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10.0.10.73\課別共有フォルダ\介護・総合相談支援課\03_介護保険係\03_給付\R06\02_地域密着型サービス\04₋運営指導\R6年度\通知\"/>
    </mc:Choice>
  </mc:AlternateContent>
  <xr:revisionPtr revIDLastSave="0" documentId="13_ncr:1_{A9B54FCD-A57B-4064-9D92-1258DB939C58}" xr6:coauthVersionLast="36" xr6:coauthVersionMax="36" xr10:uidLastSave="{00000000-0000-0000-0000-000000000000}"/>
  <bookViews>
    <workbookView xWindow="0" yWindow="0" windowWidth="23040" windowHeight="8244" xr2:uid="{00000000-000D-0000-FFFF-FFFF00000000}"/>
  </bookViews>
  <sheets>
    <sheet name="表紙" sheetId="4" r:id="rId1"/>
    <sheet name="自己点検シート" sheetId="3" r:id="rId2"/>
    <sheet name="201 居宅介護支援費" sheetId="17" r:id="rId3"/>
    <sheet name="状況調査" sheetId="7" r:id="rId4"/>
    <sheet name="居宅介護支援（１枚版）" sheetId="19" r:id="rId5"/>
    <sheet name="【記載例】居宅介護支援" sheetId="18" r:id="rId6"/>
    <sheet name="【記載例】シフト記号表（勤務時間帯）" sheetId="12" r:id="rId7"/>
    <sheet name="記入方法 " sheetId="20" r:id="rId8"/>
    <sheet name="プルダウン・リスト " sheetId="21" r:id="rId9"/>
  </sheets>
  <externalReferences>
    <externalReference r:id="rId10"/>
  </externalReferences>
  <definedNames>
    <definedName name="_xlnm._FilterDatabase" localSheetId="1" hidden="1">自己点検シート!$A$12:$H$126</definedName>
    <definedName name="OLE_LINK1" localSheetId="1">自己点検シート!$C$75</definedName>
    <definedName name="_xlnm.Print_Area" localSheetId="6">'【記載例】シフト記号表（勤務時間帯）'!$A$1:$U$38</definedName>
    <definedName name="_xlnm.Print_Area" localSheetId="5">【記載例】居宅介護支援!$A$1:$BD$51</definedName>
    <definedName name="_xlnm.Print_Area" localSheetId="2">'201 居宅介護支援費'!$A$1:$E$130</definedName>
    <definedName name="_xlnm.Print_Area" localSheetId="7">'記入方法 '!$A$1:$O$77</definedName>
    <definedName name="_xlnm.Print_Area" localSheetId="4">'居宅介護支援（１枚版）'!$A$1:$BD$51</definedName>
    <definedName name="_xlnm.Print_Area" localSheetId="1">自己点検シート!$A$1:$G$121</definedName>
    <definedName name="_xlnm.Print_Area" localSheetId="0">表紙!$A$2:$K$21</definedName>
    <definedName name="_xlnm.Print_Titles" localSheetId="5">【記載例】居宅介護支援!$1:$13</definedName>
    <definedName name="_xlnm.Print_Titles" localSheetId="2">'201 居宅介護支援費'!$3:$3</definedName>
    <definedName name="_xlnm.Print_Titles" localSheetId="4">'居宅介護支援（１枚版）'!$1:$13</definedName>
    <definedName name="_xlnm.Print_Titles" localSheetId="1">自己点検シート!$3:$4</definedName>
    <definedName name="介護支援専門員" localSheetId="8">'プルダウン・リスト '!$D$16:$D$28</definedName>
    <definedName name="介護支援専門員">#REF!</definedName>
    <definedName name="介護予防支援担当職員" localSheetId="8">'プルダウン・リスト '!$E$16:$E$28</definedName>
    <definedName name="介護予防支援担当職員">#REF!</definedName>
    <definedName name="管理者" localSheetId="8">'プルダウン・リスト '!$C$16:$C$28</definedName>
    <definedName name="管理者">#REF!</definedName>
    <definedName name="職種" localSheetId="5">[1]プルダウン・リスト!$C$15:$K$15</definedName>
    <definedName name="職種" localSheetId="8">'プルダウン・リスト '!$C$15:$K$15</definedName>
    <definedName name="職種" localSheetId="7">[1]プルダウン・リスト!$C$15:$K$15</definedName>
    <definedName name="職種" localSheetId="4">[1]プルダウン・リスト!$C$15:$K$15</definedName>
    <definedName name="職種">#REF!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19" l="1"/>
  <c r="H44" i="19"/>
  <c r="C44" i="19"/>
  <c r="P40" i="19"/>
  <c r="C50" i="19" s="1"/>
  <c r="L40" i="19"/>
  <c r="C45" i="19" s="1"/>
  <c r="M45" i="19" s="1"/>
  <c r="H50" i="19" s="1"/>
  <c r="J40" i="19"/>
  <c r="G39" i="19"/>
  <c r="E39" i="19"/>
  <c r="G38" i="19"/>
  <c r="E38" i="19"/>
  <c r="G37" i="19"/>
  <c r="E37" i="19"/>
  <c r="G36" i="19"/>
  <c r="G40" i="19" s="1"/>
  <c r="E36" i="19"/>
  <c r="E40" i="19" s="1"/>
  <c r="AU31" i="19"/>
  <c r="AW31" i="19" s="1"/>
  <c r="AU30" i="19"/>
  <c r="AW30" i="19" s="1"/>
  <c r="AU29" i="19"/>
  <c r="AW29" i="19" s="1"/>
  <c r="AU28" i="19"/>
  <c r="AW28" i="19" s="1"/>
  <c r="AU27" i="19"/>
  <c r="AW27" i="19" s="1"/>
  <c r="AU26" i="19"/>
  <c r="AW26" i="19" s="1"/>
  <c r="AW25" i="19"/>
  <c r="AU25" i="19"/>
  <c r="AW24" i="19"/>
  <c r="AU24" i="19"/>
  <c r="AU23" i="19"/>
  <c r="AW23" i="19" s="1"/>
  <c r="AU22" i="19"/>
  <c r="AW22" i="19" s="1"/>
  <c r="AU21" i="19"/>
  <c r="AW21" i="19" s="1"/>
  <c r="AU20" i="19"/>
  <c r="AW20" i="19" s="1"/>
  <c r="AU19" i="19"/>
  <c r="AW19" i="19" s="1"/>
  <c r="AU18" i="19"/>
  <c r="AW18" i="19" s="1"/>
  <c r="AW17" i="19"/>
  <c r="AU17" i="19"/>
  <c r="AW16" i="19"/>
  <c r="AU16" i="19"/>
  <c r="AU15" i="19"/>
  <c r="AW15" i="19" s="1"/>
  <c r="B15" i="19"/>
  <c r="B16" i="19" s="1"/>
  <c r="B17" i="19" s="1"/>
  <c r="B18" i="19" s="1"/>
  <c r="B19" i="19" s="1"/>
  <c r="B20" i="19" s="1"/>
  <c r="B21" i="19" s="1"/>
  <c r="B22" i="19" s="1"/>
  <c r="B23" i="19" s="1"/>
  <c r="B24" i="19" s="1"/>
  <c r="B25" i="19" s="1"/>
  <c r="B26" i="19" s="1"/>
  <c r="B27" i="19" s="1"/>
  <c r="B28" i="19" s="1"/>
  <c r="B29" i="19" s="1"/>
  <c r="B30" i="19" s="1"/>
  <c r="B31" i="19" s="1"/>
  <c r="AU14" i="19"/>
  <c r="AW14" i="19" s="1"/>
  <c r="AT13" i="19"/>
  <c r="AO13" i="19"/>
  <c r="AG13" i="19"/>
  <c r="Y13" i="19"/>
  <c r="R13" i="19"/>
  <c r="Q13" i="19"/>
  <c r="AT12" i="19"/>
  <c r="AS12" i="19"/>
  <c r="AS13" i="19" s="1"/>
  <c r="AO12" i="19"/>
  <c r="AN12" i="19"/>
  <c r="AN13" i="19" s="1"/>
  <c r="AK12" i="19"/>
  <c r="AK13" i="19" s="1"/>
  <c r="AG12" i="19"/>
  <c r="AF12" i="19"/>
  <c r="AF13" i="19" s="1"/>
  <c r="AC12" i="19"/>
  <c r="AC13" i="19" s="1"/>
  <c r="Y12" i="19"/>
  <c r="X12" i="19"/>
  <c r="X13" i="19" s="1"/>
  <c r="U12" i="19"/>
  <c r="U13" i="19" s="1"/>
  <c r="R12" i="19"/>
  <c r="Q12" i="19"/>
  <c r="P12" i="19"/>
  <c r="P13" i="19" s="1"/>
  <c r="AT11" i="19"/>
  <c r="AS11" i="19"/>
  <c r="AR11" i="19"/>
  <c r="AR12" i="19" s="1"/>
  <c r="AR13" i="19" s="1"/>
  <c r="AO11" i="19"/>
  <c r="AN11" i="19"/>
  <c r="AM11" i="19"/>
  <c r="AJ11" i="19"/>
  <c r="AG11" i="19"/>
  <c r="AF11" i="19"/>
  <c r="AE11" i="19"/>
  <c r="AB11" i="19"/>
  <c r="Y11" i="19"/>
  <c r="X11" i="19"/>
  <c r="W11" i="19"/>
  <c r="T11" i="19"/>
  <c r="Q11" i="19"/>
  <c r="P11" i="19"/>
  <c r="AU9" i="19"/>
  <c r="X2" i="19"/>
  <c r="AM12" i="19" s="1"/>
  <c r="AM13" i="19" s="1"/>
  <c r="H45" i="18"/>
  <c r="C45" i="18"/>
  <c r="M45" i="18" s="1"/>
  <c r="H50" i="18" s="1"/>
  <c r="H44" i="18"/>
  <c r="C44" i="18"/>
  <c r="P40" i="18"/>
  <c r="C50" i="18" s="1"/>
  <c r="L40" i="18"/>
  <c r="J40" i="18"/>
  <c r="G39" i="18"/>
  <c r="E39" i="18"/>
  <c r="G37" i="18"/>
  <c r="E37" i="18"/>
  <c r="AU31" i="18"/>
  <c r="AW31" i="18" s="1"/>
  <c r="AU30" i="18"/>
  <c r="AW30" i="18" s="1"/>
  <c r="AW29" i="18"/>
  <c r="AU29" i="18"/>
  <c r="AU28" i="18"/>
  <c r="AW28" i="18" s="1"/>
  <c r="AU27" i="18"/>
  <c r="AW27" i="18" s="1"/>
  <c r="AU26" i="18"/>
  <c r="AW26" i="18" s="1"/>
  <c r="AW25" i="18"/>
  <c r="AU25" i="18"/>
  <c r="AU24" i="18"/>
  <c r="AW24" i="18" s="1"/>
  <c r="AU23" i="18"/>
  <c r="AW23" i="18" s="1"/>
  <c r="AU22" i="18"/>
  <c r="AW22" i="18" s="1"/>
  <c r="AW21" i="18"/>
  <c r="AU21" i="18"/>
  <c r="AU20" i="18"/>
  <c r="AW20" i="18" s="1"/>
  <c r="AU19" i="18"/>
  <c r="AW19" i="18" s="1"/>
  <c r="AU18" i="18"/>
  <c r="E38" i="18" s="1"/>
  <c r="AW17" i="18"/>
  <c r="AU17" i="18"/>
  <c r="AU16" i="18"/>
  <c r="AW16" i="18" s="1"/>
  <c r="AU15" i="18"/>
  <c r="E36" i="18" s="1"/>
  <c r="E40" i="18" s="1"/>
  <c r="B15" i="18"/>
  <c r="B16" i="18" s="1"/>
  <c r="B17" i="18" s="1"/>
  <c r="B18" i="18" s="1"/>
  <c r="B19" i="18" s="1"/>
  <c r="B20" i="18" s="1"/>
  <c r="B21" i="18" s="1"/>
  <c r="B22" i="18" s="1"/>
  <c r="B23" i="18" s="1"/>
  <c r="B24" i="18" s="1"/>
  <c r="B25" i="18" s="1"/>
  <c r="B26" i="18" s="1"/>
  <c r="B27" i="18" s="1"/>
  <c r="B28" i="18" s="1"/>
  <c r="B29" i="18" s="1"/>
  <c r="B30" i="18" s="1"/>
  <c r="B31" i="18" s="1"/>
  <c r="AU14" i="18"/>
  <c r="AW14" i="18" s="1"/>
  <c r="AT13" i="18"/>
  <c r="AS13" i="18"/>
  <c r="AT12" i="18"/>
  <c r="AS12" i="18"/>
  <c r="AR12" i="18"/>
  <c r="AR13" i="18" s="1"/>
  <c r="AT11" i="18"/>
  <c r="AS11" i="18"/>
  <c r="AR11" i="18"/>
  <c r="AU9" i="18"/>
  <c r="X2" i="18"/>
  <c r="AM12" i="18" s="1"/>
  <c r="AM13" i="18" s="1"/>
  <c r="M50" i="19" l="1"/>
  <c r="Z12" i="19"/>
  <c r="Z13" i="19" s="1"/>
  <c r="AH12" i="19"/>
  <c r="AH13" i="19" s="1"/>
  <c r="AP12" i="19"/>
  <c r="AP13" i="19" s="1"/>
  <c r="R11" i="19"/>
  <c r="Z11" i="19"/>
  <c r="AH11" i="19"/>
  <c r="AP11" i="19"/>
  <c r="S12" i="19"/>
  <c r="S13" i="19" s="1"/>
  <c r="AA12" i="19"/>
  <c r="AA13" i="19" s="1"/>
  <c r="AI12" i="19"/>
  <c r="AI13" i="19" s="1"/>
  <c r="AQ12" i="19"/>
  <c r="AQ13" i="19" s="1"/>
  <c r="S11" i="19"/>
  <c r="AA11" i="19"/>
  <c r="AI11" i="19"/>
  <c r="AQ11" i="19"/>
  <c r="T12" i="19"/>
  <c r="T13" i="19" s="1"/>
  <c r="AB12" i="19"/>
  <c r="AB13" i="19" s="1"/>
  <c r="AJ12" i="19"/>
  <c r="AJ13" i="19" s="1"/>
  <c r="U11" i="19"/>
  <c r="AC11" i="19"/>
  <c r="AK11" i="19"/>
  <c r="V12" i="19"/>
  <c r="V13" i="19" s="1"/>
  <c r="AD12" i="19"/>
  <c r="AD13" i="19" s="1"/>
  <c r="AL12" i="19"/>
  <c r="AL13" i="19" s="1"/>
  <c r="AZ7" i="19"/>
  <c r="V11" i="19"/>
  <c r="AD11" i="19"/>
  <c r="AL11" i="19"/>
  <c r="W12" i="19"/>
  <c r="W13" i="19" s="1"/>
  <c r="AE12" i="19"/>
  <c r="AE13" i="19" s="1"/>
  <c r="M50" i="18"/>
  <c r="AI11" i="18"/>
  <c r="T11" i="18"/>
  <c r="AB11" i="18"/>
  <c r="AJ11" i="18"/>
  <c r="AE11" i="18"/>
  <c r="X12" i="18"/>
  <c r="X13" i="18" s="1"/>
  <c r="U11" i="18"/>
  <c r="AC11" i="18"/>
  <c r="AK11" i="18"/>
  <c r="W11" i="18"/>
  <c r="AM11" i="18"/>
  <c r="P12" i="18"/>
  <c r="P13" i="18" s="1"/>
  <c r="AF12" i="18"/>
  <c r="AF13" i="18" s="1"/>
  <c r="AN12" i="18"/>
  <c r="AN13" i="18" s="1"/>
  <c r="P11" i="18"/>
  <c r="X11" i="18"/>
  <c r="AF11" i="18"/>
  <c r="AN11" i="18"/>
  <c r="Q12" i="18"/>
  <c r="Q13" i="18" s="1"/>
  <c r="Y12" i="18"/>
  <c r="Y13" i="18" s="1"/>
  <c r="AG12" i="18"/>
  <c r="AG13" i="18" s="1"/>
  <c r="AO12" i="18"/>
  <c r="AO13" i="18" s="1"/>
  <c r="Q11" i="18"/>
  <c r="Y11" i="18"/>
  <c r="AG11" i="18"/>
  <c r="AO11" i="18"/>
  <c r="R12" i="18"/>
  <c r="R13" i="18" s="1"/>
  <c r="Z12" i="18"/>
  <c r="Z13" i="18" s="1"/>
  <c r="AH12" i="18"/>
  <c r="AH13" i="18" s="1"/>
  <c r="AP12" i="18"/>
  <c r="AP13" i="18" s="1"/>
  <c r="AW15" i="18"/>
  <c r="G36" i="18" s="1"/>
  <c r="R11" i="18"/>
  <c r="Z11" i="18"/>
  <c r="AH11" i="18"/>
  <c r="AP11" i="18"/>
  <c r="S12" i="18"/>
  <c r="S13" i="18" s="1"/>
  <c r="AA12" i="18"/>
  <c r="AA13" i="18" s="1"/>
  <c r="AI12" i="18"/>
  <c r="AI13" i="18" s="1"/>
  <c r="AQ12" i="18"/>
  <c r="AQ13" i="18" s="1"/>
  <c r="AW18" i="18"/>
  <c r="G38" i="18" s="1"/>
  <c r="AA11" i="18"/>
  <c r="T12" i="18"/>
  <c r="T13" i="18" s="1"/>
  <c r="AJ12" i="18"/>
  <c r="AJ13" i="18" s="1"/>
  <c r="S11" i="18"/>
  <c r="AQ11" i="18"/>
  <c r="AB12" i="18"/>
  <c r="AB13" i="18" s="1"/>
  <c r="U12" i="18"/>
  <c r="U13" i="18" s="1"/>
  <c r="AC12" i="18"/>
  <c r="AC13" i="18" s="1"/>
  <c r="AK12" i="18"/>
  <c r="AK13" i="18" s="1"/>
  <c r="V12" i="18"/>
  <c r="V13" i="18" s="1"/>
  <c r="AD12" i="18"/>
  <c r="AD13" i="18" s="1"/>
  <c r="AL12" i="18"/>
  <c r="AL13" i="18" s="1"/>
  <c r="AZ7" i="18"/>
  <c r="V11" i="18"/>
  <c r="AD11" i="18"/>
  <c r="AL11" i="18"/>
  <c r="W12" i="18"/>
  <c r="W13" i="18" s="1"/>
  <c r="AE12" i="18"/>
  <c r="AE13" i="18" s="1"/>
  <c r="G40" i="18" l="1"/>
  <c r="K7" i="12" l="1"/>
  <c r="K8" i="12"/>
  <c r="K9" i="12"/>
  <c r="K10" i="12"/>
  <c r="K11" i="12"/>
  <c r="K12" i="12"/>
  <c r="K13" i="12"/>
  <c r="K14" i="12"/>
  <c r="K15" i="12"/>
  <c r="K16" i="12"/>
  <c r="K17" i="12"/>
  <c r="K18" i="12"/>
  <c r="K19" i="12"/>
  <c r="K20" i="12"/>
  <c r="K32" i="12"/>
  <c r="K33" i="12"/>
  <c r="K34" i="12"/>
  <c r="K35" i="12"/>
</calcChain>
</file>

<file path=xl/sharedStrings.xml><?xml version="1.0" encoding="utf-8"?>
<sst xmlns="http://schemas.openxmlformats.org/spreadsheetml/2006/main" count="1548" uniqueCount="724">
  <si>
    <t>点検した結果を記載して下さい。</t>
    <rPh sb="0" eb="2">
      <t>テンケン</t>
    </rPh>
    <rPh sb="4" eb="6">
      <t>ケッカ</t>
    </rPh>
    <rPh sb="7" eb="9">
      <t>キサイ</t>
    </rPh>
    <rPh sb="11" eb="12">
      <t>クダ</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</si>
  <si>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</si>
  <si>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</si>
  <si>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</si>
  <si>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点検結果</t>
    <rPh sb="0" eb="2">
      <t>テンケン</t>
    </rPh>
    <rPh sb="2" eb="4">
      <t>ケッカ</t>
    </rPh>
    <phoneticPr fontId="4"/>
  </si>
  <si>
    <t>適</t>
    <rPh sb="0" eb="1">
      <t>テキ</t>
    </rPh>
    <phoneticPr fontId="4"/>
  </si>
  <si>
    <t>不適</t>
    <rPh sb="0" eb="2">
      <t>フテキ</t>
    </rPh>
    <phoneticPr fontId="4"/>
  </si>
  <si>
    <t>Ⅰ　人員基準</t>
    <rPh sb="2" eb="4">
      <t>ジンイン</t>
    </rPh>
    <rPh sb="4" eb="6">
      <t>キジュン</t>
    </rPh>
    <phoneticPr fontId="4"/>
  </si>
  <si>
    <t>□</t>
  </si>
  <si>
    <t>(2)</t>
  </si>
  <si>
    <t>(3)</t>
  </si>
  <si>
    <t>(4)</t>
  </si>
  <si>
    <t xml:space="preserve">
基本方針</t>
    <rPh sb="1" eb="3">
      <t>キホン</t>
    </rPh>
    <rPh sb="3" eb="5">
      <t>ホウシン</t>
    </rPh>
    <phoneticPr fontId="3"/>
  </si>
  <si>
    <t>【居宅介護支援】自己点検シート</t>
    <rPh sb="1" eb="2">
      <t>キョ</t>
    </rPh>
    <rPh sb="2" eb="3">
      <t>タク</t>
    </rPh>
    <rPh sb="3" eb="5">
      <t>カイゴ</t>
    </rPh>
    <rPh sb="5" eb="7">
      <t>シエン</t>
    </rPh>
    <rPh sb="8" eb="10">
      <t>ジコ</t>
    </rPh>
    <rPh sb="10" eb="12">
      <t>テンケン</t>
    </rPh>
    <phoneticPr fontId="4"/>
  </si>
  <si>
    <t>介護支援専門員</t>
    <rPh sb="0" eb="2">
      <t>カイゴ</t>
    </rPh>
    <rPh sb="2" eb="4">
      <t>シエン</t>
    </rPh>
    <rPh sb="4" eb="7">
      <t>センモンイン</t>
    </rPh>
    <phoneticPr fontId="3"/>
  </si>
  <si>
    <t>事業所ごとに常勤の管理者を置いているか。</t>
  </si>
  <si>
    <t>管理者</t>
    <rPh sb="0" eb="3">
      <t>カンリシャ</t>
    </rPh>
    <phoneticPr fontId="3"/>
  </si>
  <si>
    <t>(5)</t>
  </si>
  <si>
    <t>Ⅱ　運営基準</t>
    <rPh sb="2" eb="4">
      <t>ウンエイ</t>
    </rPh>
    <rPh sb="4" eb="6">
      <t>キジュン</t>
    </rPh>
    <phoneticPr fontId="4"/>
  </si>
  <si>
    <t>内容及び手続の説明及び同意</t>
  </si>
  <si>
    <t>サービス提供困難時の対応</t>
  </si>
  <si>
    <t>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t>
  </si>
  <si>
    <t>受給資格等の確認</t>
  </si>
  <si>
    <t>指定居宅介護支援の提供を求められた場合には、その者の提示する被保険者証によって、被保険者資格、要介護認定の有無及び要介護認定の有効期間を確かめているか。</t>
  </si>
  <si>
    <t>被保険者の要介護認定に係る申請について、利用申込者の意思を踏まえ、必要な協力を行っているか。</t>
  </si>
  <si>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</si>
  <si>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要介護認定の更新の申請が、遅くとも当該利用者が受けている要介護認定の有効期間の満了日の30日前には行われるよう、必要な援助を行っているか。</t>
  </si>
  <si>
    <t>指定居宅介護支援を提供した際にその利用者から支払を受ける利用料と、居宅介護サービス計画費の額との間に、不合理な差額が生じていないか。</t>
  </si>
  <si>
    <t>(1)の利用料のほか、利用者の選定により通常の事業の実施地域以外の地域の居宅を訪問して指定居宅介護支援を行う場合は、それに要した交通費の額以外の支払を利用者から受けていないか。</t>
  </si>
  <si>
    <t>(2)の費用の額に係るサービスの提供に当たっては、あらかじめ、利用者又はその家族に対し、当該サービスの内容及び費用について説明を行い、利用者の同意を得ているか。</t>
  </si>
  <si>
    <t>保険給付の請求のための証明書の交付</t>
  </si>
  <si>
    <t>提供した指定居宅介護支援について、利用料の支払を受けた場合は、当該利用料の額等を記載した指定居宅介護支援提供証明書を利用者に対して交付しているか。</t>
  </si>
  <si>
    <t>指定居宅介護支援の基本取扱方針</t>
  </si>
  <si>
    <t>指定居宅介護支援は、要介護状態の軽減又は悪化の防止に資するように行われるとともに、医療サービスとの連携に十分配慮して行われているか。</t>
  </si>
  <si>
    <t>管理者は、介護支援専門員に居宅サービス計画の作成に関する業務を担当させているか。</t>
  </si>
  <si>
    <t>(6)</t>
  </si>
  <si>
    <t>(7)</t>
  </si>
  <si>
    <t>(8)</t>
  </si>
  <si>
    <t>(14)</t>
  </si>
  <si>
    <t>(15)</t>
  </si>
  <si>
    <t>前号の場合において、介護支援専門員は、居宅サービス計画を作成したときは、当該居宅サービス計画を主治の医師等に交付しているか。</t>
  </si>
  <si>
    <t>法定代理受領サービスに係る報告</t>
  </si>
  <si>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るか。</t>
  </si>
  <si>
    <t>介護支援専門員は、要介護認定を受けている者が要支援認定を受けた場合、速やかに介護予防サービス計画の作成に着手できるよう、指定予防支援事業者と連携を図っているか。</t>
  </si>
  <si>
    <t>法第115条の48第4項の規定により、地域ケア会議から資料又は情報の提供等の必要な協力の求めがあった場合に対応しているか。</t>
  </si>
  <si>
    <t>利用者に対する居宅サービス計画等の書類の交付</t>
  </si>
  <si>
    <t>利用者に関する市町村への通知</t>
  </si>
  <si>
    <t>管理者の責務</t>
  </si>
  <si>
    <t>管理者は、当該事業所の介護支援専門員その他の従業者の管理、指定居宅介護支援利用の申込みに係る調整、業務の実施状況の把握その他の管理を一元的に行っているか。</t>
  </si>
  <si>
    <t>運営規程</t>
  </si>
  <si>
    <t>勤務体制の確保</t>
  </si>
  <si>
    <t>事業所ごとに、当該事業所の介護支援専門員に指定居宅介護支援の業務を担当させているか。ただし、介護支援専門員の補助の業務についてはこの限りでない。</t>
  </si>
  <si>
    <t>設備及び備品等</t>
  </si>
  <si>
    <t>事業を行うために必要な広さの区画を有するとともに、指定居宅介護支援の提供に必要な設備及び備品等を備えているか。</t>
  </si>
  <si>
    <t>従業者の健康管理</t>
  </si>
  <si>
    <t>介護支援専門員の清潔の保持及び健康状態について、必要な管理を行っているか。</t>
  </si>
  <si>
    <t>事業所の介護支援専門員その他の従業者は、正当な理由がなく、その業務上知り得た利用者又はその家族の秘密を漏らしていないか。</t>
  </si>
  <si>
    <t>介護支援専門員その他の従業者であった者が、正当な理由がなく、その業務上知り得た利用者又はその家族の秘密を漏らすことがないよう、必要な措置を講じているか。</t>
  </si>
  <si>
    <t>サービス担当者会議等において、利用者の個人情報を用いる場合は利用者の同意を、利用者の家族の個人情報を用いる場合は当該家族の同意を、あらかじめ文書により得ているか。</t>
  </si>
  <si>
    <t>広告</t>
  </si>
  <si>
    <t>指定居宅介護支援事業所について広告をする場合においては、その内容が虚偽又は誇大なものになっていないか。</t>
  </si>
  <si>
    <t>居宅サービス事業者等からの利益収受の禁止等</t>
  </si>
  <si>
    <t>苦情処理</t>
  </si>
  <si>
    <t>自らが居宅サービス計画に位置づけた指定居宅サービス又は指定地域密着型サービスに対する苦情の国民健康保険団体連合会への申立てに関して、利用者に対し必要な援助を行っているか。</t>
  </si>
  <si>
    <t>利用者に対する指定居宅介護支援の提供により事故が発生した場合には速やかに市町村、利用者の家族等に連絡を行うとともに、必要な措置を講じているか。</t>
  </si>
  <si>
    <t>(1)の事故の状況及び事故に際して採った処置について記録しているか。</t>
  </si>
  <si>
    <t>利用者に対する指定居宅介護支援の提供により賠償すべき事故が発生した場合には、損害賠償を速やかに行っているか。</t>
  </si>
  <si>
    <t>会計の区分</t>
  </si>
  <si>
    <t>事業所ごとに経理を区分するとともに、指定居宅介護支援の事業の会計とその他の事業の会計を区分しているか。</t>
  </si>
  <si>
    <t>記録の整備</t>
  </si>
  <si>
    <t>従業者、設備、備品及び会計に関する諸記録を整備しているか。</t>
  </si>
  <si>
    <t>変更の届出等</t>
  </si>
  <si>
    <t>身分を証する書類の携行</t>
  </si>
  <si>
    <t>介護支援専門員に介護支援専門員証を携行させ、初回訪問時及び利用者又はその家族から求められたときは、これを提示すべき旨を指導しているか。</t>
  </si>
  <si>
    <t>居宅条例第5条第1項</t>
    <rPh sb="0" eb="1">
      <t>キョ</t>
    </rPh>
    <rPh sb="1" eb="2">
      <t>タク</t>
    </rPh>
    <rPh sb="2" eb="4">
      <t>ジョウレイ</t>
    </rPh>
    <rPh sb="4" eb="5">
      <t>ダイ</t>
    </rPh>
    <rPh sb="6" eb="7">
      <t>ジョウ</t>
    </rPh>
    <rPh sb="7" eb="8">
      <t>ダイ</t>
    </rPh>
    <rPh sb="9" eb="10">
      <t>コウ</t>
    </rPh>
    <phoneticPr fontId="3"/>
  </si>
  <si>
    <t>居宅条例第5条第2項</t>
    <rPh sb="0" eb="1">
      <t>キョ</t>
    </rPh>
    <rPh sb="1" eb="2">
      <t>タク</t>
    </rPh>
    <rPh sb="2" eb="4">
      <t>ジョウレイ</t>
    </rPh>
    <rPh sb="4" eb="5">
      <t>ダイ</t>
    </rPh>
    <rPh sb="6" eb="7">
      <t>ジョウ</t>
    </rPh>
    <rPh sb="7" eb="8">
      <t>ダイ</t>
    </rPh>
    <rPh sb="9" eb="10">
      <t>コウ</t>
    </rPh>
    <phoneticPr fontId="3"/>
  </si>
  <si>
    <t>居宅条例第6条第1項</t>
    <rPh sb="0" eb="1">
      <t>キョ</t>
    </rPh>
    <rPh sb="1" eb="2">
      <t>タク</t>
    </rPh>
    <rPh sb="2" eb="4">
      <t>ジョウレイ</t>
    </rPh>
    <rPh sb="4" eb="5">
      <t>ダイ</t>
    </rPh>
    <rPh sb="6" eb="7">
      <t>ジョウ</t>
    </rPh>
    <rPh sb="7" eb="8">
      <t>ダイ</t>
    </rPh>
    <rPh sb="9" eb="10">
      <t>コウ</t>
    </rPh>
    <phoneticPr fontId="3"/>
  </si>
  <si>
    <t>居宅条例第6条第2項</t>
    <rPh sb="0" eb="1">
      <t>キョ</t>
    </rPh>
    <rPh sb="1" eb="2">
      <t>タク</t>
    </rPh>
    <rPh sb="2" eb="4">
      <t>ジョウレイ</t>
    </rPh>
    <rPh sb="4" eb="5">
      <t>ダイ</t>
    </rPh>
    <rPh sb="6" eb="7">
      <t>ジョウ</t>
    </rPh>
    <rPh sb="7" eb="8">
      <t>ダイ</t>
    </rPh>
    <rPh sb="9" eb="10">
      <t>コウ</t>
    </rPh>
    <phoneticPr fontId="3"/>
  </si>
  <si>
    <t>居宅条例第6条第3項</t>
    <rPh sb="0" eb="1">
      <t>キョ</t>
    </rPh>
    <rPh sb="1" eb="2">
      <t>タク</t>
    </rPh>
    <rPh sb="2" eb="4">
      <t>ジョウレイ</t>
    </rPh>
    <rPh sb="4" eb="5">
      <t>ダイ</t>
    </rPh>
    <rPh sb="6" eb="7">
      <t>ジョウ</t>
    </rPh>
    <rPh sb="7" eb="8">
      <t>ダイ</t>
    </rPh>
    <rPh sb="9" eb="10">
      <t>コウ</t>
    </rPh>
    <phoneticPr fontId="3"/>
  </si>
  <si>
    <t>居宅条例第7条第1項</t>
    <rPh sb="0" eb="1">
      <t>キョ</t>
    </rPh>
    <rPh sb="1" eb="2">
      <t>タク</t>
    </rPh>
    <rPh sb="2" eb="4">
      <t>ジョウレイ</t>
    </rPh>
    <rPh sb="4" eb="5">
      <t>ダイ</t>
    </rPh>
    <rPh sb="6" eb="7">
      <t>ジョウ</t>
    </rPh>
    <rPh sb="7" eb="8">
      <t>ダイ</t>
    </rPh>
    <rPh sb="9" eb="10">
      <t>コウ</t>
    </rPh>
    <phoneticPr fontId="3"/>
  </si>
  <si>
    <t>居宅条例第7条第2項</t>
    <rPh sb="0" eb="1">
      <t>キョ</t>
    </rPh>
    <rPh sb="1" eb="2">
      <t>タク</t>
    </rPh>
    <rPh sb="2" eb="4">
      <t>ジョウレイ</t>
    </rPh>
    <rPh sb="4" eb="5">
      <t>ダイ</t>
    </rPh>
    <rPh sb="6" eb="7">
      <t>ジョウ</t>
    </rPh>
    <rPh sb="7" eb="8">
      <t>ダイ</t>
    </rPh>
    <rPh sb="9" eb="10">
      <t>コウ</t>
    </rPh>
    <phoneticPr fontId="3"/>
  </si>
  <si>
    <t>居宅条例第7条第3項</t>
    <rPh sb="0" eb="1">
      <t>キョ</t>
    </rPh>
    <rPh sb="1" eb="2">
      <t>タク</t>
    </rPh>
    <rPh sb="2" eb="4">
      <t>ジョウレイ</t>
    </rPh>
    <rPh sb="4" eb="5">
      <t>ダイ</t>
    </rPh>
    <rPh sb="6" eb="7">
      <t>ジョウ</t>
    </rPh>
    <rPh sb="7" eb="8">
      <t>ダイ</t>
    </rPh>
    <rPh sb="9" eb="10">
      <t>コウ</t>
    </rPh>
    <phoneticPr fontId="3"/>
  </si>
  <si>
    <t>居宅条例第8条</t>
    <rPh sb="0" eb="1">
      <t>キョ</t>
    </rPh>
    <rPh sb="1" eb="2">
      <t>タク</t>
    </rPh>
    <rPh sb="2" eb="4">
      <t>ジョウレイ</t>
    </rPh>
    <rPh sb="4" eb="5">
      <t>ダイ</t>
    </rPh>
    <rPh sb="6" eb="7">
      <t>ジョウ</t>
    </rPh>
    <phoneticPr fontId="3"/>
  </si>
  <si>
    <t>居宅条例第9条</t>
    <rPh sb="0" eb="1">
      <t>キョ</t>
    </rPh>
    <rPh sb="1" eb="2">
      <t>タク</t>
    </rPh>
    <rPh sb="2" eb="4">
      <t>ジョウレイ</t>
    </rPh>
    <rPh sb="4" eb="5">
      <t>ダイ</t>
    </rPh>
    <rPh sb="6" eb="7">
      <t>ジョウ</t>
    </rPh>
    <phoneticPr fontId="3"/>
  </si>
  <si>
    <t>居宅条例第10条</t>
    <rPh sb="0" eb="1">
      <t>キョ</t>
    </rPh>
    <rPh sb="1" eb="2">
      <t>タク</t>
    </rPh>
    <rPh sb="2" eb="4">
      <t>ジョウレイ</t>
    </rPh>
    <rPh sb="4" eb="5">
      <t>ダイ</t>
    </rPh>
    <rPh sb="7" eb="8">
      <t>ジョウ</t>
    </rPh>
    <phoneticPr fontId="3"/>
  </si>
  <si>
    <t>居宅条例第11条第1項</t>
    <rPh sb="0" eb="1">
      <t>キョ</t>
    </rPh>
    <rPh sb="1" eb="2">
      <t>タク</t>
    </rPh>
    <rPh sb="2" eb="4">
      <t>ジョウレイ</t>
    </rPh>
    <rPh sb="4" eb="5">
      <t>ダイ</t>
    </rPh>
    <rPh sb="7" eb="8">
      <t>ジョウ</t>
    </rPh>
    <rPh sb="8" eb="9">
      <t>ダイ</t>
    </rPh>
    <rPh sb="10" eb="11">
      <t>コウ</t>
    </rPh>
    <phoneticPr fontId="3"/>
  </si>
  <si>
    <t>居宅条例第11条第2項</t>
    <rPh sb="0" eb="1">
      <t>キョ</t>
    </rPh>
    <rPh sb="1" eb="2">
      <t>タク</t>
    </rPh>
    <rPh sb="2" eb="4">
      <t>ジョウレイ</t>
    </rPh>
    <rPh sb="4" eb="5">
      <t>ダイ</t>
    </rPh>
    <rPh sb="7" eb="8">
      <t>ジョウ</t>
    </rPh>
    <rPh sb="8" eb="9">
      <t>ダイ</t>
    </rPh>
    <rPh sb="10" eb="11">
      <t>コウ</t>
    </rPh>
    <phoneticPr fontId="3"/>
  </si>
  <si>
    <t>居宅条例第11条第3項</t>
    <rPh sb="0" eb="1">
      <t>キョ</t>
    </rPh>
    <rPh sb="1" eb="2">
      <t>タク</t>
    </rPh>
    <rPh sb="2" eb="4">
      <t>ジョウレイ</t>
    </rPh>
    <rPh sb="4" eb="5">
      <t>ダイ</t>
    </rPh>
    <rPh sb="7" eb="8">
      <t>ジョウ</t>
    </rPh>
    <rPh sb="8" eb="9">
      <t>ダイ</t>
    </rPh>
    <rPh sb="10" eb="11">
      <t>コウ</t>
    </rPh>
    <phoneticPr fontId="3"/>
  </si>
  <si>
    <t>居宅条例第12条</t>
    <rPh sb="0" eb="1">
      <t>キョ</t>
    </rPh>
    <rPh sb="1" eb="2">
      <t>タク</t>
    </rPh>
    <rPh sb="2" eb="4">
      <t>ジョウレイ</t>
    </rPh>
    <rPh sb="4" eb="5">
      <t>ダイ</t>
    </rPh>
    <rPh sb="7" eb="8">
      <t>ジョウ</t>
    </rPh>
    <phoneticPr fontId="3"/>
  </si>
  <si>
    <t>居宅条例第13条第1項</t>
    <rPh sb="0" eb="1">
      <t>キョ</t>
    </rPh>
    <rPh sb="1" eb="2">
      <t>タク</t>
    </rPh>
    <rPh sb="2" eb="4">
      <t>ジョウレイ</t>
    </rPh>
    <rPh sb="4" eb="5">
      <t>ダイ</t>
    </rPh>
    <rPh sb="7" eb="8">
      <t>ジョウ</t>
    </rPh>
    <rPh sb="8" eb="9">
      <t>ダイ</t>
    </rPh>
    <rPh sb="10" eb="11">
      <t>コウ</t>
    </rPh>
    <phoneticPr fontId="3"/>
  </si>
  <si>
    <t>居宅条例第13条第2項</t>
    <rPh sb="0" eb="1">
      <t>キョ</t>
    </rPh>
    <rPh sb="1" eb="2">
      <t>タク</t>
    </rPh>
    <rPh sb="2" eb="4">
      <t>ジョウレイ</t>
    </rPh>
    <rPh sb="4" eb="5">
      <t>ダイ</t>
    </rPh>
    <rPh sb="7" eb="8">
      <t>ジョウ</t>
    </rPh>
    <rPh sb="8" eb="9">
      <t>ダイ</t>
    </rPh>
    <rPh sb="10" eb="11">
      <t>コウ</t>
    </rPh>
    <phoneticPr fontId="3"/>
  </si>
  <si>
    <t>居宅条例第13条第3項</t>
    <rPh sb="0" eb="1">
      <t>キョ</t>
    </rPh>
    <rPh sb="1" eb="2">
      <t>タク</t>
    </rPh>
    <rPh sb="2" eb="4">
      <t>ジョウレイ</t>
    </rPh>
    <rPh sb="4" eb="5">
      <t>ダイ</t>
    </rPh>
    <rPh sb="7" eb="8">
      <t>ジョウ</t>
    </rPh>
    <rPh sb="8" eb="9">
      <t>ダイ</t>
    </rPh>
    <rPh sb="10" eb="11">
      <t>コウ</t>
    </rPh>
    <phoneticPr fontId="3"/>
  </si>
  <si>
    <t>居宅条例第14条</t>
    <rPh sb="0" eb="1">
      <t>キョ</t>
    </rPh>
    <rPh sb="1" eb="2">
      <t>タク</t>
    </rPh>
    <rPh sb="2" eb="4">
      <t>ジョウレイ</t>
    </rPh>
    <rPh sb="4" eb="5">
      <t>ダイ</t>
    </rPh>
    <rPh sb="7" eb="8">
      <t>ジョウ</t>
    </rPh>
    <phoneticPr fontId="3"/>
  </si>
  <si>
    <t>居宅条例第15条第1項</t>
    <rPh sb="0" eb="1">
      <t>キョ</t>
    </rPh>
    <rPh sb="1" eb="2">
      <t>タク</t>
    </rPh>
    <rPh sb="2" eb="4">
      <t>ジョウレイ</t>
    </rPh>
    <rPh sb="4" eb="5">
      <t>ダイ</t>
    </rPh>
    <rPh sb="7" eb="8">
      <t>ジョウ</t>
    </rPh>
    <rPh sb="8" eb="9">
      <t>ダイ</t>
    </rPh>
    <rPh sb="10" eb="11">
      <t>コウ</t>
    </rPh>
    <phoneticPr fontId="3"/>
  </si>
  <si>
    <t>居宅条例第15条第2項</t>
    <rPh sb="0" eb="1">
      <t>キョ</t>
    </rPh>
    <rPh sb="1" eb="2">
      <t>タク</t>
    </rPh>
    <rPh sb="2" eb="4">
      <t>ジョウレイ</t>
    </rPh>
    <rPh sb="4" eb="5">
      <t>ダイ</t>
    </rPh>
    <rPh sb="7" eb="8">
      <t>ジョウ</t>
    </rPh>
    <rPh sb="8" eb="9">
      <t>ダイ</t>
    </rPh>
    <rPh sb="10" eb="11">
      <t>コウ</t>
    </rPh>
    <phoneticPr fontId="3"/>
  </si>
  <si>
    <t>居宅条例第16条第1号</t>
    <rPh sb="0" eb="1">
      <t>キョ</t>
    </rPh>
    <rPh sb="1" eb="2">
      <t>タク</t>
    </rPh>
    <rPh sb="2" eb="4">
      <t>ジョウレイ</t>
    </rPh>
    <rPh sb="4" eb="5">
      <t>ダイ</t>
    </rPh>
    <rPh sb="7" eb="8">
      <t>ジョウ</t>
    </rPh>
    <rPh sb="8" eb="9">
      <t>ダイ</t>
    </rPh>
    <rPh sb="10" eb="11">
      <t>ゴウ</t>
    </rPh>
    <phoneticPr fontId="3"/>
  </si>
  <si>
    <t>居宅条例第16条第2号</t>
    <rPh sb="0" eb="1">
      <t>キョ</t>
    </rPh>
    <rPh sb="1" eb="2">
      <t>タク</t>
    </rPh>
    <rPh sb="2" eb="4">
      <t>ジョウレイ</t>
    </rPh>
    <rPh sb="4" eb="5">
      <t>ダイ</t>
    </rPh>
    <rPh sb="7" eb="8">
      <t>ジョウ</t>
    </rPh>
    <rPh sb="8" eb="9">
      <t>ダイ</t>
    </rPh>
    <rPh sb="10" eb="11">
      <t>ゴウ</t>
    </rPh>
    <phoneticPr fontId="3"/>
  </si>
  <si>
    <t>居宅条例第16条第3号</t>
    <rPh sb="0" eb="1">
      <t>キョ</t>
    </rPh>
    <rPh sb="1" eb="2">
      <t>タク</t>
    </rPh>
    <rPh sb="2" eb="4">
      <t>ジョウレイ</t>
    </rPh>
    <rPh sb="4" eb="5">
      <t>ダイ</t>
    </rPh>
    <rPh sb="7" eb="8">
      <t>ジョウ</t>
    </rPh>
    <rPh sb="8" eb="9">
      <t>ダイ</t>
    </rPh>
    <rPh sb="10" eb="11">
      <t>ゴウ</t>
    </rPh>
    <phoneticPr fontId="3"/>
  </si>
  <si>
    <t>居宅条例第16条第4号</t>
    <rPh sb="0" eb="1">
      <t>キョ</t>
    </rPh>
    <rPh sb="1" eb="2">
      <t>タク</t>
    </rPh>
    <rPh sb="2" eb="4">
      <t>ジョウレイ</t>
    </rPh>
    <rPh sb="4" eb="5">
      <t>ダイ</t>
    </rPh>
    <rPh sb="7" eb="8">
      <t>ジョウ</t>
    </rPh>
    <rPh sb="8" eb="9">
      <t>ダイ</t>
    </rPh>
    <rPh sb="10" eb="11">
      <t>ゴウ</t>
    </rPh>
    <phoneticPr fontId="3"/>
  </si>
  <si>
    <t>居宅条例第16条第5号</t>
    <rPh sb="0" eb="1">
      <t>キョ</t>
    </rPh>
    <rPh sb="1" eb="2">
      <t>タク</t>
    </rPh>
    <rPh sb="2" eb="4">
      <t>ジョウレイ</t>
    </rPh>
    <rPh sb="4" eb="5">
      <t>ダイ</t>
    </rPh>
    <rPh sb="7" eb="8">
      <t>ジョウ</t>
    </rPh>
    <rPh sb="8" eb="9">
      <t>ダイ</t>
    </rPh>
    <rPh sb="10" eb="11">
      <t>ゴウ</t>
    </rPh>
    <phoneticPr fontId="3"/>
  </si>
  <si>
    <t>居宅条例第16条第6号</t>
    <rPh sb="0" eb="1">
      <t>キョ</t>
    </rPh>
    <rPh sb="1" eb="2">
      <t>タク</t>
    </rPh>
    <rPh sb="2" eb="4">
      <t>ジョウレイ</t>
    </rPh>
    <rPh sb="4" eb="5">
      <t>ダイ</t>
    </rPh>
    <rPh sb="7" eb="8">
      <t>ジョウ</t>
    </rPh>
    <rPh sb="8" eb="9">
      <t>ダイ</t>
    </rPh>
    <rPh sb="10" eb="11">
      <t>ゴウ</t>
    </rPh>
    <phoneticPr fontId="3"/>
  </si>
  <si>
    <t>居宅条例第16条第7号</t>
    <rPh sb="0" eb="1">
      <t>キョ</t>
    </rPh>
    <rPh sb="1" eb="2">
      <t>タク</t>
    </rPh>
    <rPh sb="2" eb="4">
      <t>ジョウレイ</t>
    </rPh>
    <rPh sb="4" eb="5">
      <t>ダイ</t>
    </rPh>
    <rPh sb="7" eb="8">
      <t>ジョウ</t>
    </rPh>
    <rPh sb="8" eb="9">
      <t>ダイ</t>
    </rPh>
    <rPh sb="10" eb="11">
      <t>ゴウ</t>
    </rPh>
    <phoneticPr fontId="3"/>
  </si>
  <si>
    <t>居宅条例第16条第8号</t>
    <rPh sb="0" eb="1">
      <t>キョ</t>
    </rPh>
    <rPh sb="1" eb="2">
      <t>タク</t>
    </rPh>
    <rPh sb="2" eb="4">
      <t>ジョウレイ</t>
    </rPh>
    <rPh sb="4" eb="5">
      <t>ダイ</t>
    </rPh>
    <rPh sb="7" eb="8">
      <t>ジョウ</t>
    </rPh>
    <rPh sb="8" eb="9">
      <t>ダイ</t>
    </rPh>
    <rPh sb="10" eb="11">
      <t>ゴウ</t>
    </rPh>
    <phoneticPr fontId="3"/>
  </si>
  <si>
    <t>居宅条例第16条第9号</t>
    <rPh sb="0" eb="1">
      <t>キョ</t>
    </rPh>
    <rPh sb="1" eb="2">
      <t>タク</t>
    </rPh>
    <rPh sb="2" eb="4">
      <t>ジョウレイ</t>
    </rPh>
    <rPh sb="4" eb="5">
      <t>ダイ</t>
    </rPh>
    <rPh sb="7" eb="8">
      <t>ジョウ</t>
    </rPh>
    <rPh sb="8" eb="9">
      <t>ダイ</t>
    </rPh>
    <rPh sb="10" eb="11">
      <t>ゴウ</t>
    </rPh>
    <phoneticPr fontId="3"/>
  </si>
  <si>
    <t>居宅条例第16条第10号</t>
    <rPh sb="0" eb="1">
      <t>キョ</t>
    </rPh>
    <rPh sb="1" eb="2">
      <t>タク</t>
    </rPh>
    <rPh sb="2" eb="4">
      <t>ジョウレイ</t>
    </rPh>
    <rPh sb="4" eb="5">
      <t>ダイ</t>
    </rPh>
    <rPh sb="7" eb="8">
      <t>ジョウ</t>
    </rPh>
    <rPh sb="8" eb="9">
      <t>ダイ</t>
    </rPh>
    <rPh sb="11" eb="12">
      <t>ゴウ</t>
    </rPh>
    <phoneticPr fontId="3"/>
  </si>
  <si>
    <t>居宅条例第16条第11号</t>
    <rPh sb="0" eb="1">
      <t>キョ</t>
    </rPh>
    <rPh sb="1" eb="2">
      <t>タク</t>
    </rPh>
    <rPh sb="2" eb="4">
      <t>ジョウレイ</t>
    </rPh>
    <rPh sb="4" eb="5">
      <t>ダイ</t>
    </rPh>
    <rPh sb="7" eb="8">
      <t>ジョウ</t>
    </rPh>
    <rPh sb="8" eb="9">
      <t>ダイ</t>
    </rPh>
    <rPh sb="11" eb="12">
      <t>ゴウ</t>
    </rPh>
    <phoneticPr fontId="3"/>
  </si>
  <si>
    <t>居宅条例第16条第12号</t>
    <rPh sb="0" eb="1">
      <t>キョ</t>
    </rPh>
    <rPh sb="1" eb="2">
      <t>タク</t>
    </rPh>
    <rPh sb="2" eb="4">
      <t>ジョウレイ</t>
    </rPh>
    <rPh sb="4" eb="5">
      <t>ダイ</t>
    </rPh>
    <rPh sb="7" eb="8">
      <t>ジョウ</t>
    </rPh>
    <rPh sb="8" eb="9">
      <t>ダイ</t>
    </rPh>
    <rPh sb="11" eb="12">
      <t>ゴウ</t>
    </rPh>
    <phoneticPr fontId="3"/>
  </si>
  <si>
    <t>居宅条例第16条第13号</t>
    <rPh sb="0" eb="1">
      <t>キョ</t>
    </rPh>
    <rPh sb="1" eb="2">
      <t>タク</t>
    </rPh>
    <rPh sb="2" eb="4">
      <t>ジョウレイ</t>
    </rPh>
    <rPh sb="4" eb="5">
      <t>ダイ</t>
    </rPh>
    <rPh sb="7" eb="8">
      <t>ジョウ</t>
    </rPh>
    <rPh sb="8" eb="9">
      <t>ダイ</t>
    </rPh>
    <rPh sb="11" eb="12">
      <t>ゴウ</t>
    </rPh>
    <phoneticPr fontId="3"/>
  </si>
  <si>
    <t>居宅条例第16条第14号</t>
    <rPh sb="0" eb="1">
      <t>キョ</t>
    </rPh>
    <rPh sb="1" eb="2">
      <t>タク</t>
    </rPh>
    <rPh sb="2" eb="4">
      <t>ジョウレイ</t>
    </rPh>
    <rPh sb="4" eb="5">
      <t>ダイ</t>
    </rPh>
    <rPh sb="7" eb="8">
      <t>ジョウ</t>
    </rPh>
    <rPh sb="8" eb="9">
      <t>ダイ</t>
    </rPh>
    <rPh sb="11" eb="12">
      <t>ゴウ</t>
    </rPh>
    <phoneticPr fontId="3"/>
  </si>
  <si>
    <t>居宅条例第16条第15号</t>
    <rPh sb="0" eb="1">
      <t>キョ</t>
    </rPh>
    <rPh sb="1" eb="2">
      <t>タク</t>
    </rPh>
    <rPh sb="2" eb="4">
      <t>ジョウレイ</t>
    </rPh>
    <rPh sb="4" eb="5">
      <t>ダイ</t>
    </rPh>
    <rPh sb="7" eb="8">
      <t>ジョウ</t>
    </rPh>
    <rPh sb="8" eb="9">
      <t>ダイ</t>
    </rPh>
    <rPh sb="11" eb="12">
      <t>ゴウ</t>
    </rPh>
    <phoneticPr fontId="3"/>
  </si>
  <si>
    <t>居宅条例第16条第16号</t>
    <rPh sb="0" eb="1">
      <t>キョ</t>
    </rPh>
    <rPh sb="1" eb="2">
      <t>タク</t>
    </rPh>
    <rPh sb="2" eb="4">
      <t>ジョウレイ</t>
    </rPh>
    <rPh sb="4" eb="5">
      <t>ダイ</t>
    </rPh>
    <rPh sb="7" eb="8">
      <t>ジョウ</t>
    </rPh>
    <rPh sb="8" eb="9">
      <t>ダイ</t>
    </rPh>
    <rPh sb="11" eb="12">
      <t>ゴウ</t>
    </rPh>
    <phoneticPr fontId="3"/>
  </si>
  <si>
    <t>居宅条例第16条第17号</t>
    <rPh sb="0" eb="1">
      <t>キョ</t>
    </rPh>
    <rPh sb="1" eb="2">
      <t>タク</t>
    </rPh>
    <rPh sb="2" eb="4">
      <t>ジョウレイ</t>
    </rPh>
    <rPh sb="4" eb="5">
      <t>ダイ</t>
    </rPh>
    <rPh sb="7" eb="8">
      <t>ジョウ</t>
    </rPh>
    <rPh sb="8" eb="9">
      <t>ダイ</t>
    </rPh>
    <rPh sb="11" eb="12">
      <t>ゴウ</t>
    </rPh>
    <phoneticPr fontId="3"/>
  </si>
  <si>
    <t>居宅条例第16条第18号</t>
    <rPh sb="0" eb="1">
      <t>キョ</t>
    </rPh>
    <rPh sb="1" eb="2">
      <t>タク</t>
    </rPh>
    <rPh sb="2" eb="4">
      <t>ジョウレイ</t>
    </rPh>
    <rPh sb="4" eb="5">
      <t>ダイ</t>
    </rPh>
    <rPh sb="7" eb="8">
      <t>ジョウ</t>
    </rPh>
    <rPh sb="8" eb="9">
      <t>ダイ</t>
    </rPh>
    <rPh sb="11" eb="12">
      <t>ゴウ</t>
    </rPh>
    <phoneticPr fontId="3"/>
  </si>
  <si>
    <t>居宅条例第16条第19号</t>
    <rPh sb="0" eb="1">
      <t>キョ</t>
    </rPh>
    <rPh sb="1" eb="2">
      <t>タク</t>
    </rPh>
    <rPh sb="2" eb="4">
      <t>ジョウレイ</t>
    </rPh>
    <rPh sb="4" eb="5">
      <t>ダイ</t>
    </rPh>
    <rPh sb="7" eb="8">
      <t>ジョウ</t>
    </rPh>
    <rPh sb="8" eb="9">
      <t>ダイ</t>
    </rPh>
    <rPh sb="11" eb="12">
      <t>ゴウ</t>
    </rPh>
    <phoneticPr fontId="3"/>
  </si>
  <si>
    <t>居宅条例第16条第20号</t>
    <rPh sb="0" eb="1">
      <t>キョ</t>
    </rPh>
    <rPh sb="1" eb="2">
      <t>タク</t>
    </rPh>
    <rPh sb="2" eb="4">
      <t>ジョウレイ</t>
    </rPh>
    <rPh sb="4" eb="5">
      <t>ダイ</t>
    </rPh>
    <rPh sb="7" eb="8">
      <t>ジョウ</t>
    </rPh>
    <rPh sb="8" eb="9">
      <t>ダイ</t>
    </rPh>
    <rPh sb="11" eb="12">
      <t>ゴウ</t>
    </rPh>
    <phoneticPr fontId="3"/>
  </si>
  <si>
    <t>居宅条例第16条第23号</t>
    <rPh sb="0" eb="1">
      <t>キョ</t>
    </rPh>
    <rPh sb="1" eb="2">
      <t>タク</t>
    </rPh>
    <rPh sb="2" eb="4">
      <t>ジョウレイ</t>
    </rPh>
    <rPh sb="4" eb="5">
      <t>ダイ</t>
    </rPh>
    <rPh sb="7" eb="8">
      <t>ジョウ</t>
    </rPh>
    <rPh sb="8" eb="9">
      <t>ダイ</t>
    </rPh>
    <rPh sb="11" eb="12">
      <t>ゴウ</t>
    </rPh>
    <phoneticPr fontId="3"/>
  </si>
  <si>
    <t>居宅条例第16条第24号</t>
    <rPh sb="0" eb="1">
      <t>キョ</t>
    </rPh>
    <rPh sb="1" eb="2">
      <t>タク</t>
    </rPh>
    <rPh sb="2" eb="4">
      <t>ジョウレイ</t>
    </rPh>
    <rPh sb="4" eb="5">
      <t>ダイ</t>
    </rPh>
    <rPh sb="7" eb="8">
      <t>ジョウ</t>
    </rPh>
    <rPh sb="8" eb="9">
      <t>ダイ</t>
    </rPh>
    <rPh sb="11" eb="12">
      <t>ゴウ</t>
    </rPh>
    <phoneticPr fontId="3"/>
  </si>
  <si>
    <t>居宅条例第16条第25号</t>
    <rPh sb="0" eb="1">
      <t>キョ</t>
    </rPh>
    <rPh sb="1" eb="2">
      <t>タク</t>
    </rPh>
    <rPh sb="2" eb="4">
      <t>ジョウレイ</t>
    </rPh>
    <rPh sb="4" eb="5">
      <t>ダイ</t>
    </rPh>
    <rPh sb="7" eb="8">
      <t>ジョウ</t>
    </rPh>
    <rPh sb="8" eb="9">
      <t>ダイ</t>
    </rPh>
    <rPh sb="11" eb="12">
      <t>ゴウ</t>
    </rPh>
    <phoneticPr fontId="3"/>
  </si>
  <si>
    <t>居宅条例第16条第26号</t>
    <rPh sb="0" eb="1">
      <t>キョ</t>
    </rPh>
    <rPh sb="1" eb="2">
      <t>タク</t>
    </rPh>
    <rPh sb="2" eb="4">
      <t>ジョウレイ</t>
    </rPh>
    <rPh sb="4" eb="5">
      <t>ダイ</t>
    </rPh>
    <rPh sb="7" eb="8">
      <t>ジョウ</t>
    </rPh>
    <rPh sb="8" eb="9">
      <t>ダイ</t>
    </rPh>
    <rPh sb="11" eb="12">
      <t>ゴウ</t>
    </rPh>
    <phoneticPr fontId="3"/>
  </si>
  <si>
    <t>居宅条例第16条第27号</t>
    <rPh sb="0" eb="1">
      <t>キョ</t>
    </rPh>
    <rPh sb="1" eb="2">
      <t>タク</t>
    </rPh>
    <rPh sb="2" eb="4">
      <t>ジョウレイ</t>
    </rPh>
    <rPh sb="4" eb="5">
      <t>ダイ</t>
    </rPh>
    <rPh sb="7" eb="8">
      <t>ジョウ</t>
    </rPh>
    <rPh sb="8" eb="9">
      <t>ダイ</t>
    </rPh>
    <rPh sb="11" eb="12">
      <t>ゴウ</t>
    </rPh>
    <phoneticPr fontId="3"/>
  </si>
  <si>
    <t>居宅条例第16条第28号</t>
    <rPh sb="0" eb="1">
      <t>キョ</t>
    </rPh>
    <rPh sb="1" eb="2">
      <t>タク</t>
    </rPh>
    <rPh sb="2" eb="4">
      <t>ジョウレイ</t>
    </rPh>
    <rPh sb="4" eb="5">
      <t>ダイ</t>
    </rPh>
    <rPh sb="7" eb="8">
      <t>ジョウ</t>
    </rPh>
    <rPh sb="8" eb="9">
      <t>ダイ</t>
    </rPh>
    <rPh sb="11" eb="12">
      <t>ゴウ</t>
    </rPh>
    <phoneticPr fontId="3"/>
  </si>
  <si>
    <t>居宅条例第16条第29号</t>
    <rPh sb="0" eb="1">
      <t>キョ</t>
    </rPh>
    <rPh sb="1" eb="2">
      <t>タク</t>
    </rPh>
    <rPh sb="2" eb="4">
      <t>ジョウレイ</t>
    </rPh>
    <rPh sb="4" eb="5">
      <t>ダイ</t>
    </rPh>
    <rPh sb="7" eb="8">
      <t>ジョウ</t>
    </rPh>
    <rPh sb="8" eb="9">
      <t>ダイ</t>
    </rPh>
    <rPh sb="11" eb="12">
      <t>ゴウ</t>
    </rPh>
    <phoneticPr fontId="3"/>
  </si>
  <si>
    <t>居宅条例第16条第30号</t>
    <rPh sb="0" eb="1">
      <t>キョ</t>
    </rPh>
    <rPh sb="1" eb="2">
      <t>タク</t>
    </rPh>
    <rPh sb="2" eb="4">
      <t>ジョウレイ</t>
    </rPh>
    <rPh sb="4" eb="5">
      <t>ダイ</t>
    </rPh>
    <rPh sb="7" eb="8">
      <t>ジョウ</t>
    </rPh>
    <rPh sb="8" eb="9">
      <t>ダイ</t>
    </rPh>
    <rPh sb="11" eb="12">
      <t>ゴウ</t>
    </rPh>
    <phoneticPr fontId="3"/>
  </si>
  <si>
    <t>居宅条例第17条第1号</t>
    <rPh sb="0" eb="1">
      <t>キョ</t>
    </rPh>
    <rPh sb="1" eb="2">
      <t>タク</t>
    </rPh>
    <rPh sb="2" eb="4">
      <t>ジョウレイ</t>
    </rPh>
    <rPh sb="4" eb="5">
      <t>ダイ</t>
    </rPh>
    <rPh sb="7" eb="8">
      <t>ジョウ</t>
    </rPh>
    <rPh sb="8" eb="9">
      <t>ダイ</t>
    </rPh>
    <rPh sb="10" eb="11">
      <t>ゴウ</t>
    </rPh>
    <phoneticPr fontId="3"/>
  </si>
  <si>
    <t>居宅条例第17条第2号</t>
    <rPh sb="0" eb="1">
      <t>キョ</t>
    </rPh>
    <rPh sb="1" eb="2">
      <t>タク</t>
    </rPh>
    <rPh sb="2" eb="4">
      <t>ジョウレイ</t>
    </rPh>
    <rPh sb="4" eb="5">
      <t>ダイ</t>
    </rPh>
    <rPh sb="7" eb="8">
      <t>ジョウ</t>
    </rPh>
    <rPh sb="8" eb="9">
      <t>ダイ</t>
    </rPh>
    <rPh sb="10" eb="11">
      <t>ゴウ</t>
    </rPh>
    <phoneticPr fontId="3"/>
  </si>
  <si>
    <t>居宅条例第18条</t>
    <rPh sb="0" eb="1">
      <t>キョ</t>
    </rPh>
    <rPh sb="1" eb="2">
      <t>タク</t>
    </rPh>
    <rPh sb="2" eb="4">
      <t>ジョウレイ</t>
    </rPh>
    <rPh sb="4" eb="5">
      <t>ダイ</t>
    </rPh>
    <rPh sb="7" eb="8">
      <t>ジョウ</t>
    </rPh>
    <phoneticPr fontId="3"/>
  </si>
  <si>
    <t>居宅条例第19条</t>
    <rPh sb="0" eb="1">
      <t>キョ</t>
    </rPh>
    <rPh sb="1" eb="2">
      <t>タク</t>
    </rPh>
    <rPh sb="2" eb="4">
      <t>ジョウレイ</t>
    </rPh>
    <rPh sb="4" eb="5">
      <t>ダイ</t>
    </rPh>
    <rPh sb="7" eb="8">
      <t>ジョウ</t>
    </rPh>
    <phoneticPr fontId="3"/>
  </si>
  <si>
    <t>居宅条例第20条第1項</t>
    <rPh sb="0" eb="1">
      <t>キョ</t>
    </rPh>
    <rPh sb="1" eb="2">
      <t>タク</t>
    </rPh>
    <rPh sb="2" eb="4">
      <t>ジョウレイ</t>
    </rPh>
    <rPh sb="4" eb="5">
      <t>ダイ</t>
    </rPh>
    <rPh sb="7" eb="8">
      <t>ジョウ</t>
    </rPh>
    <rPh sb="8" eb="9">
      <t>ダイ</t>
    </rPh>
    <rPh sb="10" eb="11">
      <t>コウ</t>
    </rPh>
    <phoneticPr fontId="3"/>
  </si>
  <si>
    <t>居宅条例第20条第2項</t>
    <rPh sb="0" eb="1">
      <t>キョ</t>
    </rPh>
    <rPh sb="1" eb="2">
      <t>タク</t>
    </rPh>
    <rPh sb="2" eb="4">
      <t>ジョウレイ</t>
    </rPh>
    <rPh sb="4" eb="5">
      <t>ダイ</t>
    </rPh>
    <rPh sb="7" eb="8">
      <t>ジョウ</t>
    </rPh>
    <rPh sb="8" eb="9">
      <t>ダイ</t>
    </rPh>
    <rPh sb="10" eb="11">
      <t>コウ</t>
    </rPh>
    <phoneticPr fontId="3"/>
  </si>
  <si>
    <t>居宅条例第21条</t>
    <rPh sb="0" eb="1">
      <t>キョ</t>
    </rPh>
    <rPh sb="1" eb="2">
      <t>タク</t>
    </rPh>
    <rPh sb="2" eb="4">
      <t>ジョウレイ</t>
    </rPh>
    <rPh sb="4" eb="5">
      <t>ダイ</t>
    </rPh>
    <rPh sb="7" eb="8">
      <t>ジョウ</t>
    </rPh>
    <phoneticPr fontId="3"/>
  </si>
  <si>
    <t>居宅条例第22条第1項</t>
    <rPh sb="0" eb="1">
      <t>キョ</t>
    </rPh>
    <rPh sb="1" eb="2">
      <t>タク</t>
    </rPh>
    <rPh sb="2" eb="4">
      <t>ジョウレイ</t>
    </rPh>
    <rPh sb="4" eb="5">
      <t>ダイ</t>
    </rPh>
    <rPh sb="7" eb="8">
      <t>ジョウ</t>
    </rPh>
    <rPh sb="8" eb="9">
      <t>ダイ</t>
    </rPh>
    <rPh sb="10" eb="11">
      <t>コウ</t>
    </rPh>
    <phoneticPr fontId="3"/>
  </si>
  <si>
    <t>居宅条例第22条第2項</t>
    <rPh sb="0" eb="1">
      <t>キョ</t>
    </rPh>
    <rPh sb="1" eb="2">
      <t>タク</t>
    </rPh>
    <rPh sb="2" eb="4">
      <t>ジョウレイ</t>
    </rPh>
    <rPh sb="4" eb="5">
      <t>ダイ</t>
    </rPh>
    <rPh sb="7" eb="8">
      <t>ジョウ</t>
    </rPh>
    <rPh sb="8" eb="9">
      <t>ダイ</t>
    </rPh>
    <rPh sb="10" eb="11">
      <t>コウ</t>
    </rPh>
    <phoneticPr fontId="3"/>
  </si>
  <si>
    <t>居宅条例第22条第3項</t>
    <rPh sb="0" eb="1">
      <t>キョ</t>
    </rPh>
    <rPh sb="1" eb="2">
      <t>タク</t>
    </rPh>
    <rPh sb="2" eb="4">
      <t>ジョウレイ</t>
    </rPh>
    <rPh sb="4" eb="5">
      <t>ダイ</t>
    </rPh>
    <rPh sb="7" eb="8">
      <t>ジョウ</t>
    </rPh>
    <rPh sb="8" eb="9">
      <t>ダイ</t>
    </rPh>
    <rPh sb="10" eb="11">
      <t>コウ</t>
    </rPh>
    <phoneticPr fontId="3"/>
  </si>
  <si>
    <t>居宅条例第23条</t>
    <rPh sb="0" eb="1">
      <t>キョ</t>
    </rPh>
    <rPh sb="1" eb="2">
      <t>タク</t>
    </rPh>
    <rPh sb="2" eb="4">
      <t>ジョウレイ</t>
    </rPh>
    <rPh sb="4" eb="5">
      <t>ダイ</t>
    </rPh>
    <rPh sb="7" eb="8">
      <t>ジョウ</t>
    </rPh>
    <phoneticPr fontId="3"/>
  </si>
  <si>
    <t>居宅条例第29条第2項</t>
    <rPh sb="0" eb="1">
      <t>キョ</t>
    </rPh>
    <rPh sb="1" eb="2">
      <t>タク</t>
    </rPh>
    <rPh sb="2" eb="4">
      <t>ジョウレイ</t>
    </rPh>
    <rPh sb="4" eb="5">
      <t>ダイ</t>
    </rPh>
    <rPh sb="7" eb="8">
      <t>ジョウ</t>
    </rPh>
    <rPh sb="8" eb="9">
      <t>ダイ</t>
    </rPh>
    <rPh sb="10" eb="11">
      <t>コウ</t>
    </rPh>
    <phoneticPr fontId="3"/>
  </si>
  <si>
    <t>居宅条例第29条第3項</t>
    <rPh sb="0" eb="1">
      <t>キョ</t>
    </rPh>
    <rPh sb="1" eb="2">
      <t>タク</t>
    </rPh>
    <rPh sb="2" eb="4">
      <t>ジョウレイ</t>
    </rPh>
    <rPh sb="4" eb="5">
      <t>ダイ</t>
    </rPh>
    <rPh sb="7" eb="8">
      <t>ジョウ</t>
    </rPh>
    <rPh sb="8" eb="9">
      <t>ダイ</t>
    </rPh>
    <rPh sb="10" eb="11">
      <t>コウ</t>
    </rPh>
    <phoneticPr fontId="3"/>
  </si>
  <si>
    <t>居宅条例第30条第2項</t>
    <rPh sb="0" eb="1">
      <t>キョ</t>
    </rPh>
    <rPh sb="1" eb="2">
      <t>タク</t>
    </rPh>
    <rPh sb="2" eb="4">
      <t>ジョウレイ</t>
    </rPh>
    <rPh sb="4" eb="5">
      <t>ダイ</t>
    </rPh>
    <rPh sb="7" eb="8">
      <t>ジョウ</t>
    </rPh>
    <rPh sb="8" eb="9">
      <t>ダイ</t>
    </rPh>
    <rPh sb="10" eb="11">
      <t>コウ</t>
    </rPh>
    <phoneticPr fontId="3"/>
  </si>
  <si>
    <t>居宅条例第30条第3項</t>
    <rPh sb="0" eb="1">
      <t>キョ</t>
    </rPh>
    <rPh sb="1" eb="2">
      <t>タク</t>
    </rPh>
    <rPh sb="2" eb="4">
      <t>ジョウレイ</t>
    </rPh>
    <rPh sb="4" eb="5">
      <t>ダイ</t>
    </rPh>
    <rPh sb="7" eb="8">
      <t>ジョウ</t>
    </rPh>
    <rPh sb="8" eb="9">
      <t>ダイ</t>
    </rPh>
    <rPh sb="10" eb="11">
      <t>コウ</t>
    </rPh>
    <phoneticPr fontId="3"/>
  </si>
  <si>
    <t>居宅条例第33条第2項</t>
    <rPh sb="0" eb="1">
      <t>キョ</t>
    </rPh>
    <rPh sb="1" eb="2">
      <t>タク</t>
    </rPh>
    <rPh sb="2" eb="4">
      <t>ジョウレイ</t>
    </rPh>
    <rPh sb="4" eb="5">
      <t>ダイ</t>
    </rPh>
    <rPh sb="7" eb="8">
      <t>ジョウ</t>
    </rPh>
    <rPh sb="8" eb="9">
      <t>ダイ</t>
    </rPh>
    <rPh sb="10" eb="11">
      <t>コウ</t>
    </rPh>
    <phoneticPr fontId="3"/>
  </si>
  <si>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4"/>
  </si>
  <si>
    <t>居宅条例第24条</t>
    <rPh sb="0" eb="1">
      <t>キョ</t>
    </rPh>
    <rPh sb="1" eb="2">
      <t>タク</t>
    </rPh>
    <rPh sb="2" eb="4">
      <t>ジョウレイ</t>
    </rPh>
    <rPh sb="4" eb="5">
      <t>ダイ</t>
    </rPh>
    <rPh sb="7" eb="8">
      <t>ジョウ</t>
    </rPh>
    <phoneticPr fontId="3"/>
  </si>
  <si>
    <t>法第82条</t>
    <rPh sb="4" eb="5">
      <t>ジョウ</t>
    </rPh>
    <phoneticPr fontId="3"/>
  </si>
  <si>
    <t>居宅条例第3条第1項</t>
    <rPh sb="0" eb="1">
      <t>キョ</t>
    </rPh>
    <rPh sb="1" eb="2">
      <t>タク</t>
    </rPh>
    <rPh sb="2" eb="4">
      <t>ジョウレイ</t>
    </rPh>
    <rPh sb="7" eb="8">
      <t>ダイ</t>
    </rPh>
    <rPh sb="9" eb="10">
      <t>コウ</t>
    </rPh>
    <phoneticPr fontId="3"/>
  </si>
  <si>
    <t>居宅条例第3条第2項</t>
    <rPh sb="0" eb="1">
      <t>キョ</t>
    </rPh>
    <rPh sb="1" eb="2">
      <t>タク</t>
    </rPh>
    <rPh sb="2" eb="4">
      <t>ジョウレイ</t>
    </rPh>
    <rPh sb="7" eb="8">
      <t>ダイ</t>
    </rPh>
    <rPh sb="9" eb="10">
      <t>コウ</t>
    </rPh>
    <phoneticPr fontId="3"/>
  </si>
  <si>
    <t>居宅条例第3条第3項</t>
    <rPh sb="0" eb="1">
      <t>キョ</t>
    </rPh>
    <rPh sb="1" eb="2">
      <t>タク</t>
    </rPh>
    <rPh sb="2" eb="4">
      <t>ジョウレイ</t>
    </rPh>
    <rPh sb="7" eb="8">
      <t>ダイ</t>
    </rPh>
    <rPh sb="9" eb="10">
      <t>コウ</t>
    </rPh>
    <phoneticPr fontId="3"/>
  </si>
  <si>
    <t>居宅条例第3条第4項</t>
    <rPh sb="0" eb="1">
      <t>キョ</t>
    </rPh>
    <rPh sb="1" eb="2">
      <t>タク</t>
    </rPh>
    <rPh sb="2" eb="4">
      <t>ジョウレイ</t>
    </rPh>
    <rPh sb="7" eb="8">
      <t>ダイ</t>
    </rPh>
    <rPh sb="9" eb="10">
      <t>コウ</t>
    </rPh>
    <phoneticPr fontId="3"/>
  </si>
  <si>
    <t>(1)</t>
    <phoneticPr fontId="3"/>
  </si>
  <si>
    <t>(2)</t>
    <phoneticPr fontId="3"/>
  </si>
  <si>
    <t>(3)</t>
    <phoneticPr fontId="3"/>
  </si>
  <si>
    <t>(4)</t>
    <phoneticPr fontId="3"/>
  </si>
  <si>
    <t>(1)</t>
    <phoneticPr fontId="3"/>
  </si>
  <si>
    <t>(2)</t>
    <phoneticPr fontId="3"/>
  </si>
  <si>
    <t>提供拒否の禁止</t>
    <phoneticPr fontId="3"/>
  </si>
  <si>
    <t xml:space="preserve">
要介護認定の申請に係る援助</t>
    <phoneticPr fontId="3"/>
  </si>
  <si>
    <t xml:space="preserve">
利用料等の受領</t>
    <phoneticPr fontId="3"/>
  </si>
  <si>
    <t>自らその提供する指定居宅介護支援の質の評価を行い、常にその改善を図っているか。</t>
  </si>
  <si>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t>
    <phoneticPr fontId="3"/>
  </si>
  <si>
    <t>(10)</t>
    <phoneticPr fontId="3"/>
  </si>
  <si>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3"/>
  </si>
  <si>
    <t>管理者は、当該事業所の介護支援専門員その他の従業者に、本表中「Ⅱ運営基準」の規定を遵守させるため必要な指揮命令を行っているか。</t>
    <phoneticPr fontId="3"/>
  </si>
  <si>
    <t>掲示</t>
    <phoneticPr fontId="3"/>
  </si>
  <si>
    <t>秘密保持</t>
    <phoneticPr fontId="3"/>
  </si>
  <si>
    <t>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t>
    <phoneticPr fontId="3"/>
  </si>
  <si>
    <t>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3"/>
  </si>
  <si>
    <t>自ら提供した指定居宅介護支援に関し、法第23条の規定により市町村が行う文書その他の物件の提出若しくは提示の求め又は当該市町村の職員からの質問若しくは照会に応じているか。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phoneticPr fontId="3"/>
  </si>
  <si>
    <t>　　　　</t>
    <phoneticPr fontId="3"/>
  </si>
  <si>
    <t>　　</t>
    <phoneticPr fontId="3"/>
  </si>
  <si>
    <t>毎月、国民健康保険団体連合会に対し、居宅サービス計画において位置付けられている指定居宅サービス等のうち法定代理受領サービスとして位置付けたものに関する情報を記載した文書（給付管理表）を提出しているか。</t>
    <rPh sb="85" eb="87">
      <t>キュウフ</t>
    </rPh>
    <rPh sb="87" eb="89">
      <t>カンリ</t>
    </rPh>
    <rPh sb="89" eb="90">
      <t>ヒョウ</t>
    </rPh>
    <phoneticPr fontId="3"/>
  </si>
  <si>
    <t>居宅条例第26条第1項</t>
    <rPh sb="0" eb="1">
      <t>キョ</t>
    </rPh>
    <rPh sb="1" eb="2">
      <t>タク</t>
    </rPh>
    <rPh sb="2" eb="4">
      <t>ジョウレイ</t>
    </rPh>
    <rPh sb="4" eb="5">
      <t>ダイ</t>
    </rPh>
    <rPh sb="7" eb="8">
      <t>ジョウ</t>
    </rPh>
    <rPh sb="8" eb="9">
      <t>ダイ</t>
    </rPh>
    <rPh sb="10" eb="11">
      <t>コウ</t>
    </rPh>
    <phoneticPr fontId="3"/>
  </si>
  <si>
    <t>居宅条例第26条第3項</t>
    <rPh sb="0" eb="1">
      <t>キョ</t>
    </rPh>
    <rPh sb="1" eb="2">
      <t>タク</t>
    </rPh>
    <rPh sb="2" eb="4">
      <t>ジョウレイ</t>
    </rPh>
    <rPh sb="4" eb="5">
      <t>ダイ</t>
    </rPh>
    <rPh sb="7" eb="8">
      <t>ジョウ</t>
    </rPh>
    <rPh sb="8" eb="9">
      <t>ダイ</t>
    </rPh>
    <rPh sb="10" eb="11">
      <t>コウ</t>
    </rPh>
    <phoneticPr fontId="3"/>
  </si>
  <si>
    <t>居宅条例第27条</t>
    <rPh sb="0" eb="1">
      <t>キョ</t>
    </rPh>
    <rPh sb="1" eb="2">
      <t>タク</t>
    </rPh>
    <rPh sb="2" eb="4">
      <t>ジョウレイ</t>
    </rPh>
    <rPh sb="4" eb="5">
      <t>ダイ</t>
    </rPh>
    <rPh sb="7" eb="8">
      <t>ジョウ</t>
    </rPh>
    <phoneticPr fontId="3"/>
  </si>
  <si>
    <t>居宅条例第28条第1項</t>
    <rPh sb="0" eb="1">
      <t>キョ</t>
    </rPh>
    <rPh sb="1" eb="2">
      <t>タク</t>
    </rPh>
    <rPh sb="2" eb="4">
      <t>ジョウレイ</t>
    </rPh>
    <rPh sb="4" eb="5">
      <t>ダイ</t>
    </rPh>
    <rPh sb="7" eb="8">
      <t>ジョウ</t>
    </rPh>
    <rPh sb="8" eb="9">
      <t>ダイ</t>
    </rPh>
    <rPh sb="10" eb="11">
      <t>コウ</t>
    </rPh>
    <phoneticPr fontId="3"/>
  </si>
  <si>
    <t>居宅条例第28条第2項</t>
    <rPh sb="0" eb="1">
      <t>キョ</t>
    </rPh>
    <rPh sb="1" eb="2">
      <t>タク</t>
    </rPh>
    <rPh sb="2" eb="4">
      <t>ジョウレイ</t>
    </rPh>
    <rPh sb="4" eb="5">
      <t>ダイ</t>
    </rPh>
    <rPh sb="7" eb="8">
      <t>ジョウ</t>
    </rPh>
    <rPh sb="8" eb="9">
      <t>ダイ</t>
    </rPh>
    <rPh sb="10" eb="11">
      <t>コウ</t>
    </rPh>
    <phoneticPr fontId="3"/>
  </si>
  <si>
    <t>居宅条例第28条第3項</t>
    <rPh sb="0" eb="1">
      <t>キョ</t>
    </rPh>
    <rPh sb="1" eb="2">
      <t>タク</t>
    </rPh>
    <rPh sb="2" eb="4">
      <t>ジョウレイ</t>
    </rPh>
    <rPh sb="4" eb="5">
      <t>ダイ</t>
    </rPh>
    <rPh sb="7" eb="8">
      <t>ジョウ</t>
    </rPh>
    <rPh sb="8" eb="9">
      <t>ダイ</t>
    </rPh>
    <rPh sb="10" eb="11">
      <t>コウ</t>
    </rPh>
    <phoneticPr fontId="3"/>
  </si>
  <si>
    <t>居宅条例第29条第4項</t>
    <rPh sb="0" eb="1">
      <t>キョ</t>
    </rPh>
    <rPh sb="1" eb="2">
      <t>タク</t>
    </rPh>
    <rPh sb="2" eb="4">
      <t>ジョウレイ</t>
    </rPh>
    <rPh sb="4" eb="5">
      <t>ダイ</t>
    </rPh>
    <rPh sb="7" eb="8">
      <t>ジョウ</t>
    </rPh>
    <rPh sb="8" eb="9">
      <t>ダイ</t>
    </rPh>
    <rPh sb="10" eb="11">
      <t>コウ</t>
    </rPh>
    <phoneticPr fontId="3"/>
  </si>
  <si>
    <t>居宅条例第29条第5項</t>
    <rPh sb="0" eb="1">
      <t>キョ</t>
    </rPh>
    <rPh sb="1" eb="2">
      <t>タク</t>
    </rPh>
    <rPh sb="2" eb="4">
      <t>ジョウレイ</t>
    </rPh>
    <rPh sb="4" eb="5">
      <t>ダイ</t>
    </rPh>
    <rPh sb="7" eb="8">
      <t>ジョウ</t>
    </rPh>
    <rPh sb="8" eb="9">
      <t>ダイ</t>
    </rPh>
    <rPh sb="10" eb="11">
      <t>コウ</t>
    </rPh>
    <phoneticPr fontId="3"/>
  </si>
  <si>
    <t>居宅条例第29条第6項</t>
    <rPh sb="0" eb="1">
      <t>キョ</t>
    </rPh>
    <rPh sb="1" eb="2">
      <t>タク</t>
    </rPh>
    <rPh sb="2" eb="4">
      <t>ジョウレイ</t>
    </rPh>
    <rPh sb="4" eb="5">
      <t>ダイ</t>
    </rPh>
    <rPh sb="7" eb="8">
      <t>ジョウ</t>
    </rPh>
    <rPh sb="8" eb="9">
      <t>ダイ</t>
    </rPh>
    <rPh sb="10" eb="11">
      <t>コウ</t>
    </rPh>
    <phoneticPr fontId="3"/>
  </si>
  <si>
    <t>居宅条例第29条第7項</t>
    <rPh sb="0" eb="1">
      <t>キョ</t>
    </rPh>
    <rPh sb="1" eb="2">
      <t>タク</t>
    </rPh>
    <rPh sb="2" eb="4">
      <t>ジョウレイ</t>
    </rPh>
    <rPh sb="4" eb="5">
      <t>ダイ</t>
    </rPh>
    <rPh sb="7" eb="8">
      <t>ジョウ</t>
    </rPh>
    <rPh sb="8" eb="9">
      <t>ダイ</t>
    </rPh>
    <rPh sb="10" eb="11">
      <t>コウ</t>
    </rPh>
    <phoneticPr fontId="3"/>
  </si>
  <si>
    <t>居宅条例第30条第1項</t>
    <rPh sb="0" eb="1">
      <t>キョ</t>
    </rPh>
    <rPh sb="1" eb="2">
      <t>タク</t>
    </rPh>
    <rPh sb="2" eb="4">
      <t>ジョウレイ</t>
    </rPh>
    <rPh sb="4" eb="5">
      <t>ダイ</t>
    </rPh>
    <rPh sb="7" eb="8">
      <t>ジョウ</t>
    </rPh>
    <rPh sb="8" eb="9">
      <t>ダイ</t>
    </rPh>
    <rPh sb="10" eb="11">
      <t>コウ</t>
    </rPh>
    <phoneticPr fontId="3"/>
  </si>
  <si>
    <t>居宅条例第31条</t>
    <rPh sb="0" eb="1">
      <t>キョ</t>
    </rPh>
    <rPh sb="1" eb="2">
      <t>タク</t>
    </rPh>
    <rPh sb="2" eb="4">
      <t>ジョウレイ</t>
    </rPh>
    <rPh sb="4" eb="5">
      <t>ダイ</t>
    </rPh>
    <rPh sb="7" eb="8">
      <t>ジョウ</t>
    </rPh>
    <phoneticPr fontId="3"/>
  </si>
  <si>
    <t>居宅条例第32条第1項</t>
    <rPh sb="0" eb="1">
      <t>キョ</t>
    </rPh>
    <rPh sb="1" eb="2">
      <t>タク</t>
    </rPh>
    <rPh sb="2" eb="4">
      <t>ジョウレイ</t>
    </rPh>
    <rPh sb="4" eb="5">
      <t>ダイ</t>
    </rPh>
    <rPh sb="7" eb="8">
      <t>ジョウ</t>
    </rPh>
    <rPh sb="8" eb="9">
      <t>ダイ</t>
    </rPh>
    <rPh sb="10" eb="11">
      <t>コウ</t>
    </rPh>
    <phoneticPr fontId="3"/>
  </si>
  <si>
    <t>居宅条例第32条第2項</t>
    <rPh sb="0" eb="1">
      <t>キョ</t>
    </rPh>
    <rPh sb="1" eb="2">
      <t>タク</t>
    </rPh>
    <rPh sb="2" eb="4">
      <t>ジョウレイ</t>
    </rPh>
    <rPh sb="4" eb="5">
      <t>ダイ</t>
    </rPh>
    <rPh sb="7" eb="8">
      <t>ジョウ</t>
    </rPh>
    <rPh sb="8" eb="9">
      <t>ダイ</t>
    </rPh>
    <rPh sb="10" eb="11">
      <t>コウ</t>
    </rPh>
    <phoneticPr fontId="3"/>
  </si>
  <si>
    <t>事業運営に当たっては、市、地域包括支援センター、老人介護支援センター、他の指定居宅介護支援事業者、指定介護予防支援事業者、介護保険施設、障害者の日常生活及び社会生活を総合的に支援するための法律に規定する指定特定相談支援事業者等との連携に努めているか。</t>
    <phoneticPr fontId="3"/>
  </si>
  <si>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phoneticPr fontId="3"/>
  </si>
  <si>
    <t>正当な理由なく指定居宅介護支援の提供を拒んではいないか。</t>
    <phoneticPr fontId="3"/>
  </si>
  <si>
    <t>指定居宅介護支援の具体的取扱方針①</t>
    <phoneticPr fontId="3"/>
  </si>
  <si>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　</t>
    <phoneticPr fontId="3"/>
  </si>
  <si>
    <t>指定居宅介護支援の具体的取扱方針②</t>
    <phoneticPr fontId="3"/>
  </si>
  <si>
    <t>利用者（末期の悪性腫瘍の患者に限る）の心身の状況等により主治の医師又は歯科医師の意見を勘案して必要と認める場合その他やむを得ない理由がある場合については、担当者に対する照会等により意見を求めているか。
※「やむを得ない理由」とは次の場合が想定される。
・開催の日程調整を行ったが、担当者の事由により会議への参加が得られなかった場合
・居宅サービス計画の変更であって、利用者の状態に大きな変化が見られない等における軽微な変更の場合</t>
    <rPh sb="115" eb="116">
      <t>ツギ</t>
    </rPh>
    <phoneticPr fontId="3"/>
  </si>
  <si>
    <t>サービス担当者会議の要点又は当該担当者への照会内容について記録するとともに、当該記録を5年間保存しているか。</t>
    <phoneticPr fontId="3"/>
  </si>
  <si>
    <t>指定居宅介護支援の具体的取扱方針③</t>
    <phoneticPr fontId="3"/>
  </si>
  <si>
    <t>介護支援専門員は、居宅介護サービス計画に国が規定する回数を超える訪問介護（生活援助中心型サービスに限る）を位置付ける場合にあっては、その利用の妥当性を検討し、当該居宅サービス計画に訪問介護が必要な理由を記載するとともに、当該居宅サービス計画を市に届け出ているか。
※平成30年10月以降に作成又は変更した居宅サービス計画のうち一定回数以上の訪問介護を位置づけたものについて、翌月の末日までに市町村に届け出る。</t>
    <phoneticPr fontId="3"/>
  </si>
  <si>
    <t>指定居宅介護支援の具体的取扱方針④</t>
    <phoneticPr fontId="3"/>
  </si>
  <si>
    <t>指定居宅介護支援の具体的取扱方針⑤</t>
    <phoneticPr fontId="3"/>
  </si>
  <si>
    <t>居宅サービス計画に位置付けられている基準該当居宅サービスに係る特例居宅介護サービス費の支給に係る事務に必要な情報を記載した文書を、国民健康保険団体連合会に対して提出しているか。</t>
    <phoneticPr fontId="3"/>
  </si>
  <si>
    <t>利用者に対し適切な指定居宅介護支援を提供できるよう、事業所ごとに介護支援専門員その他の従業者の勤務の体制を定めているか。
原則として月ごとの勤務表を作成し、介護支援専門員については、日々の勤務時間、常勤・非常勤の別、管理者との兼務関係等を明確にしているか。</t>
    <phoneticPr fontId="3"/>
  </si>
  <si>
    <t>事業者及び事業所の管理者は、居宅サービス計画の作成又は変更に関し、当該事業所の介護支援専門員に対して特定の居宅サ―ビス事業者等によるサービスを位置付けるべき旨の指示等を行っていないか。
また、事業者及び事業所の管理者は、当該事業所の介護支援専門員に対して、居宅介護支援費の加算を得るために、解決すべき課題に即さない居宅サービスを居宅サービス計画に位置付けるべき旨の指示を行っていないか。</t>
    <phoneticPr fontId="3"/>
  </si>
  <si>
    <t>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るか。</t>
    <phoneticPr fontId="3"/>
  </si>
  <si>
    <t>事故発生時の対応</t>
    <phoneticPr fontId="3"/>
  </si>
  <si>
    <t>　　　　</t>
    <phoneticPr fontId="3"/>
  </si>
  <si>
    <t>やむを得ない理由がある場合については、担当者に対する照会等により意見を求めているか。
※「やむを得ない理由」とは以下の場合が想定される。
①開催の日程調整を行ったが、担当者の事由により会議への参加が得られなかった場合
②居宅サービス計画の変更から間もない場合で利用者の状態に大きな変化が見られない場合</t>
    <phoneticPr fontId="3"/>
  </si>
  <si>
    <t>当該指定に係る事業所の名称及び所在地その他施行規則第133条で定める事項に変更があったときは10日以内に、当該指定居宅介護支援の事業を廃止し、休止し、若しくは再開したときは、1ヶ月前までに、その旨を市長に届け出ているか。</t>
    <rPh sb="48" eb="49">
      <t>ニチ</t>
    </rPh>
    <rPh sb="49" eb="51">
      <t>イナイ</t>
    </rPh>
    <rPh sb="89" eb="91">
      <t>ゲツマエ</t>
    </rPh>
    <rPh sb="99" eb="101">
      <t>シチョウ</t>
    </rPh>
    <phoneticPr fontId="3"/>
  </si>
  <si>
    <t>(1)の苦情を受けつけた場合は、当該苦情の内容等を記録、保存しているか。</t>
    <rPh sb="28" eb="30">
      <t>ホゾン</t>
    </rPh>
    <phoneticPr fontId="3"/>
  </si>
  <si>
    <t>自己点検シート（　　　　　　　　　年度）</t>
    <rPh sb="0" eb="2">
      <t>ジコ</t>
    </rPh>
    <rPh sb="2" eb="4">
      <t>テンケン</t>
    </rPh>
    <rPh sb="17" eb="19">
      <t>ネンド</t>
    </rPh>
    <phoneticPr fontId="4"/>
  </si>
  <si>
    <t>サービス種別</t>
    <rPh sb="4" eb="6">
      <t>シュベツ</t>
    </rPh>
    <phoneticPr fontId="4"/>
  </si>
  <si>
    <t>記入日　　　　　　　　年　　　　月　　　　日</t>
    <rPh sb="0" eb="2">
      <t>キニュウ</t>
    </rPh>
    <rPh sb="2" eb="3">
      <t>ビ</t>
    </rPh>
    <rPh sb="11" eb="12">
      <t>ネン</t>
    </rPh>
    <rPh sb="16" eb="17">
      <t>ガツ</t>
    </rPh>
    <rPh sb="21" eb="22">
      <t>ヒ</t>
    </rPh>
    <phoneticPr fontId="4"/>
  </si>
  <si>
    <t>■事業所番号、事業所の名称、連絡先等を記載してください。</t>
    <rPh sb="1" eb="4">
      <t>ジギョウショ</t>
    </rPh>
    <rPh sb="4" eb="6">
      <t>バンゴウ</t>
    </rPh>
    <rPh sb="7" eb="10">
      <t>ジギョウショ</t>
    </rPh>
    <rPh sb="11" eb="13">
      <t>メイショウ</t>
    </rPh>
    <rPh sb="14" eb="16">
      <t>レンラク</t>
    </rPh>
    <rPh sb="16" eb="17">
      <t>サキ</t>
    </rPh>
    <rPh sb="17" eb="18">
      <t>トウ</t>
    </rPh>
    <rPh sb="19" eb="21">
      <t>キサイ</t>
    </rPh>
    <phoneticPr fontId="4"/>
  </si>
  <si>
    <t>法人名</t>
    <rPh sb="0" eb="2">
      <t>ホウジン</t>
    </rPh>
    <rPh sb="2" eb="3">
      <t>メイ</t>
    </rPh>
    <phoneticPr fontId="4"/>
  </si>
  <si>
    <t>代表者職名・氏名</t>
    <rPh sb="0" eb="3">
      <t>ダイヒョウシャ</t>
    </rPh>
    <rPh sb="3" eb="4">
      <t>ショク</t>
    </rPh>
    <rPh sb="4" eb="5">
      <t>ナ</t>
    </rPh>
    <rPh sb="6" eb="8">
      <t>シメイ</t>
    </rPh>
    <phoneticPr fontId="4"/>
  </si>
  <si>
    <t>事業所番号</t>
    <rPh sb="0" eb="3">
      <t>ジギョウショ</t>
    </rPh>
    <rPh sb="3" eb="5">
      <t>バンゴウ</t>
    </rPh>
    <phoneticPr fontId="4"/>
  </si>
  <si>
    <t>フリガナ</t>
    <phoneticPr fontId="4"/>
  </si>
  <si>
    <t>事業所名</t>
    <rPh sb="0" eb="3">
      <t>ジギョウショ</t>
    </rPh>
    <rPh sb="3" eb="4">
      <t>メイ</t>
    </rPh>
    <phoneticPr fontId="4"/>
  </si>
  <si>
    <t>住所</t>
    <rPh sb="0" eb="2">
      <t>ジュウショ</t>
    </rPh>
    <phoneticPr fontId="4"/>
  </si>
  <si>
    <t>（〒　　　　－　　　　　　　）</t>
    <phoneticPr fontId="4"/>
  </si>
  <si>
    <t>連絡先</t>
    <rPh sb="0" eb="2">
      <t>レンラク</t>
    </rPh>
    <rPh sb="2" eb="3">
      <t>サキ</t>
    </rPh>
    <phoneticPr fontId="4"/>
  </si>
  <si>
    <t>電話</t>
    <rPh sb="0" eb="2">
      <t>デンワ</t>
    </rPh>
    <phoneticPr fontId="4"/>
  </si>
  <si>
    <t>ＦＡＸ</t>
    <phoneticPr fontId="4"/>
  </si>
  <si>
    <t>メールアドレス</t>
    <phoneticPr fontId="4"/>
  </si>
  <si>
    <t>開設年月日</t>
    <rPh sb="0" eb="2">
      <t>カイセツ</t>
    </rPh>
    <rPh sb="2" eb="5">
      <t>ネンガッピ</t>
    </rPh>
    <phoneticPr fontId="4"/>
  </si>
  <si>
    <t>　　　　　　年　　　　　月　　　　　日</t>
    <rPh sb="6" eb="7">
      <t>ネン</t>
    </rPh>
    <rPh sb="12" eb="13">
      <t>ガツ</t>
    </rPh>
    <rPh sb="18" eb="19">
      <t>ヒ</t>
    </rPh>
    <phoneticPr fontId="4"/>
  </si>
  <si>
    <t>指定年月日</t>
    <rPh sb="0" eb="2">
      <t>シテイ</t>
    </rPh>
    <rPh sb="2" eb="5">
      <t>ネンガッピ</t>
    </rPh>
    <phoneticPr fontId="4"/>
  </si>
  <si>
    <t>管理者</t>
    <rPh sb="0" eb="2">
      <t>カンリ</t>
    </rPh>
    <rPh sb="2" eb="3">
      <t>シャ</t>
    </rPh>
    <phoneticPr fontId="4"/>
  </si>
  <si>
    <t>職名</t>
    <rPh sb="0" eb="2">
      <t>ショクメイ</t>
    </rPh>
    <phoneticPr fontId="4"/>
  </si>
  <si>
    <t>氏名</t>
    <rPh sb="0" eb="2">
      <t>シメイ</t>
    </rPh>
    <phoneticPr fontId="4"/>
  </si>
  <si>
    <t>記載担当者</t>
    <rPh sb="0" eb="2">
      <t>キサイ</t>
    </rPh>
    <rPh sb="2" eb="5">
      <t>タントウシャ</t>
    </rPh>
    <phoneticPr fontId="4"/>
  </si>
  <si>
    <t>居宅介護支援</t>
    <rPh sb="0" eb="2">
      <t>キョタク</t>
    </rPh>
    <rPh sb="2" eb="4">
      <t>カイゴ</t>
    </rPh>
    <rPh sb="4" eb="6">
      <t>シエン</t>
    </rPh>
    <phoneticPr fontId="4"/>
  </si>
  <si>
    <t>【居宅介護支援】加算自己点検シート　　　　　　　　　　</t>
    <rPh sb="1" eb="3">
      <t>キョタク</t>
    </rPh>
    <rPh sb="3" eb="5">
      <t>カイゴ</t>
    </rPh>
    <rPh sb="5" eb="7">
      <t>シエン</t>
    </rPh>
    <rPh sb="8" eb="10">
      <t>カサン</t>
    </rPh>
    <rPh sb="10" eb="12">
      <t>ジコ</t>
    </rPh>
    <rPh sb="12" eb="14">
      <t>テンケン</t>
    </rPh>
    <phoneticPr fontId="4"/>
  </si>
  <si>
    <t>※太線枠内の該当項目にチェック（レ）を行ってください。</t>
  </si>
  <si>
    <t>事業所名：</t>
    <rPh sb="0" eb="2">
      <t>ジギョウ</t>
    </rPh>
    <rPh sb="2" eb="3">
      <t>ショ</t>
    </rPh>
    <rPh sb="3" eb="4">
      <t>メイ</t>
    </rPh>
    <phoneticPr fontId="4"/>
  </si>
  <si>
    <t>□</t>
    <phoneticPr fontId="4"/>
  </si>
  <si>
    <t>合計</t>
    <rPh sb="0" eb="2">
      <t>ゴウケイ</t>
    </rPh>
    <phoneticPr fontId="4"/>
  </si>
  <si>
    <t>申請中</t>
    <rPh sb="0" eb="3">
      <t>シンセイチュウ</t>
    </rPh>
    <phoneticPr fontId="4"/>
  </si>
  <si>
    <t>要介護５</t>
    <rPh sb="0" eb="3">
      <t>ヨウカイゴ</t>
    </rPh>
    <phoneticPr fontId="4"/>
  </si>
  <si>
    <t>要介護４</t>
    <rPh sb="0" eb="3">
      <t>ヨウカイゴ</t>
    </rPh>
    <phoneticPr fontId="4"/>
  </si>
  <si>
    <t>要介護３</t>
    <rPh sb="0" eb="3">
      <t>ヨウカイゴ</t>
    </rPh>
    <phoneticPr fontId="4"/>
  </si>
  <si>
    <t>要介護２</t>
    <rPh sb="0" eb="3">
      <t>ヨウカイゴ</t>
    </rPh>
    <phoneticPr fontId="4"/>
  </si>
  <si>
    <t>要介護１</t>
    <rPh sb="0" eb="3">
      <t>ヨウカイゴ</t>
    </rPh>
    <phoneticPr fontId="4"/>
  </si>
  <si>
    <t>要支援２</t>
    <rPh sb="0" eb="1">
      <t>ヨウ</t>
    </rPh>
    <rPh sb="1" eb="3">
      <t>シエン</t>
    </rPh>
    <phoneticPr fontId="4"/>
  </si>
  <si>
    <t>要支援１</t>
    <rPh sb="0" eb="1">
      <t>ヨウ</t>
    </rPh>
    <rPh sb="1" eb="3">
      <t>シエン</t>
    </rPh>
    <phoneticPr fontId="4"/>
  </si>
  <si>
    <t>注２ 　介護報酬請求に係る実利用者数を記入してください。</t>
    <rPh sb="4" eb="6">
      <t>カイゴ</t>
    </rPh>
    <rPh sb="6" eb="8">
      <t>ホウシュウ</t>
    </rPh>
    <rPh sb="8" eb="10">
      <t>セイキュウ</t>
    </rPh>
    <rPh sb="11" eb="12">
      <t>カカ</t>
    </rPh>
    <rPh sb="13" eb="14">
      <t>ジツ</t>
    </rPh>
    <rPh sb="14" eb="17">
      <t>リヨウシャ</t>
    </rPh>
    <rPh sb="17" eb="18">
      <t>スウ</t>
    </rPh>
    <rPh sb="19" eb="21">
      <t>キニュウ</t>
    </rPh>
    <phoneticPr fontId="4"/>
  </si>
  <si>
    <t>利用者数</t>
    <rPh sb="0" eb="3">
      <t>リヨウシャ</t>
    </rPh>
    <rPh sb="3" eb="4">
      <t>スウ</t>
    </rPh>
    <phoneticPr fontId="4"/>
  </si>
  <si>
    <t>月</t>
    <rPh sb="0" eb="1">
      <t>ツキ</t>
    </rPh>
    <phoneticPr fontId="4"/>
  </si>
  <si>
    <t>利用者数計</t>
    <rPh sb="4" eb="5">
      <t>ケイ</t>
    </rPh>
    <phoneticPr fontId="4"/>
  </si>
  <si>
    <t>年</t>
    <rPh sb="0" eb="1">
      <t>ネン</t>
    </rPh>
    <phoneticPr fontId="4"/>
  </si>
  <si>
    <t>区　　分</t>
    <rPh sb="0" eb="1">
      <t>ク</t>
    </rPh>
    <rPh sb="3" eb="4">
      <t>ブン</t>
    </rPh>
    <phoneticPr fontId="4"/>
  </si>
  <si>
    <t>【居宅介護支援】</t>
    <rPh sb="1" eb="3">
      <t>キョタク</t>
    </rPh>
    <rPh sb="3" eb="5">
      <t>カイゴ</t>
    </rPh>
    <rPh sb="5" eb="7">
      <t>シエン</t>
    </rPh>
    <phoneticPr fontId="4"/>
  </si>
  <si>
    <t>介護保険施設等状況調査資料　</t>
    <rPh sb="0" eb="2">
      <t>カイゴ</t>
    </rPh>
    <rPh sb="2" eb="4">
      <t>ホケン</t>
    </rPh>
    <rPh sb="4" eb="6">
      <t>シセツ</t>
    </rPh>
    <rPh sb="6" eb="7">
      <t>トウ</t>
    </rPh>
    <phoneticPr fontId="4"/>
  </si>
  <si>
    <t>＝</t>
    <phoneticPr fontId="25"/>
  </si>
  <si>
    <t>＋</t>
    <phoneticPr fontId="25"/>
  </si>
  <si>
    <t>合計</t>
    <rPh sb="0" eb="2">
      <t>ゴウケイ</t>
    </rPh>
    <phoneticPr fontId="25"/>
  </si>
  <si>
    <t>常勤換算方法による人数</t>
    <rPh sb="0" eb="2">
      <t>ジョウキン</t>
    </rPh>
    <rPh sb="2" eb="4">
      <t>カンサン</t>
    </rPh>
    <rPh sb="4" eb="6">
      <t>ホウホウ</t>
    </rPh>
    <rPh sb="9" eb="11">
      <t>ニンズウ</t>
    </rPh>
    <phoneticPr fontId="25"/>
  </si>
  <si>
    <t>常勤の従業者の人数</t>
  </si>
  <si>
    <t>常勤換算方法対象外の</t>
    <rPh sb="0" eb="2">
      <t>ジョウキン</t>
    </rPh>
    <rPh sb="2" eb="4">
      <t>カンサン</t>
    </rPh>
    <rPh sb="4" eb="6">
      <t>ホウホウ</t>
    </rPh>
    <rPh sb="6" eb="9">
      <t>タイショウガイ</t>
    </rPh>
    <phoneticPr fontId="25"/>
  </si>
  <si>
    <t>非常勤で兼務</t>
    <rPh sb="0" eb="3">
      <t>ヒジョウキン</t>
    </rPh>
    <rPh sb="4" eb="6">
      <t>ケンム</t>
    </rPh>
    <phoneticPr fontId="25"/>
  </si>
  <si>
    <t>D</t>
    <phoneticPr fontId="25"/>
  </si>
  <si>
    <t>非常勤で専従</t>
    <rPh sb="0" eb="3">
      <t>ヒジョウキン</t>
    </rPh>
    <rPh sb="4" eb="6">
      <t>センジュウ</t>
    </rPh>
    <phoneticPr fontId="25"/>
  </si>
  <si>
    <t>C</t>
    <phoneticPr fontId="25"/>
  </si>
  <si>
    <t>（小数点第2位以下切り捨て）</t>
    <rPh sb="1" eb="4">
      <t>ショウスウテン</t>
    </rPh>
    <rPh sb="4" eb="5">
      <t>ダイ</t>
    </rPh>
    <rPh sb="6" eb="7">
      <t>イ</t>
    </rPh>
    <rPh sb="7" eb="9">
      <t>イカ</t>
    </rPh>
    <rPh sb="9" eb="10">
      <t>キ</t>
    </rPh>
    <rPh sb="11" eb="12">
      <t>ス</t>
    </rPh>
    <phoneticPr fontId="25"/>
  </si>
  <si>
    <t>常勤で兼務</t>
    <rPh sb="0" eb="2">
      <t>ジョウキン</t>
    </rPh>
    <rPh sb="3" eb="5">
      <t>ケンム</t>
    </rPh>
    <phoneticPr fontId="25"/>
  </si>
  <si>
    <t>B</t>
    <phoneticPr fontId="25"/>
  </si>
  <si>
    <t>÷</t>
    <phoneticPr fontId="25"/>
  </si>
  <si>
    <t>常勤で専従</t>
    <rPh sb="0" eb="2">
      <t>ジョウキン</t>
    </rPh>
    <rPh sb="3" eb="5">
      <t>センジュウ</t>
    </rPh>
    <phoneticPr fontId="25"/>
  </si>
  <si>
    <t>A</t>
    <phoneticPr fontId="25"/>
  </si>
  <si>
    <t>常勤換算後の人数</t>
    <rPh sb="0" eb="2">
      <t>ジョウキン</t>
    </rPh>
    <rPh sb="2" eb="4">
      <t>カンサン</t>
    </rPh>
    <rPh sb="4" eb="5">
      <t>ゴ</t>
    </rPh>
    <rPh sb="6" eb="8">
      <t>ニンズウ</t>
    </rPh>
    <phoneticPr fontId="25"/>
  </si>
  <si>
    <t>区分</t>
    <rPh sb="0" eb="2">
      <t>クブン</t>
    </rPh>
    <phoneticPr fontId="25"/>
  </si>
  <si>
    <t>記号</t>
    <rPh sb="0" eb="2">
      <t>キゴウ</t>
    </rPh>
    <phoneticPr fontId="25"/>
  </si>
  <si>
    <t>常勤の従業者が</t>
    <rPh sb="0" eb="2">
      <t>ジョウキン</t>
    </rPh>
    <rPh sb="3" eb="6">
      <t>ジュウギョウシャ</t>
    </rPh>
    <phoneticPr fontId="25"/>
  </si>
  <si>
    <t>常勤換算の</t>
    <rPh sb="0" eb="2">
      <t>ジョウキン</t>
    </rPh>
    <rPh sb="2" eb="4">
      <t>カンサン</t>
    </rPh>
    <phoneticPr fontId="25"/>
  </si>
  <si>
    <t>（勤務形態の記号）</t>
    <rPh sb="1" eb="3">
      <t>キンム</t>
    </rPh>
    <rPh sb="3" eb="5">
      <t>ケイタイ</t>
    </rPh>
    <rPh sb="6" eb="8">
      <t>キゴウ</t>
    </rPh>
    <phoneticPr fontId="25"/>
  </si>
  <si>
    <t>■ 常勤換算方法による人数</t>
    <rPh sb="2" eb="4">
      <t>ジョウキン</t>
    </rPh>
    <rPh sb="4" eb="6">
      <t>カンサン</t>
    </rPh>
    <rPh sb="6" eb="8">
      <t>ホウホウ</t>
    </rPh>
    <rPh sb="11" eb="13">
      <t>ニンズウ</t>
    </rPh>
    <phoneticPr fontId="25"/>
  </si>
  <si>
    <t>-</t>
    <phoneticPr fontId="25"/>
  </si>
  <si>
    <t>常勤の従業者の人数</t>
    <rPh sb="0" eb="2">
      <t>ジョウキン</t>
    </rPh>
    <rPh sb="3" eb="6">
      <t>ジュウギョウシャ</t>
    </rPh>
    <rPh sb="7" eb="9">
      <t>ニンズウ</t>
    </rPh>
    <phoneticPr fontId="25"/>
  </si>
  <si>
    <t>週平均</t>
    <rPh sb="0" eb="3">
      <t>シュウヘイキン</t>
    </rPh>
    <phoneticPr fontId="25"/>
  </si>
  <si>
    <t>当月合計</t>
    <rPh sb="0" eb="2">
      <t>トウゲツ</t>
    </rPh>
    <rPh sb="2" eb="4">
      <t>ゴウケイ</t>
    </rPh>
    <phoneticPr fontId="25"/>
  </si>
  <si>
    <t>常勤換算の対象時間数</t>
    <rPh sb="0" eb="2">
      <t>ジョウキン</t>
    </rPh>
    <rPh sb="2" eb="4">
      <t>カンサン</t>
    </rPh>
    <rPh sb="5" eb="7">
      <t>タイショウ</t>
    </rPh>
    <rPh sb="7" eb="9">
      <t>ジカン</t>
    </rPh>
    <rPh sb="9" eb="10">
      <t>スウ</t>
    </rPh>
    <phoneticPr fontId="25"/>
  </si>
  <si>
    <t>勤務時間数合計</t>
    <rPh sb="0" eb="2">
      <t>キンム</t>
    </rPh>
    <rPh sb="2" eb="5">
      <t>ジカンスウ</t>
    </rPh>
    <rPh sb="5" eb="7">
      <t>ゴウケイ</t>
    </rPh>
    <phoneticPr fontId="25"/>
  </si>
  <si>
    <t>勤務形態</t>
    <rPh sb="0" eb="2">
      <t>キンム</t>
    </rPh>
    <rPh sb="2" eb="4">
      <t>ケイタイ</t>
    </rPh>
    <phoneticPr fontId="25"/>
  </si>
  <si>
    <t>休</t>
    <rPh sb="0" eb="1">
      <t>ヤス</t>
    </rPh>
    <phoneticPr fontId="25"/>
  </si>
  <si>
    <t>○○　C子</t>
    <rPh sb="4" eb="5">
      <t>コ</t>
    </rPh>
    <phoneticPr fontId="25"/>
  </si>
  <si>
    <t>介護支援専門員</t>
    <rPh sb="0" eb="2">
      <t>カイゴ</t>
    </rPh>
    <rPh sb="2" eb="4">
      <t>シエン</t>
    </rPh>
    <rPh sb="4" eb="7">
      <t>センモンイン</t>
    </rPh>
    <phoneticPr fontId="25"/>
  </si>
  <si>
    <t>C</t>
  </si>
  <si>
    <t>○○　B子</t>
    <rPh sb="4" eb="5">
      <t>コ</t>
    </rPh>
    <phoneticPr fontId="25"/>
  </si>
  <si>
    <t>A</t>
  </si>
  <si>
    <t>管理者</t>
    <rPh sb="0" eb="3">
      <t>カンリシャ</t>
    </rPh>
    <phoneticPr fontId="25"/>
  </si>
  <si>
    <t>厚労　太郎</t>
    <rPh sb="0" eb="2">
      <t>コウロウ</t>
    </rPh>
    <rPh sb="3" eb="5">
      <t>タロウ</t>
    </rPh>
    <phoneticPr fontId="25"/>
  </si>
  <si>
    <t>主任介護支援専門員</t>
    <rPh sb="0" eb="2">
      <t>シュニン</t>
    </rPh>
    <rPh sb="2" eb="4">
      <t>カイゴ</t>
    </rPh>
    <rPh sb="4" eb="6">
      <t>シエン</t>
    </rPh>
    <rPh sb="6" eb="9">
      <t>センモンイン</t>
    </rPh>
    <phoneticPr fontId="25"/>
  </si>
  <si>
    <t>5週目</t>
    <rPh sb="1" eb="2">
      <t>シュウ</t>
    </rPh>
    <rPh sb="2" eb="3">
      <t>メ</t>
    </rPh>
    <phoneticPr fontId="25"/>
  </si>
  <si>
    <t>4週目</t>
    <rPh sb="1" eb="2">
      <t>シュウ</t>
    </rPh>
    <rPh sb="2" eb="3">
      <t>メ</t>
    </rPh>
    <phoneticPr fontId="25"/>
  </si>
  <si>
    <t>3週目</t>
    <rPh sb="1" eb="2">
      <t>シュウ</t>
    </rPh>
    <rPh sb="2" eb="3">
      <t>メ</t>
    </rPh>
    <phoneticPr fontId="25"/>
  </si>
  <si>
    <t>2週目</t>
    <rPh sb="1" eb="2">
      <t>シュウ</t>
    </rPh>
    <rPh sb="2" eb="3">
      <t>メ</t>
    </rPh>
    <phoneticPr fontId="25"/>
  </si>
  <si>
    <t>1週目</t>
    <rPh sb="1" eb="2">
      <t>シュウ</t>
    </rPh>
    <rPh sb="2" eb="3">
      <t>メ</t>
    </rPh>
    <phoneticPr fontId="25"/>
  </si>
  <si>
    <t>No</t>
    <phoneticPr fontId="25"/>
  </si>
  <si>
    <t>人</t>
    <rPh sb="0" eb="1">
      <t>ニン</t>
    </rPh>
    <phoneticPr fontId="25"/>
  </si>
  <si>
    <t>日</t>
    <rPh sb="0" eb="1">
      <t>ニチ</t>
    </rPh>
    <phoneticPr fontId="25"/>
  </si>
  <si>
    <t>当月の日数</t>
    <rPh sb="0" eb="2">
      <t>トウゲツ</t>
    </rPh>
    <rPh sb="3" eb="5">
      <t>ニッスウ</t>
    </rPh>
    <phoneticPr fontId="25"/>
  </si>
  <si>
    <t>時間/月</t>
    <rPh sb="0" eb="2">
      <t>ジカン</t>
    </rPh>
    <rPh sb="3" eb="4">
      <t>ツキ</t>
    </rPh>
    <phoneticPr fontId="25"/>
  </si>
  <si>
    <t>時間/週</t>
    <rPh sb="0" eb="2">
      <t>ジカン</t>
    </rPh>
    <rPh sb="3" eb="4">
      <t>シュウ</t>
    </rPh>
    <phoneticPr fontId="2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</si>
  <si>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5"/>
  </si>
  <si>
    <t>月</t>
    <rPh sb="0" eb="1">
      <t>ゲツ</t>
    </rPh>
    <phoneticPr fontId="25"/>
  </si>
  <si>
    <t>(1)</t>
    <phoneticPr fontId="25"/>
  </si>
  <si>
    <t>）</t>
    <phoneticPr fontId="25"/>
  </si>
  <si>
    <t>(</t>
    <phoneticPr fontId="25"/>
  </si>
  <si>
    <t>事業所名</t>
    <rPh sb="0" eb="3">
      <t>ジギョウショ</t>
    </rPh>
    <rPh sb="3" eb="4">
      <t>メイ</t>
    </rPh>
    <phoneticPr fontId="25"/>
  </si>
  <si>
    <t>年</t>
    <rPh sb="0" eb="1">
      <t>ネン</t>
    </rPh>
    <phoneticPr fontId="25"/>
  </si>
  <si>
    <t>)</t>
    <phoneticPr fontId="25"/>
  </si>
  <si>
    <t>令和</t>
    <rPh sb="0" eb="2">
      <t>レイワ</t>
    </rPh>
    <phoneticPr fontId="25"/>
  </si>
  <si>
    <t>居宅介護支援</t>
    <rPh sb="0" eb="2">
      <t>キョタク</t>
    </rPh>
    <rPh sb="2" eb="4">
      <t>カイゴ</t>
    </rPh>
    <rPh sb="4" eb="6">
      <t>シエン</t>
    </rPh>
    <phoneticPr fontId="25"/>
  </si>
  <si>
    <t>サービス種別</t>
    <rPh sb="4" eb="6">
      <t>シュベツ</t>
    </rPh>
    <phoneticPr fontId="25"/>
  </si>
  <si>
    <t>)</t>
    <phoneticPr fontId="25"/>
  </si>
  <si>
    <t>(</t>
    <phoneticPr fontId="25"/>
  </si>
  <si>
    <t>～</t>
    <phoneticPr fontId="25"/>
  </si>
  <si>
    <t>：</t>
    <phoneticPr fontId="25"/>
  </si>
  <si>
    <t>az</t>
    <phoneticPr fontId="25"/>
  </si>
  <si>
    <t>実績で早退者がいた場合に使用</t>
    <rPh sb="0" eb="2">
      <t>ジッセキ</t>
    </rPh>
    <rPh sb="3" eb="6">
      <t>ソウタイシャ</t>
    </rPh>
    <rPh sb="9" eb="11">
      <t>バアイ</t>
    </rPh>
    <rPh sb="12" eb="14">
      <t>シヨウ</t>
    </rPh>
    <phoneticPr fontId="25"/>
  </si>
  <si>
    <t>(</t>
    <phoneticPr fontId="25"/>
  </si>
  <si>
    <t>早退(2)</t>
    <rPh sb="0" eb="2">
      <t>ソウタイ</t>
    </rPh>
    <phoneticPr fontId="25"/>
  </si>
  <si>
    <t>～</t>
    <phoneticPr fontId="25"/>
  </si>
  <si>
    <t>：</t>
    <phoneticPr fontId="25"/>
  </si>
  <si>
    <t>早退(1)</t>
    <rPh sb="0" eb="2">
      <t>ソウタイ</t>
    </rPh>
    <phoneticPr fontId="25"/>
  </si>
  <si>
    <t>z</t>
    <phoneticPr fontId="25"/>
  </si>
  <si>
    <t>y</t>
    <phoneticPr fontId="25"/>
  </si>
  <si>
    <t>)</t>
    <phoneticPr fontId="25"/>
  </si>
  <si>
    <t>x</t>
    <phoneticPr fontId="25"/>
  </si>
  <si>
    <t>w</t>
    <phoneticPr fontId="25"/>
  </si>
  <si>
    <t>v</t>
    <phoneticPr fontId="25"/>
  </si>
  <si>
    <t>u</t>
    <phoneticPr fontId="25"/>
  </si>
  <si>
    <t>t</t>
    <phoneticPr fontId="25"/>
  </si>
  <si>
    <t>s</t>
    <phoneticPr fontId="25"/>
  </si>
  <si>
    <t>r</t>
    <phoneticPr fontId="25"/>
  </si>
  <si>
    <t>q</t>
    <phoneticPr fontId="25"/>
  </si>
  <si>
    <t>p</t>
    <phoneticPr fontId="25"/>
  </si>
  <si>
    <t>o</t>
    <phoneticPr fontId="25"/>
  </si>
  <si>
    <t>n</t>
    <phoneticPr fontId="25"/>
  </si>
  <si>
    <t>m</t>
    <phoneticPr fontId="25"/>
  </si>
  <si>
    <t>l</t>
    <phoneticPr fontId="25"/>
  </si>
  <si>
    <t>k</t>
    <phoneticPr fontId="25"/>
  </si>
  <si>
    <t>j</t>
    <phoneticPr fontId="25"/>
  </si>
  <si>
    <t>i</t>
    <phoneticPr fontId="25"/>
  </si>
  <si>
    <t>h</t>
    <phoneticPr fontId="25"/>
  </si>
  <si>
    <t>g</t>
    <phoneticPr fontId="25"/>
  </si>
  <si>
    <t>f</t>
    <phoneticPr fontId="25"/>
  </si>
  <si>
    <t>e</t>
    <phoneticPr fontId="25"/>
  </si>
  <si>
    <t>d</t>
    <phoneticPr fontId="25"/>
  </si>
  <si>
    <t>c</t>
    <phoneticPr fontId="25"/>
  </si>
  <si>
    <t>b</t>
    <phoneticPr fontId="25"/>
  </si>
  <si>
    <t>a</t>
    <phoneticPr fontId="25"/>
  </si>
  <si>
    <t>-</t>
    <phoneticPr fontId="25"/>
  </si>
  <si>
    <t>-</t>
    <phoneticPr fontId="25"/>
  </si>
  <si>
    <t>研</t>
    <rPh sb="0" eb="1">
      <t>ケン</t>
    </rPh>
    <phoneticPr fontId="25"/>
  </si>
  <si>
    <t>研：研修</t>
    <rPh sb="0" eb="1">
      <t>ケン</t>
    </rPh>
    <rPh sb="2" eb="4">
      <t>ケンシュウ</t>
    </rPh>
    <phoneticPr fontId="25"/>
  </si>
  <si>
    <t>-</t>
    <phoneticPr fontId="25"/>
  </si>
  <si>
    <t>)</t>
    <phoneticPr fontId="25"/>
  </si>
  <si>
    <t>(</t>
    <phoneticPr fontId="25"/>
  </si>
  <si>
    <t>～</t>
    <phoneticPr fontId="25"/>
  </si>
  <si>
    <t>：</t>
    <phoneticPr fontId="25"/>
  </si>
  <si>
    <t>出</t>
    <rPh sb="0" eb="1">
      <t>シュツ</t>
    </rPh>
    <phoneticPr fontId="25"/>
  </si>
  <si>
    <t>出：出張</t>
    <rPh sb="0" eb="1">
      <t>シュツ</t>
    </rPh>
    <rPh sb="2" eb="4">
      <t>シュッチョウ</t>
    </rPh>
    <phoneticPr fontId="25"/>
  </si>
  <si>
    <t>-</t>
    <phoneticPr fontId="25"/>
  </si>
  <si>
    <t>)</t>
    <phoneticPr fontId="25"/>
  </si>
  <si>
    <t>(</t>
    <phoneticPr fontId="25"/>
  </si>
  <si>
    <t>～</t>
    <phoneticPr fontId="25"/>
  </si>
  <si>
    <t>：</t>
    <phoneticPr fontId="25"/>
  </si>
  <si>
    <t>休：休暇</t>
    <rPh sb="0" eb="1">
      <t>ヤス</t>
    </rPh>
    <rPh sb="2" eb="4">
      <t>キュウカ</t>
    </rPh>
    <phoneticPr fontId="25"/>
  </si>
  <si>
    <t>勤務時間</t>
    <rPh sb="0" eb="2">
      <t>キンム</t>
    </rPh>
    <rPh sb="2" eb="4">
      <t>ジカン</t>
    </rPh>
    <phoneticPr fontId="25"/>
  </si>
  <si>
    <t>うち、休憩時間</t>
    <rPh sb="3" eb="5">
      <t>キュウケイ</t>
    </rPh>
    <rPh sb="5" eb="7">
      <t>ジカン</t>
    </rPh>
    <phoneticPr fontId="25"/>
  </si>
  <si>
    <t>終業時間</t>
    <rPh sb="0" eb="2">
      <t>シュウギョウ</t>
    </rPh>
    <rPh sb="2" eb="4">
      <t>ジカン</t>
    </rPh>
    <phoneticPr fontId="25"/>
  </si>
  <si>
    <t>始業時間</t>
    <rPh sb="0" eb="2">
      <t>シギョウ</t>
    </rPh>
    <rPh sb="2" eb="4">
      <t>ジカン</t>
    </rPh>
    <phoneticPr fontId="25"/>
  </si>
  <si>
    <t>（記号の意味）</t>
    <rPh sb="1" eb="3">
      <t>キゴウ</t>
    </rPh>
    <rPh sb="4" eb="6">
      <t>イミ</t>
    </rPh>
    <phoneticPr fontId="25"/>
  </si>
  <si>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5"/>
  </si>
  <si>
    <t>※24時間表記</t>
    <rPh sb="3" eb="5">
      <t>ジカン</t>
    </rPh>
    <rPh sb="5" eb="7">
      <t>ヒョウキ</t>
    </rPh>
    <phoneticPr fontId="25"/>
  </si>
  <si>
    <t>■シフト記号表（勤務時間帯）</t>
    <rPh sb="4" eb="6">
      <t>キゴウ</t>
    </rPh>
    <rPh sb="6" eb="7">
      <t>ヒョウ</t>
    </rPh>
    <rPh sb="8" eb="10">
      <t>キンム</t>
    </rPh>
    <rPh sb="10" eb="13">
      <t>ジカンタイ</t>
    </rPh>
    <phoneticPr fontId="25"/>
  </si>
  <si>
    <t>≪要 提出≫</t>
    <rPh sb="1" eb="2">
      <t>ヨウ</t>
    </rPh>
    <rPh sb="3" eb="5">
      <t>テイシュツ</t>
    </rPh>
    <phoneticPr fontId="2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</si>
  <si>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</si>
  <si>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</si>
  <si>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</si>
  <si>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5"/>
  </si>
  <si>
    <t>（注）常勤・非常勤の区分について</t>
    <rPh sb="1" eb="2">
      <t>チュウ</t>
    </rPh>
    <rPh sb="3" eb="5">
      <t>ジョウキン</t>
    </rPh>
    <rPh sb="6" eb="9">
      <t>ヒジョウキン</t>
    </rPh>
    <rPh sb="10" eb="12">
      <t>クブン</t>
    </rPh>
    <phoneticPr fontId="2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</si>
  <si>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5"/>
  </si>
  <si>
    <t>介護予防支援担当職員</t>
    <rPh sb="0" eb="2">
      <t>カイゴ</t>
    </rPh>
    <rPh sb="2" eb="4">
      <t>ヨボウ</t>
    </rPh>
    <rPh sb="4" eb="6">
      <t>シエン</t>
    </rPh>
    <rPh sb="6" eb="8">
      <t>タントウ</t>
    </rPh>
    <rPh sb="8" eb="10">
      <t>ショクイン</t>
    </rPh>
    <phoneticPr fontId="25"/>
  </si>
  <si>
    <t>職種名</t>
    <rPh sb="0" eb="2">
      <t>ショクシュ</t>
    </rPh>
    <rPh sb="2" eb="3">
      <t>メイ</t>
    </rPh>
    <phoneticPr fontId="25"/>
  </si>
  <si>
    <t xml:space="preserve"> 　　 記入の順序は、職種ごとにまとめてください。</t>
    <rPh sb="4" eb="6">
      <t>キニュウ</t>
    </rPh>
    <rPh sb="7" eb="9">
      <t>ジュンジョ</t>
    </rPh>
    <rPh sb="11" eb="13">
      <t>ショクシュ</t>
    </rPh>
    <phoneticPr fontId="2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</si>
  <si>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</si>
  <si>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</si>
  <si>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5"/>
  </si>
  <si>
    <t>・・・プルダウンから選択して入力する必要がある箇所です。</t>
    <rPh sb="10" eb="12">
      <t>センタク</t>
    </rPh>
    <rPh sb="14" eb="16">
      <t>ニュウリョク</t>
    </rPh>
    <rPh sb="18" eb="20">
      <t>ヒツヨウ</t>
    </rPh>
    <rPh sb="23" eb="25">
      <t>カショ</t>
    </rPh>
    <phoneticPr fontId="25"/>
  </si>
  <si>
    <t>・・・直接入力する必要がある箇所です。</t>
    <rPh sb="3" eb="5">
      <t>チョクセツ</t>
    </rPh>
    <rPh sb="5" eb="7">
      <t>ニュウリョク</t>
    </rPh>
    <rPh sb="9" eb="11">
      <t>ヒツヨウ</t>
    </rPh>
    <rPh sb="14" eb="16">
      <t>カショ</t>
    </rPh>
    <phoneticPr fontId="25"/>
  </si>
  <si>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
  </si>
  <si>
    <t>≪提出不要≫</t>
    <rPh sb="1" eb="3">
      <t>テイシュツ</t>
    </rPh>
    <rPh sb="3" eb="5">
      <t>フヨウ</t>
    </rPh>
    <phoneticPr fontId="2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</si>
  <si>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</si>
  <si>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5"/>
  </si>
  <si>
    <t>　・「名前」に職種名を入力</t>
    <rPh sb="3" eb="5">
      <t>ナマエ</t>
    </rPh>
    <rPh sb="7" eb="9">
      <t>ショクシュ</t>
    </rPh>
    <rPh sb="9" eb="10">
      <t>メイ</t>
    </rPh>
    <rPh sb="11" eb="13">
      <t>ニュウリョク</t>
    </rPh>
    <phoneticPr fontId="25"/>
  </si>
  <si>
    <t>　・「数式」タブ　⇒　「名前の定義」を選択</t>
    <rPh sb="3" eb="5">
      <t>スウシキ</t>
    </rPh>
    <rPh sb="12" eb="14">
      <t>ナマエ</t>
    </rPh>
    <rPh sb="15" eb="17">
      <t>テイギ</t>
    </rPh>
    <rPh sb="19" eb="21">
      <t>センタク</t>
    </rPh>
    <phoneticPr fontId="2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</si>
  <si>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5"/>
  </si>
  <si>
    <t>　行が足りない場合は、適宜追加してください。</t>
    <rPh sb="1" eb="2">
      <t>ギョウ</t>
    </rPh>
    <rPh sb="3" eb="4">
      <t>タ</t>
    </rPh>
    <rPh sb="7" eb="9">
      <t>バアイ</t>
    </rPh>
    <rPh sb="11" eb="13">
      <t>テキギ</t>
    </rPh>
    <rPh sb="13" eb="15">
      <t>ツイカ</t>
    </rPh>
    <phoneticPr fontId="2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</si>
  <si>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5"/>
  </si>
  <si>
    <t>　E列・・・「介護予防支援担当職員」</t>
    <rPh sb="2" eb="3">
      <t>レツ</t>
    </rPh>
    <rPh sb="7" eb="9">
      <t>カイゴ</t>
    </rPh>
    <rPh sb="9" eb="11">
      <t>ヨボウ</t>
    </rPh>
    <rPh sb="11" eb="13">
      <t>シエン</t>
    </rPh>
    <rPh sb="13" eb="15">
      <t>タントウ</t>
    </rPh>
    <rPh sb="15" eb="17">
      <t>ショクイン</t>
    </rPh>
    <phoneticPr fontId="25"/>
  </si>
  <si>
    <t>　D列・・・「介護支援専門員」</t>
    <rPh sb="2" eb="3">
      <t>レツ</t>
    </rPh>
    <rPh sb="7" eb="9">
      <t>カイゴ</t>
    </rPh>
    <rPh sb="9" eb="11">
      <t>シエン</t>
    </rPh>
    <rPh sb="11" eb="14">
      <t>センモンイン</t>
    </rPh>
    <phoneticPr fontId="25"/>
  </si>
  <si>
    <t>　C列・・・「管理者」</t>
    <rPh sb="2" eb="3">
      <t>レツ</t>
    </rPh>
    <rPh sb="7" eb="10">
      <t>カンリシャ</t>
    </rPh>
    <phoneticPr fontId="25"/>
  </si>
  <si>
    <t>※ INDIRECT関数使用のため、以下のとおりセルに「名前の定義」をしています。</t>
    <rPh sb="10" eb="12">
      <t>カンスウ</t>
    </rPh>
    <rPh sb="12" eb="14">
      <t>シヨウ</t>
    </rPh>
    <rPh sb="18" eb="20">
      <t>イカ</t>
    </rPh>
    <rPh sb="28" eb="30">
      <t>ナマエ</t>
    </rPh>
    <rPh sb="31" eb="33">
      <t>テイギ</t>
    </rPh>
    <phoneticPr fontId="25"/>
  </si>
  <si>
    <t>【自治体の皆様へ】</t>
    <rPh sb="1" eb="4">
      <t>ジチタイ</t>
    </rPh>
    <rPh sb="5" eb="7">
      <t>ミナサマ</t>
    </rPh>
    <phoneticPr fontId="25"/>
  </si>
  <si>
    <t>社会福祉主事（3年以上従事）</t>
    <rPh sb="0" eb="2">
      <t>シャカイ</t>
    </rPh>
    <rPh sb="2" eb="4">
      <t>フクシ</t>
    </rPh>
    <rPh sb="4" eb="6">
      <t>シュジ</t>
    </rPh>
    <rPh sb="8" eb="9">
      <t>ネン</t>
    </rPh>
    <rPh sb="9" eb="11">
      <t>イジョウ</t>
    </rPh>
    <rPh sb="11" eb="13">
      <t>ジュウジ</t>
    </rPh>
    <phoneticPr fontId="25"/>
  </si>
  <si>
    <t>経験ある看護師</t>
    <rPh sb="0" eb="2">
      <t>ケイケン</t>
    </rPh>
    <rPh sb="4" eb="7">
      <t>カンゴシ</t>
    </rPh>
    <phoneticPr fontId="25"/>
  </si>
  <si>
    <t>社会福祉士</t>
    <rPh sb="0" eb="2">
      <t>シャカイ</t>
    </rPh>
    <rPh sb="2" eb="5">
      <t>フクシシ</t>
    </rPh>
    <phoneticPr fontId="25"/>
  </si>
  <si>
    <t>保健師</t>
    <rPh sb="0" eb="3">
      <t>ホケンシ</t>
    </rPh>
    <phoneticPr fontId="25"/>
  </si>
  <si>
    <t>資格</t>
    <rPh sb="0" eb="2">
      <t>シカク</t>
    </rPh>
    <phoneticPr fontId="25"/>
  </si>
  <si>
    <t>２．職種名・資格名称</t>
    <rPh sb="2" eb="4">
      <t>ショクシュ</t>
    </rPh>
    <rPh sb="4" eb="5">
      <t>メイ</t>
    </rPh>
    <rPh sb="6" eb="8">
      <t>シカク</t>
    </rPh>
    <rPh sb="8" eb="10">
      <t>メイショウ</t>
    </rPh>
    <phoneticPr fontId="25"/>
  </si>
  <si>
    <t>介護予防支援</t>
    <rPh sb="0" eb="2">
      <t>カイゴ</t>
    </rPh>
    <rPh sb="2" eb="4">
      <t>ヨボウ</t>
    </rPh>
    <rPh sb="4" eb="6">
      <t>シエン</t>
    </rPh>
    <phoneticPr fontId="25"/>
  </si>
  <si>
    <t>サービス種別名</t>
    <rPh sb="4" eb="6">
      <t>シュベツ</t>
    </rPh>
    <rPh sb="6" eb="7">
      <t>メイ</t>
    </rPh>
    <phoneticPr fontId="25"/>
  </si>
  <si>
    <t>１．サービス種別</t>
    <rPh sb="6" eb="8">
      <t>シュベツ</t>
    </rPh>
    <phoneticPr fontId="25"/>
  </si>
  <si>
    <t>1　指定居宅介護支援事業の月別利用者数</t>
    <rPh sb="2" eb="4">
      <t>シテイ</t>
    </rPh>
    <rPh sb="4" eb="6">
      <t>キョタク</t>
    </rPh>
    <rPh sb="6" eb="8">
      <t>カイゴ</t>
    </rPh>
    <rPh sb="8" eb="10">
      <t>シエン</t>
    </rPh>
    <rPh sb="10" eb="12">
      <t>ジギョウ</t>
    </rPh>
    <rPh sb="13" eb="15">
      <t>ツキベツ</t>
    </rPh>
    <rPh sb="15" eb="18">
      <t>リヨウシャ</t>
    </rPh>
    <rPh sb="18" eb="19">
      <t>スウ</t>
    </rPh>
    <phoneticPr fontId="4"/>
  </si>
  <si>
    <t>2　要介護度別利用者数の状況</t>
    <phoneticPr fontId="4"/>
  </si>
  <si>
    <t>(5)</t>
    <phoneticPr fontId="3"/>
  </si>
  <si>
    <t>居宅条例第3条第5項</t>
    <rPh sb="0" eb="1">
      <t>キョ</t>
    </rPh>
    <rPh sb="1" eb="2">
      <t>タク</t>
    </rPh>
    <rPh sb="2" eb="4">
      <t>ジョウレイ</t>
    </rPh>
    <rPh sb="7" eb="8">
      <t>ダイ</t>
    </rPh>
    <rPh sb="9" eb="10">
      <t>コウ</t>
    </rPh>
    <phoneticPr fontId="3"/>
  </si>
  <si>
    <t>(6)</t>
    <phoneticPr fontId="3"/>
  </si>
  <si>
    <t>指定居宅介護支援を提供するに当たっては、介護保険等関連情報その他必要な情報を活用し、適切かつ有効に行うよう努めているか。</t>
    <phoneticPr fontId="3"/>
  </si>
  <si>
    <t>居宅条例第3条第6項</t>
    <rPh sb="0" eb="1">
      <t>キョ</t>
    </rPh>
    <rPh sb="1" eb="2">
      <t>タク</t>
    </rPh>
    <rPh sb="2" eb="4">
      <t>ジョウレイ</t>
    </rPh>
    <rPh sb="7" eb="8">
      <t>ダイ</t>
    </rPh>
    <rPh sb="9" eb="10">
      <t>コウ</t>
    </rPh>
    <phoneticPr fontId="3"/>
  </si>
  <si>
    <t>介護支援専門員は、サービス担当者会議の開催により、利用者の状況等に関する情報を担当者と共有するとともに、当該居宅サービス計画の原案の内容について、担当者から、専門的な見地からの意見を求めているか。
※サービス担当者会議は、テレビ電話装置等を活用して行うことができるものとする。ただし、利用者又はその家族が参加する場合にあっては、テレビ電話装置等の活用について当該利用者等の同意を得なければない。</t>
    <phoneticPr fontId="3"/>
  </si>
  <si>
    <t>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に占める割合が厚生労働大臣が定める基準に該当する場合であって、かつ、市からの求めがあった場合には、当該指定居宅介護支援事業所の居宅サービス計画の利用の妥当性を検討し、当該居宅サービス計画に訪問介護が必要な理由等を記載するとともに、当該居宅サービス計画を市に届けているか。</t>
    <phoneticPr fontId="3"/>
  </si>
  <si>
    <t>居宅条例第16条第21号</t>
    <rPh sb="0" eb="1">
      <t>キョ</t>
    </rPh>
    <rPh sb="1" eb="2">
      <t>タク</t>
    </rPh>
    <rPh sb="2" eb="4">
      <t>ジョウレイ</t>
    </rPh>
    <rPh sb="4" eb="5">
      <t>ダイ</t>
    </rPh>
    <rPh sb="7" eb="8">
      <t>ジョウ</t>
    </rPh>
    <rPh sb="8" eb="9">
      <t>ダイ</t>
    </rPh>
    <rPh sb="11" eb="12">
      <t>ゴウ</t>
    </rPh>
    <phoneticPr fontId="3"/>
  </si>
  <si>
    <t>居宅条例第16条第22号
平12老振第24、老健第93号</t>
    <rPh sb="0" eb="1">
      <t>キョ</t>
    </rPh>
    <rPh sb="1" eb="2">
      <t>タク</t>
    </rPh>
    <rPh sb="2" eb="4">
      <t>ジョウレイ</t>
    </rPh>
    <rPh sb="4" eb="5">
      <t>ダイ</t>
    </rPh>
    <rPh sb="7" eb="8">
      <t>ジョウ</t>
    </rPh>
    <rPh sb="8" eb="9">
      <t>ダイ</t>
    </rPh>
    <rPh sb="11" eb="12">
      <t>ゴウ</t>
    </rPh>
    <rPh sb="13" eb="14">
      <t>ヒラ</t>
    </rPh>
    <rPh sb="16" eb="17">
      <t>ロウ</t>
    </rPh>
    <rPh sb="17" eb="18">
      <t>オサム</t>
    </rPh>
    <rPh sb="18" eb="19">
      <t>ダイ</t>
    </rPh>
    <rPh sb="22" eb="24">
      <t>ロウケン</t>
    </rPh>
    <rPh sb="24" eb="25">
      <t>ダイ</t>
    </rPh>
    <rPh sb="27" eb="28">
      <t>ゴウ</t>
    </rPh>
    <phoneticPr fontId="3"/>
  </si>
  <si>
    <t>居宅条例第16条第31号</t>
    <rPh sb="0" eb="1">
      <t>キョ</t>
    </rPh>
    <rPh sb="1" eb="2">
      <t>タク</t>
    </rPh>
    <rPh sb="2" eb="4">
      <t>ジョウレイ</t>
    </rPh>
    <rPh sb="4" eb="5">
      <t>ダイ</t>
    </rPh>
    <rPh sb="7" eb="8">
      <t>ジョウ</t>
    </rPh>
    <rPh sb="8" eb="9">
      <t>ダイ</t>
    </rPh>
    <rPh sb="11" eb="12">
      <t>ゴウ</t>
    </rPh>
    <phoneticPr fontId="3"/>
  </si>
  <si>
    <t>(4)</t>
    <phoneticPr fontId="3"/>
  </si>
  <si>
    <t>居宅条例第22条第4項</t>
    <rPh sb="0" eb="1">
      <t>キョ</t>
    </rPh>
    <rPh sb="1" eb="2">
      <t>タク</t>
    </rPh>
    <rPh sb="2" eb="4">
      <t>ジョウレイ</t>
    </rPh>
    <rPh sb="4" eb="5">
      <t>ダイ</t>
    </rPh>
    <rPh sb="7" eb="8">
      <t>ジョウ</t>
    </rPh>
    <rPh sb="8" eb="9">
      <t>ダイ</t>
    </rPh>
    <rPh sb="10" eb="11">
      <t>コウ</t>
    </rPh>
    <phoneticPr fontId="3"/>
  </si>
  <si>
    <t>業務継続計画の策定等</t>
    <rPh sb="0" eb="2">
      <t>ギョウム</t>
    </rPh>
    <rPh sb="2" eb="4">
      <t>ケイゾク</t>
    </rPh>
    <rPh sb="4" eb="6">
      <t>ケイカク</t>
    </rPh>
    <rPh sb="7" eb="9">
      <t>サクテイ</t>
    </rPh>
    <rPh sb="9" eb="10">
      <t>トウ</t>
    </rPh>
    <phoneticPr fontId="3"/>
  </si>
  <si>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t>
    <phoneticPr fontId="3"/>
  </si>
  <si>
    <t>介護支援専門員に対し、業務継続計画について周知するとともに、必要な研修及び訓練を定期的に実施しているか。</t>
    <phoneticPr fontId="3"/>
  </si>
  <si>
    <t>居宅条例第22条の2</t>
    <rPh sb="0" eb="1">
      <t>キョ</t>
    </rPh>
    <rPh sb="1" eb="2">
      <t>タク</t>
    </rPh>
    <rPh sb="2" eb="4">
      <t>ジョウレイ</t>
    </rPh>
    <rPh sb="4" eb="5">
      <t>ダイ</t>
    </rPh>
    <rPh sb="7" eb="8">
      <t>ジョウ</t>
    </rPh>
    <phoneticPr fontId="3"/>
  </si>
  <si>
    <t>居宅条例第22条の2第2項</t>
    <rPh sb="0" eb="1">
      <t>キョ</t>
    </rPh>
    <rPh sb="1" eb="2">
      <t>タク</t>
    </rPh>
    <rPh sb="2" eb="4">
      <t>ジョウレイ</t>
    </rPh>
    <rPh sb="4" eb="5">
      <t>ダイ</t>
    </rPh>
    <rPh sb="7" eb="8">
      <t>ジョウ</t>
    </rPh>
    <rPh sb="10" eb="11">
      <t>ダイ</t>
    </rPh>
    <rPh sb="12" eb="13">
      <t>コウ</t>
    </rPh>
    <phoneticPr fontId="3"/>
  </si>
  <si>
    <t>居宅条例第22条の2第3項</t>
    <rPh sb="0" eb="1">
      <t>キョ</t>
    </rPh>
    <rPh sb="1" eb="2">
      <t>タク</t>
    </rPh>
    <rPh sb="2" eb="4">
      <t>ジョウレイ</t>
    </rPh>
    <rPh sb="4" eb="5">
      <t>ダイ</t>
    </rPh>
    <rPh sb="7" eb="8">
      <t>ジョウ</t>
    </rPh>
    <rPh sb="10" eb="11">
      <t>ダイ</t>
    </rPh>
    <rPh sb="12" eb="13">
      <t>コウ</t>
    </rPh>
    <phoneticPr fontId="3"/>
  </si>
  <si>
    <t>衛生管理</t>
    <rPh sb="0" eb="2">
      <t>エイセイ</t>
    </rPh>
    <rPh sb="2" eb="4">
      <t>カンリ</t>
    </rPh>
    <phoneticPr fontId="3"/>
  </si>
  <si>
    <t>居宅条例第24条の2</t>
    <rPh sb="0" eb="1">
      <t>キョ</t>
    </rPh>
    <rPh sb="1" eb="2">
      <t>タク</t>
    </rPh>
    <rPh sb="2" eb="4">
      <t>ジョウレイ</t>
    </rPh>
    <rPh sb="4" eb="5">
      <t>ダイ</t>
    </rPh>
    <rPh sb="7" eb="8">
      <t>ジョウ</t>
    </rPh>
    <phoneticPr fontId="3"/>
  </si>
  <si>
    <t>虐待の防止</t>
    <rPh sb="0" eb="2">
      <t>ギャクタイ</t>
    </rPh>
    <rPh sb="3" eb="5">
      <t>ボウシ</t>
    </rPh>
    <phoneticPr fontId="3"/>
  </si>
  <si>
    <t>居宅条例第30条の2</t>
    <rPh sb="0" eb="1">
      <t>キョ</t>
    </rPh>
    <rPh sb="1" eb="2">
      <t>タク</t>
    </rPh>
    <rPh sb="2" eb="4">
      <t>ジョウレイ</t>
    </rPh>
    <rPh sb="4" eb="5">
      <t>ダイ</t>
    </rPh>
    <rPh sb="7" eb="8">
      <t>ジョウ</t>
    </rPh>
    <phoneticPr fontId="3"/>
  </si>
  <si>
    <t>管理者は主任介護支援専門員であるか。
※ただし、主任介護支援専門員の確保が著しく困難である等やむを得ない理由がある場合については、介護支援専門員(主任介護支援専門員を除く。)管理者とすることができる。
※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るが、指定居宅介護支援事業所における業務管理や人材育成の取組を促進する観点から、経過措置期間の終了を待たず、管理者として主任介護支援専門員を配置することが望ましい。</t>
    <phoneticPr fontId="3"/>
  </si>
  <si>
    <t>該当</t>
    <rPh sb="0" eb="2">
      <t>ガイトウ</t>
    </rPh>
    <phoneticPr fontId="4"/>
  </si>
  <si>
    <t>ターミナルケアマネジメント加算</t>
    <rPh sb="13" eb="15">
      <t>カサン</t>
    </rPh>
    <phoneticPr fontId="4"/>
  </si>
  <si>
    <t>あり</t>
    <phoneticPr fontId="4"/>
  </si>
  <si>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4"/>
  </si>
  <si>
    <t>２回以下</t>
    <rPh sb="1" eb="2">
      <t>カイ</t>
    </rPh>
    <rPh sb="2" eb="4">
      <t>イカ</t>
    </rPh>
    <phoneticPr fontId="4"/>
  </si>
  <si>
    <t>月の算定回数</t>
    <rPh sb="0" eb="1">
      <t>ツキ</t>
    </rPh>
    <rPh sb="2" eb="4">
      <t>サンテイ</t>
    </rPh>
    <rPh sb="4" eb="6">
      <t>カイスウ</t>
    </rPh>
    <phoneticPr fontId="4"/>
  </si>
  <si>
    <t>実施</t>
    <rPh sb="0" eb="2">
      <t>ジッシ</t>
    </rPh>
    <phoneticPr fontId="4"/>
  </si>
  <si>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4"/>
  </si>
  <si>
    <t>緊急時等居宅カンファレンス加算</t>
    <rPh sb="0" eb="4">
      <t>キンキュウジトウ</t>
    </rPh>
    <rPh sb="4" eb="6">
      <t>キョタク</t>
    </rPh>
    <rPh sb="13" eb="15">
      <t>カサン</t>
    </rPh>
    <phoneticPr fontId="4"/>
  </si>
  <si>
    <t>通院時情報連携加算</t>
    <rPh sb="0" eb="2">
      <t>ツウイン</t>
    </rPh>
    <rPh sb="2" eb="3">
      <t>ジ</t>
    </rPh>
    <rPh sb="3" eb="5">
      <t>ジョウホウ</t>
    </rPh>
    <rPh sb="5" eb="7">
      <t>レンケイ</t>
    </rPh>
    <rPh sb="7" eb="9">
      <t>カサン</t>
    </rPh>
    <phoneticPr fontId="4"/>
  </si>
  <si>
    <t>退院・退所加算（Ⅲ）</t>
    <rPh sb="0" eb="2">
      <t>タイイン</t>
    </rPh>
    <rPh sb="3" eb="5">
      <t>タイショ</t>
    </rPh>
    <rPh sb="5" eb="7">
      <t>カサン</t>
    </rPh>
    <phoneticPr fontId="4"/>
  </si>
  <si>
    <t>退院・退所加算（Ⅱ）ロ</t>
    <rPh sb="0" eb="2">
      <t>タイイン</t>
    </rPh>
    <rPh sb="3" eb="5">
      <t>タイショ</t>
    </rPh>
    <rPh sb="5" eb="7">
      <t>カサン</t>
    </rPh>
    <phoneticPr fontId="4"/>
  </si>
  <si>
    <t>退院・退所加算（Ⅱ）イ</t>
    <rPh sb="0" eb="2">
      <t>タイイン</t>
    </rPh>
    <rPh sb="3" eb="5">
      <t>タイショ</t>
    </rPh>
    <rPh sb="5" eb="7">
      <t>カサン</t>
    </rPh>
    <phoneticPr fontId="4"/>
  </si>
  <si>
    <t>退院・退所加算（Ⅰ）ロ</t>
    <rPh sb="0" eb="2">
      <t>タイイン</t>
    </rPh>
    <rPh sb="3" eb="5">
      <t>タイショ</t>
    </rPh>
    <rPh sb="5" eb="7">
      <t>カサン</t>
    </rPh>
    <phoneticPr fontId="4"/>
  </si>
  <si>
    <t>退院・退所加算（Ⅰ）イ</t>
    <rPh sb="0" eb="2">
      <t>タイイン</t>
    </rPh>
    <rPh sb="3" eb="5">
      <t>タイショ</t>
    </rPh>
    <rPh sb="5" eb="7">
      <t>カサン</t>
    </rPh>
    <phoneticPr fontId="4"/>
  </si>
  <si>
    <t>作成</t>
    <rPh sb="0" eb="2">
      <t>サクセイ</t>
    </rPh>
    <phoneticPr fontId="4"/>
  </si>
  <si>
    <t>確保</t>
    <rPh sb="0" eb="2">
      <t>カクホ</t>
    </rPh>
    <phoneticPr fontId="4"/>
  </si>
  <si>
    <t>運営基準減算又は特定事業所集中減算</t>
    <rPh sb="0" eb="2">
      <t>ウンエイ</t>
    </rPh>
    <rPh sb="2" eb="4">
      <t>キジュン</t>
    </rPh>
    <rPh sb="4" eb="6">
      <t>ゲンサン</t>
    </rPh>
    <rPh sb="6" eb="7">
      <t>マタ</t>
    </rPh>
    <rPh sb="15" eb="17">
      <t>ゲンサン</t>
    </rPh>
    <phoneticPr fontId="4"/>
  </si>
  <si>
    <t>参加</t>
    <rPh sb="0" eb="2">
      <t>サンカ</t>
    </rPh>
    <phoneticPr fontId="4"/>
  </si>
  <si>
    <t>提供</t>
    <rPh sb="0" eb="2">
      <t>テイキョウ</t>
    </rPh>
    <phoneticPr fontId="4"/>
  </si>
  <si>
    <t>地域包括支援センターから支援が困難な事例を紹介された場合においても、当該支援が困難な事例に係る者に指定居宅介護支援を提供</t>
    <rPh sb="0" eb="2">
      <t>チイキ</t>
    </rPh>
    <phoneticPr fontId="4"/>
  </si>
  <si>
    <t>配置</t>
    <rPh sb="0" eb="2">
      <t>ハイチ</t>
    </rPh>
    <phoneticPr fontId="4"/>
  </si>
  <si>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4"/>
  </si>
  <si>
    <t>特定事業所加算（Ⅲ）</t>
    <rPh sb="0" eb="2">
      <t>トクテイ</t>
    </rPh>
    <rPh sb="2" eb="5">
      <t>ジギョウショ</t>
    </rPh>
    <rPh sb="5" eb="7">
      <t>カサン</t>
    </rPh>
    <phoneticPr fontId="4"/>
  </si>
  <si>
    <t>特定事業所加算（Ⅱ）</t>
    <rPh sb="0" eb="2">
      <t>トクテイ</t>
    </rPh>
    <rPh sb="2" eb="5">
      <t>ジギョウショ</t>
    </rPh>
    <rPh sb="5" eb="7">
      <t>カサン</t>
    </rPh>
    <phoneticPr fontId="4"/>
  </si>
  <si>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4"/>
  </si>
  <si>
    <t>４割以上</t>
    <rPh sb="1" eb="2">
      <t>ワリ</t>
    </rPh>
    <rPh sb="2" eb="4">
      <t>イジョウ</t>
    </rPh>
    <phoneticPr fontId="4"/>
  </si>
  <si>
    <t>特定事業所加算（Ⅰ）</t>
    <rPh sb="0" eb="2">
      <t>トクテイ</t>
    </rPh>
    <rPh sb="2" eb="5">
      <t>ジギョウショ</t>
    </rPh>
    <rPh sb="5" eb="7">
      <t>カサン</t>
    </rPh>
    <phoneticPr fontId="4"/>
  </si>
  <si>
    <t>初回加算</t>
    <rPh sb="0" eb="2">
      <t>ショカイ</t>
    </rPh>
    <rPh sb="2" eb="4">
      <t>カサン</t>
    </rPh>
    <phoneticPr fontId="4"/>
  </si>
  <si>
    <t>作成及び保存</t>
    <rPh sb="0" eb="2">
      <t>サクセイ</t>
    </rPh>
    <rPh sb="2" eb="3">
      <t>オヨ</t>
    </rPh>
    <rPh sb="4" eb="6">
      <t>ホゾン</t>
    </rPh>
    <phoneticPr fontId="4"/>
  </si>
  <si>
    <t>特定事業所集中減算</t>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</si>
  <si>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</si>
  <si>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</si>
  <si>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厚生労働大臣の定める地域</t>
    <rPh sb="0" eb="2">
      <t>コウセイ</t>
    </rPh>
    <rPh sb="2" eb="4">
      <t>ロウドウ</t>
    </rPh>
    <rPh sb="4" eb="6">
      <t>ダイジン</t>
    </rPh>
    <rPh sb="7" eb="8">
      <t>サダ</t>
    </rPh>
    <rPh sb="10" eb="12">
      <t>チイキ</t>
    </rPh>
    <phoneticPr fontId="4"/>
  </si>
  <si>
    <t>運営基準減算が２月以上継続していない</t>
    <rPh sb="0" eb="2">
      <t>ウンエイ</t>
    </rPh>
    <rPh sb="2" eb="4">
      <t>キジュン</t>
    </rPh>
    <rPh sb="4" eb="6">
      <t>ゲンサン</t>
    </rPh>
    <rPh sb="8" eb="9">
      <t>ツキ</t>
    </rPh>
    <rPh sb="9" eb="11">
      <t>イジョウ</t>
    </rPh>
    <rPh sb="11" eb="13">
      <t>ケイゾク</t>
    </rPh>
    <phoneticPr fontId="4"/>
  </si>
  <si>
    <t>モニタリングの結果の記録</t>
    <rPh sb="7" eb="9">
      <t>ケッカ</t>
    </rPh>
    <rPh sb="10" eb="12">
      <t>キロク</t>
    </rPh>
    <phoneticPr fontId="4"/>
  </si>
  <si>
    <t>未実施</t>
    <rPh sb="0" eb="1">
      <t>ミ</t>
    </rPh>
    <rPh sb="1" eb="3">
      <t>ジッシ</t>
    </rPh>
    <phoneticPr fontId="4"/>
  </si>
  <si>
    <t>未交付</t>
    <rPh sb="0" eb="1">
      <t>ミ</t>
    </rPh>
    <rPh sb="1" eb="3">
      <t>コウフ</t>
    </rPh>
    <phoneticPr fontId="4"/>
  </si>
  <si>
    <t>運営基準減算</t>
    <rPh sb="0" eb="2">
      <t>ウンエイ</t>
    </rPh>
    <rPh sb="2" eb="4">
      <t>キジュン</t>
    </rPh>
    <rPh sb="4" eb="6">
      <t>ゲンサン</t>
    </rPh>
    <phoneticPr fontId="4"/>
  </si>
  <si>
    <t>指定居宅介護支援を受けている利用者が次のいずれかに該当する場合は、遅滞なく、意見を付してその旨を市町村に通知しているか。
　①　正当な理由なしに介護給付等対象サービスの利用に
　　　関する指示に従わないこと等により、要介護状態の
　　　程度を増進させたと認められるとき。
　②　偽りその他不正の行為によって保険給付の支給を
      受け、又は受けようとしたとき。</t>
    <phoneticPr fontId="3"/>
  </si>
  <si>
    <t>注１　 原則として運営指導月の前々月分から遡り、３ヶ月分を記入してください。</t>
    <rPh sb="9" eb="11">
      <t>ウンエイ</t>
    </rPh>
    <rPh sb="11" eb="13">
      <t>シドウ</t>
    </rPh>
    <phoneticPr fontId="4"/>
  </si>
  <si>
    <t>注１ 利用者数については､運営指導実施月の前々月中の利用実人数を記入してください。</t>
    <rPh sb="13" eb="15">
      <t>ウンエイ</t>
    </rPh>
    <rPh sb="15" eb="17">
      <t>シドウ</t>
    </rPh>
    <rPh sb="17" eb="19">
      <t>ジッシ</t>
    </rPh>
    <rPh sb="21" eb="23">
      <t>ゼンゼン</t>
    </rPh>
    <phoneticPr fontId="4"/>
  </si>
  <si>
    <t>利用者の人権の擁護、虐待の防止等のため、必要な体制の整備を行うとともに、その従業者に対し、研修を実施する等の措置を講じているか。</t>
    <phoneticPr fontId="3"/>
  </si>
  <si>
    <t>上記の規定にかかわらず、指定居宅介護支援事業所が公益社団法人国民健康保険中央会が運営及び管理を行う指定居宅介護支援事業者及び指定居宅サービス事業者等の使用に係る電子計算機と接続された居宅サービス計画の情報の共有等のための情報処理システム（ケアプランデータ連携システム）を活用し、かつ事務職員を配置している場合における員数の基準は、利用者の数が49又はその端数を増すごとに1としているか。</t>
    <rPh sb="0" eb="2">
      <t>ジョウキ</t>
    </rPh>
    <rPh sb="3" eb="5">
      <t>キテイ</t>
    </rPh>
    <rPh sb="12" eb="23">
      <t>シテイキョタクカイゴシエンジギョウショ</t>
    </rPh>
    <rPh sb="24" eb="30">
      <t>コウエキシャダンホウジン</t>
    </rPh>
    <rPh sb="30" eb="36">
      <t>コクミンケンコウホケン</t>
    </rPh>
    <rPh sb="36" eb="39">
      <t>チュウオウカイ</t>
    </rPh>
    <rPh sb="40" eb="42">
      <t>ウンエイ</t>
    </rPh>
    <rPh sb="42" eb="43">
      <t>オヨ</t>
    </rPh>
    <rPh sb="44" eb="46">
      <t>カンリ</t>
    </rPh>
    <rPh sb="47" eb="48">
      <t>オコナ</t>
    </rPh>
    <phoneticPr fontId="3"/>
  </si>
  <si>
    <t>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るか。</t>
    <rPh sb="24" eb="27">
      <t>リヨウシャ</t>
    </rPh>
    <rPh sb="27" eb="28">
      <t>マタ</t>
    </rPh>
    <rPh sb="31" eb="33">
      <t>カゾク</t>
    </rPh>
    <rPh sb="34" eb="35">
      <t>タイ</t>
    </rPh>
    <rPh sb="110" eb="111">
      <t>トウ</t>
    </rPh>
    <rPh sb="114" eb="116">
      <t>セツメイ</t>
    </rPh>
    <rPh sb="117" eb="118">
      <t>オコナ</t>
    </rPh>
    <rPh sb="120" eb="122">
      <t>リカイ</t>
    </rPh>
    <rPh sb="123" eb="124">
      <t>エ</t>
    </rPh>
    <phoneticPr fontId="3"/>
  </si>
  <si>
    <t>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か。</t>
    <phoneticPr fontId="3"/>
  </si>
  <si>
    <t>指定居宅介護支援の提供の開始に際し、あらかじめ、利用申込者又はその家族に対し、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に努めているか。</t>
    <rPh sb="254" eb="255">
      <t>エ</t>
    </rPh>
    <rPh sb="259" eb="260">
      <t>ツト</t>
    </rPh>
    <phoneticPr fontId="3"/>
  </si>
  <si>
    <t>上記に規定する方法は、利用申込者又はその家族がファイルへの記録を出力することにより文書を作成することができるものとしているか。</t>
    <phoneticPr fontId="3"/>
  </si>
  <si>
    <t>「電子情報処理組織」について、指定居宅介護支援事業者の使用に係る電子計算機と、利用申込者又はその家族の使用に係る電子計算機とを電気通信回線で接続した電子情報処理組織としているか。</t>
    <phoneticPr fontId="3"/>
  </si>
  <si>
    <t>前項の規定による承諾を得た指定居宅介護支援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phoneticPr fontId="3"/>
  </si>
  <si>
    <t>(9)</t>
  </si>
  <si>
    <t>介護支援専門員は、（13）に規定する実施状況の把握(以下「モニタリング」)に当たっては、利用者及びその家族、指定居宅サービス事業者等との連絡を継続的に行うこととし、特段の事情のない限り、次に定めるところにより行われているか。
①　少なくとも１月に１回、利用者の居宅を訪問し、利用者に面接すること。面接は、利用者の居宅を訪問することによって行うこと。ただし次のいずれにも該当する場合であって、少なくとも２月に1回、利用者の居宅を訪問し、利用者に面接するときは、利用者の居宅を訪問しない月においては、テレビ電話装置等を活用して、利用者に面接することができるものとする。
　・テレビ電話装置等を活用して面接を行うことについて、文書により利用者の同意を得ているか。
　・サービス担当者会議等において、次に掲げる事項について主治の医師、担当者その他の関係者の合意を得ていること。
（ⅰ）利用者の心身の状況が安定しているか。
（ⅱ）利用者がテレビ電話装置等を活用して意思疎通を行うことができるか。
（ⅲ）介護支援専門員が、テレビ電話装置等を活用したモニタリングでは把握できない情報について、担当者から提供を受けることが可能か。
②　少なくとも１月に１回、モニタリングの結果を記録すること。</t>
    <rPh sb="26" eb="28">
      <t>イカ</t>
    </rPh>
    <rPh sb="148" eb="150">
      <t>メンセツ</t>
    </rPh>
    <rPh sb="152" eb="155">
      <t>リヨウシャ</t>
    </rPh>
    <rPh sb="156" eb="158">
      <t>キョタク</t>
    </rPh>
    <rPh sb="159" eb="161">
      <t>ホウモン</t>
    </rPh>
    <rPh sb="169" eb="170">
      <t>オコナ</t>
    </rPh>
    <phoneticPr fontId="3"/>
  </si>
  <si>
    <t>(26)</t>
  </si>
  <si>
    <t>(27)</t>
  </si>
  <si>
    <t>(28)</t>
  </si>
  <si>
    <t>(29)</t>
  </si>
  <si>
    <t>(30)</t>
  </si>
  <si>
    <t>(31)</t>
  </si>
  <si>
    <t>(1)</t>
    <phoneticPr fontId="3"/>
  </si>
  <si>
    <t>地域包括支援センターの設置者である指定介護予防支援事業者から指定介護予防支援の業務を受託する場合にあたっては、その業務量等を勘案し、当該居宅介護支援事業者が行う指定居宅介護支援の業務が適正に実施できるよう配慮しているか。</t>
    <rPh sb="0" eb="4">
      <t>チイキホウカツ</t>
    </rPh>
    <rPh sb="4" eb="6">
      <t>シエン</t>
    </rPh>
    <rPh sb="11" eb="14">
      <t>セッチシャ</t>
    </rPh>
    <phoneticPr fontId="3"/>
  </si>
  <si>
    <t>事業所ごとに、次に掲げる重要事項を内容とする運営規程を定めているか。
　①　事業の目的及び運営の方針
　②　職員の職種、員数及び職務内容
　③　営業日及び営業時間
　④　指定居宅介護支援の提供方法、内容及び利用料
　　　その他の費用の額
　⑤　通常の事業の実施地域
　⑥　苦情に対応するための措置
　⑦　虐待の防止のための措置
　⑧　その他運営に関する重要事項</t>
    <rPh sb="152" eb="154">
      <t>ギャクタイ</t>
    </rPh>
    <rPh sb="155" eb="157">
      <t>ボウシ</t>
    </rPh>
    <rPh sb="161" eb="163">
      <t>ソチ</t>
    </rPh>
    <phoneticPr fontId="3"/>
  </si>
  <si>
    <t xml:space="preserve">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
</t>
    <phoneticPr fontId="3"/>
  </si>
  <si>
    <t xml:space="preserve">定期的に業務継続計画の見直しを行い、必要に応じて業務継続計画の変更を行っているか。
</t>
    <phoneticPr fontId="3"/>
  </si>
  <si>
    <t xml:space="preserve">指定居宅介護支援事業所において感染症が発生し、又はまん延しないように、次に掲げる措置を講じているか。
①　当該指定居宅介護支援事業所における感染症の予防及びまん延の防止のための対策を検討する委員会(テレビ電話装置等を活用して行うことができるものとする。)をおおむね6月に1回以上開催するとともに、その結果について、介護支援専門員に周知徹底を図ること。
②　当該指定居宅介護支援事業所における感染症の予防及びまん延防止のための指針を整備すること。
③　当該指定居宅介護支援事業所において、介護支援専門員に対し、感染症の予防及びまん延の防止のための研修及び訓練を定期的に実施すること。
</t>
    <phoneticPr fontId="3"/>
  </si>
  <si>
    <t>事業所の見やすい場所に、運営規程の概要、介護支援専門員の勤務の体制その他の利用申込者のサービスの選択に資すると認められる重要事項を掲示しているか。
※重要事項を記載した書面を当該指定居宅介護支援事業所に備え付け、かつ、これをいつでも関係者に自由に閲覧させることにより、掲示に代えることができる。</t>
    <rPh sb="75" eb="77">
      <t>ジュウヨウ</t>
    </rPh>
    <phoneticPr fontId="3"/>
  </si>
  <si>
    <t xml:space="preserve">自ら提供した指定居宅介護支援又は自らが居宅サービス計画に位置付けた指定居宅サービス等に対する利用者及びその家族からの苦情に迅速かつ適切に対応しているか。
</t>
    <phoneticPr fontId="3"/>
  </si>
  <si>
    <t xml:space="preserve">居宅条例第29条第1項
</t>
    <rPh sb="0" eb="1">
      <t>キョ</t>
    </rPh>
    <rPh sb="1" eb="2">
      <t>タク</t>
    </rPh>
    <rPh sb="2" eb="4">
      <t>ジョウレイ</t>
    </rPh>
    <rPh sb="4" eb="5">
      <t>ダイ</t>
    </rPh>
    <rPh sb="7" eb="8">
      <t>ジョウ</t>
    </rPh>
    <rPh sb="8" eb="9">
      <t>ダイ</t>
    </rPh>
    <rPh sb="10" eb="11">
      <t>コウ</t>
    </rPh>
    <phoneticPr fontId="3"/>
  </si>
  <si>
    <t xml:space="preserve">虐待の発生又はその再発を防止するため、次に定める措置を講じているか。
①　虐待の防止のための対策を検討する委員会(テレビ電話装置等を活用して行うことができるものとする。)を定期的に開催するとともに、その結果について、介護支援専門員に周知徹底を図ること。
②　虐待の防止のための指針を整備すること。
③　介護支援専門員に対し、虐待の防止のための研修を定期的に実施すること。
④　①～③に掲げる措置を適切に実施するための担当者を置くこと。
</t>
    <phoneticPr fontId="3"/>
  </si>
  <si>
    <t>利用者に対する指定居宅介護支援の提供に関する次に掲げる記録を整備し、その完結の日から5年間保存しているか。
　①　指定居宅サービス事業者等との連絡調整に関する記録
　②　個々の利用者ごとに次に掲げる事項を記載した
　　居宅介護支援台帳
　　イ　居宅サービス計画
　　ロ　アセスメントの結果の記録
　　ハ　サービス担当者会議等の記録
　　ニ　モニタリングの結果の記録
　③　身体的拘束等の態様及び時間、その際の利用者の心
　　　身の状況並びに緊急やむを得ない理由の記録
　④　市町村への通知に係る記録
　⑤　苦情の内容等の記録
　⑥　事故の状況及び事故に際して採った処置
　　　についての記録</t>
    <phoneticPr fontId="3"/>
  </si>
  <si>
    <t>電磁的記録等</t>
    <rPh sb="0" eb="5">
      <t>デンジテキキロク</t>
    </rPh>
    <rPh sb="5" eb="6">
      <t>トウ</t>
    </rPh>
    <phoneticPr fontId="4"/>
  </si>
  <si>
    <t>(1)</t>
    <phoneticPr fontId="4"/>
  </si>
  <si>
    <t>事業者及びサービスの提供に当たる者は、作成、保存その他これらに類するもののうち、この省令の規定において書面で行うことが規定されている又は想定されているものについては、書面に代えて、当該書面に係る電磁的記録により行うことができるが、電磁的記録を活用しているか。</t>
    <rPh sb="0" eb="3">
      <t>ジギョウシャ</t>
    </rPh>
    <rPh sb="3" eb="4">
      <t>オヨ</t>
    </rPh>
    <rPh sb="10" eb="12">
      <t>テイキョウ</t>
    </rPh>
    <rPh sb="13" eb="14">
      <t>ア</t>
    </rPh>
    <rPh sb="16" eb="17">
      <t>モノ</t>
    </rPh>
    <rPh sb="19" eb="21">
      <t>サクセイ</t>
    </rPh>
    <rPh sb="22" eb="24">
      <t>ホゾン</t>
    </rPh>
    <rPh sb="26" eb="27">
      <t>タ</t>
    </rPh>
    <rPh sb="31" eb="32">
      <t>ルイ</t>
    </rPh>
    <rPh sb="42" eb="44">
      <t>ショウレイ</t>
    </rPh>
    <rPh sb="45" eb="47">
      <t>キテイ</t>
    </rPh>
    <rPh sb="51" eb="53">
      <t>ショメン</t>
    </rPh>
    <rPh sb="54" eb="55">
      <t>オコナ</t>
    </rPh>
    <rPh sb="59" eb="61">
      <t>キテイ</t>
    </rPh>
    <rPh sb="66" eb="67">
      <t>マタ</t>
    </rPh>
    <rPh sb="68" eb="70">
      <t>ソウテイ</t>
    </rPh>
    <rPh sb="83" eb="85">
      <t>ショメン</t>
    </rPh>
    <rPh sb="86" eb="87">
      <t>カ</t>
    </rPh>
    <rPh sb="90" eb="92">
      <t>トウガイ</t>
    </rPh>
    <rPh sb="92" eb="94">
      <t>ショメン</t>
    </rPh>
    <rPh sb="95" eb="96">
      <t>カカ</t>
    </rPh>
    <rPh sb="97" eb="102">
      <t>デンジテキキロク</t>
    </rPh>
    <rPh sb="105" eb="106">
      <t>オコナ</t>
    </rPh>
    <rPh sb="115" eb="120">
      <t>デンジテキキロク</t>
    </rPh>
    <rPh sb="121" eb="123">
      <t>カツヨウ</t>
    </rPh>
    <phoneticPr fontId="4"/>
  </si>
  <si>
    <t>事業者及びサービスの提供に当たる者は、交付、説明、同意、承諾、締結その他これらに類するもののうち、この省令の規定において書面で行うことが規定されている又は想定されているものについては、当該交付等の相手方の承諾を得て、書面に代えて、電磁的方法によることができるが、電磁的方法を活用しているか。</t>
    <rPh sb="0" eb="3">
      <t>ジギョウシャ</t>
    </rPh>
    <rPh sb="3" eb="4">
      <t>オヨ</t>
    </rPh>
    <rPh sb="10" eb="12">
      <t>テイキョウ</t>
    </rPh>
    <rPh sb="13" eb="14">
      <t>ア</t>
    </rPh>
    <rPh sb="16" eb="17">
      <t>モノ</t>
    </rPh>
    <rPh sb="19" eb="21">
      <t>コウフ</t>
    </rPh>
    <rPh sb="22" eb="24">
      <t>セツメイ</t>
    </rPh>
    <rPh sb="25" eb="27">
      <t>ドウイ</t>
    </rPh>
    <rPh sb="28" eb="30">
      <t>ショウダク</t>
    </rPh>
    <rPh sb="31" eb="33">
      <t>テイケツ</t>
    </rPh>
    <rPh sb="35" eb="36">
      <t>タ</t>
    </rPh>
    <rPh sb="40" eb="41">
      <t>ルイ</t>
    </rPh>
    <rPh sb="51" eb="53">
      <t>ショウレイ</t>
    </rPh>
    <rPh sb="54" eb="56">
      <t>キテイ</t>
    </rPh>
    <rPh sb="60" eb="62">
      <t>ショメン</t>
    </rPh>
    <rPh sb="63" eb="64">
      <t>オコナ</t>
    </rPh>
    <rPh sb="68" eb="70">
      <t>キテイ</t>
    </rPh>
    <rPh sb="75" eb="76">
      <t>マタ</t>
    </rPh>
    <rPh sb="77" eb="79">
      <t>ソウテイ</t>
    </rPh>
    <rPh sb="92" eb="96">
      <t>トウガイコウフ</t>
    </rPh>
    <rPh sb="96" eb="97">
      <t>トウ</t>
    </rPh>
    <rPh sb="98" eb="101">
      <t>アイテガタ</t>
    </rPh>
    <rPh sb="102" eb="104">
      <t>ショウダク</t>
    </rPh>
    <rPh sb="105" eb="106">
      <t>エ</t>
    </rPh>
    <rPh sb="108" eb="110">
      <t>ショメン</t>
    </rPh>
    <rPh sb="111" eb="112">
      <t>カ</t>
    </rPh>
    <rPh sb="115" eb="118">
      <t>デンジテキ</t>
    </rPh>
    <rPh sb="118" eb="120">
      <t>ホウホウ</t>
    </rPh>
    <rPh sb="131" eb="134">
      <t>デンジテキ</t>
    </rPh>
    <rPh sb="134" eb="136">
      <t>ホウホウ</t>
    </rPh>
    <rPh sb="137" eb="139">
      <t>カツヨウ</t>
    </rPh>
    <phoneticPr fontId="4"/>
  </si>
  <si>
    <t>Ⅲ　変更の届出等</t>
    <phoneticPr fontId="3"/>
  </si>
  <si>
    <t>Ⅳ　雑則</t>
    <rPh sb="2" eb="4">
      <t>ザッソク</t>
    </rPh>
    <phoneticPr fontId="4"/>
  </si>
  <si>
    <t>点検事項</t>
    <rPh sb="0" eb="2">
      <t>テンケン</t>
    </rPh>
    <rPh sb="2" eb="4">
      <t>ジコウ</t>
    </rPh>
    <phoneticPr fontId="4"/>
  </si>
  <si>
    <t>居宅介護支援費（Ⅰ）</t>
    <rPh sb="0" eb="2">
      <t>キョタク</t>
    </rPh>
    <rPh sb="2" eb="4">
      <t>カイゴ</t>
    </rPh>
    <rPh sb="4" eb="6">
      <t>シエン</t>
    </rPh>
    <rPh sb="6" eb="7">
      <t>ヒ</t>
    </rPh>
    <phoneticPr fontId="4"/>
  </si>
  <si>
    <t>厚生労働大臣の定める地域に所在する居宅介護支援事業所</t>
    <rPh sb="13" eb="15">
      <t>ショザイ</t>
    </rPh>
    <rPh sb="17" eb="19">
      <t>キョタク</t>
    </rPh>
    <rPh sb="19" eb="21">
      <t>カイゴ</t>
    </rPh>
    <rPh sb="21" eb="23">
      <t>シエン</t>
    </rPh>
    <rPh sb="23" eb="26">
      <t>ジギョウショ</t>
    </rPh>
    <phoneticPr fontId="4"/>
  </si>
  <si>
    <t>居宅介護支援費（Ⅱ）</t>
    <rPh sb="0" eb="2">
      <t>キョタク</t>
    </rPh>
    <rPh sb="2" eb="4">
      <t>カイゴ</t>
    </rPh>
    <rPh sb="4" eb="6">
      <t>シエン</t>
    </rPh>
    <rPh sb="6" eb="7">
      <t>ヒ</t>
    </rPh>
    <phoneticPr fontId="4"/>
  </si>
  <si>
    <t>厚生労働大臣の定める地域に所在する居宅介護支援事業所
（下記2点とも要件を満たす必要あり）
・事業所でケアプランデータ連携システムを活用
・事務職員が配置されていること</t>
    <rPh sb="13" eb="15">
      <t>ショザイ</t>
    </rPh>
    <rPh sb="17" eb="19">
      <t>キョタク</t>
    </rPh>
    <rPh sb="19" eb="21">
      <t>カイゴ</t>
    </rPh>
    <rPh sb="21" eb="23">
      <t>シエン</t>
    </rPh>
    <rPh sb="23" eb="26">
      <t>ジギョウショ</t>
    </rPh>
    <rPh sb="28" eb="30">
      <t>カキ</t>
    </rPh>
    <rPh sb="31" eb="32">
      <t>テン</t>
    </rPh>
    <rPh sb="34" eb="36">
      <t>ヨウケン</t>
    </rPh>
    <rPh sb="37" eb="38">
      <t>ミ</t>
    </rPh>
    <rPh sb="40" eb="42">
      <t>ヒツヨウ</t>
    </rPh>
    <rPh sb="47" eb="50">
      <t>ジギョウショ</t>
    </rPh>
    <rPh sb="59" eb="61">
      <t>レンケイ</t>
    </rPh>
    <rPh sb="66" eb="68">
      <t>カツヨウ</t>
    </rPh>
    <rPh sb="70" eb="74">
      <t>ジムショクイン</t>
    </rPh>
    <rPh sb="75" eb="77">
      <t>ハイチ</t>
    </rPh>
    <phoneticPr fontId="4"/>
  </si>
  <si>
    <t>指定居宅介護支援の提供の開始に際し、次の①、②及び③に適合</t>
    <rPh sb="18" eb="19">
      <t>ツギ</t>
    </rPh>
    <rPh sb="23" eb="24">
      <t>オヨ</t>
    </rPh>
    <rPh sb="27" eb="29">
      <t>テキゴウ</t>
    </rPh>
    <phoneticPr fontId="4"/>
  </si>
  <si>
    <t>①利用者は複数の指定居宅サービス事業者等を紹介するよう求めることが出来ることについて、利用者又はその家族に対して、文書を交付して説明を行う</t>
    <rPh sb="1" eb="4">
      <t>リヨウシャ</t>
    </rPh>
    <rPh sb="5" eb="7">
      <t>フクスウ</t>
    </rPh>
    <rPh sb="8" eb="10">
      <t>シテイ</t>
    </rPh>
    <rPh sb="10" eb="12">
      <t>キョタク</t>
    </rPh>
    <rPh sb="16" eb="19">
      <t>ジギョウシャ</t>
    </rPh>
    <rPh sb="19" eb="20">
      <t>トウ</t>
    </rPh>
    <rPh sb="21" eb="23">
      <t>ショウカイ</t>
    </rPh>
    <rPh sb="27" eb="28">
      <t>モト</t>
    </rPh>
    <rPh sb="33" eb="35">
      <t>デキ</t>
    </rPh>
    <rPh sb="53" eb="54">
      <t>タイ</t>
    </rPh>
    <rPh sb="57" eb="59">
      <t>ブンショ</t>
    </rPh>
    <rPh sb="60" eb="62">
      <t>コウフ</t>
    </rPh>
    <rPh sb="64" eb="66">
      <t>セツメイ</t>
    </rPh>
    <rPh sb="67" eb="68">
      <t>オコナ</t>
    </rPh>
    <phoneticPr fontId="4"/>
  </si>
  <si>
    <t>未実施</t>
    <rPh sb="0" eb="3">
      <t>ミジッシ</t>
    </rPh>
    <phoneticPr fontId="4"/>
  </si>
  <si>
    <t>②居宅サービス計画に位置づけた指定居宅サービス事業者等の選定理由の説明を求めることができることについて、利用者又はその家族に対して、文書を交付して説明を行う</t>
    <rPh sb="1" eb="3">
      <t>キョタク</t>
    </rPh>
    <rPh sb="7" eb="9">
      <t>ケイカク</t>
    </rPh>
    <rPh sb="10" eb="12">
      <t>イチ</t>
    </rPh>
    <rPh sb="15" eb="19">
      <t>シテイキョタク</t>
    </rPh>
    <rPh sb="23" eb="27">
      <t>ジギョウシャトウ</t>
    </rPh>
    <rPh sb="28" eb="30">
      <t>センテイ</t>
    </rPh>
    <rPh sb="30" eb="32">
      <t>リユウ</t>
    </rPh>
    <rPh sb="33" eb="35">
      <t>セツメイ</t>
    </rPh>
    <rPh sb="36" eb="37">
      <t>モト</t>
    </rPh>
    <phoneticPr fontId="4"/>
  </si>
  <si>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rPh sb="228" eb="231">
      <t>リヨウシャ</t>
    </rPh>
    <rPh sb="231" eb="232">
      <t>マタ</t>
    </rPh>
    <rPh sb="235" eb="237">
      <t>カゾク</t>
    </rPh>
    <rPh sb="238" eb="239">
      <t>タイ</t>
    </rPh>
    <rPh sb="242" eb="244">
      <t>ブンショ</t>
    </rPh>
    <rPh sb="245" eb="247">
      <t>コウフ</t>
    </rPh>
    <rPh sb="249" eb="251">
      <t>セツメイ</t>
    </rPh>
    <rPh sb="252" eb="253">
      <t>オコナ</t>
    </rPh>
    <phoneticPr fontId="4"/>
  </si>
  <si>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4"/>
  </si>
  <si>
    <t>居宅サービス計画の新規作成及びその変更に当たって、サービス担当者会議の開催等</t>
    <rPh sb="29" eb="32">
      <t>タントウシャ</t>
    </rPh>
    <rPh sb="32" eb="34">
      <t>カイギ</t>
    </rPh>
    <rPh sb="35" eb="37">
      <t>カイサイ</t>
    </rPh>
    <rPh sb="37" eb="38">
      <t>トウ</t>
    </rPh>
    <phoneticPr fontId="4"/>
  </si>
  <si>
    <t>未開催</t>
    <rPh sb="0" eb="1">
      <t>ミ</t>
    </rPh>
    <rPh sb="1" eb="3">
      <t>カイサイ</t>
    </rPh>
    <phoneticPr fontId="4"/>
  </si>
  <si>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4"/>
  </si>
  <si>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4"/>
  </si>
  <si>
    <t>未開催</t>
    <rPh sb="0" eb="3">
      <t>ミカイサイ</t>
    </rPh>
    <phoneticPr fontId="4"/>
  </si>
  <si>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4"/>
  </si>
  <si>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4"/>
  </si>
  <si>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4"/>
  </si>
  <si>
    <t>モニタリングの実施に当たって、テレビ電話等を活用する場合、少なくとも二月に一回は利用者の居宅を訪問。
なお、訪問しない月がテレビ電話等を活用。</t>
    <rPh sb="18" eb="20">
      <t>デンワ</t>
    </rPh>
    <rPh sb="20" eb="21">
      <t>トウ</t>
    </rPh>
    <rPh sb="22" eb="24">
      <t>カツヨウ</t>
    </rPh>
    <rPh sb="26" eb="28">
      <t>バアイ</t>
    </rPh>
    <rPh sb="40" eb="43">
      <t>リヨウシャ</t>
    </rPh>
    <rPh sb="44" eb="46">
      <t>キョタク</t>
    </rPh>
    <rPh sb="47" eb="49">
      <t>ホウモン</t>
    </rPh>
    <rPh sb="54" eb="56">
      <t>ホウモン</t>
    </rPh>
    <rPh sb="59" eb="60">
      <t>ツキ</t>
    </rPh>
    <rPh sb="64" eb="66">
      <t>デンワ</t>
    </rPh>
    <rPh sb="66" eb="67">
      <t>トウ</t>
    </rPh>
    <rPh sb="68" eb="70">
      <t>カツヨウ</t>
    </rPh>
    <phoneticPr fontId="4"/>
  </si>
  <si>
    <t>モニタリングでテレビ電話装置等を活用している場合、文書により利用者の同意を得る。
また、主治医、担当者その他の関係者の合意を得る。</t>
    <rPh sb="22" eb="24">
      <t>バアイ</t>
    </rPh>
    <phoneticPr fontId="4"/>
  </si>
  <si>
    <t>１ヶ月以上未実施</t>
    <rPh sb="2" eb="3">
      <t>ゲツ</t>
    </rPh>
    <rPh sb="3" eb="5">
      <t>イジョウ</t>
    </rPh>
    <rPh sb="5" eb="8">
      <t>ミジッシ</t>
    </rPh>
    <phoneticPr fontId="4"/>
  </si>
  <si>
    <t>利用者がこれらの医療サービスを希望している場合で、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る。</t>
    <phoneticPr fontId="4"/>
  </si>
  <si>
    <t>福祉用具を居宅サービス計画に位置づける場合、福祉用具貸与又は特定福祉用具販売のいずれかを利用者が選択できることや、それぞれのメリット及びデメリット等、利用者の選択に資するよう、必要な情報を提供。なお、福祉用具の提案の際、利用者へのアセスメントの結果に加え、医師やリハビリテーション専門職等からの意見聴取、退院・退所前カンファレンス又はサービス担当者会議等の結果を踏まえる。</t>
    <phoneticPr fontId="4"/>
  </si>
  <si>
    <t>高齢者虐待防止措置未実施減算</t>
    <rPh sb="0" eb="7">
      <t>コウレイシャギャクタイボウシ</t>
    </rPh>
    <rPh sb="7" eb="9">
      <t>ソチ</t>
    </rPh>
    <rPh sb="9" eb="12">
      <t>ミジッシ</t>
    </rPh>
    <rPh sb="12" eb="14">
      <t>ゲンサン</t>
    </rPh>
    <phoneticPr fontId="4"/>
  </si>
  <si>
    <t>高齢者虐待防止のための対策を検討する委員会を定期的に開催していない</t>
    <phoneticPr fontId="4"/>
  </si>
  <si>
    <t>高齢者虐待の防止のための指針を整備をしていない</t>
    <phoneticPr fontId="4"/>
  </si>
  <si>
    <t>介護職員その他の従業者に対し、高齢者虐待防止のための研修を定期的（年1回以上）に実施していない</t>
    <rPh sb="33" eb="34">
      <t>ネン</t>
    </rPh>
    <rPh sb="35" eb="38">
      <t>カイイジョウ</t>
    </rPh>
    <phoneticPr fontId="4"/>
  </si>
  <si>
    <t>高齢者虐待防止措置を適切に実施するための担当者を置いていない</t>
    <phoneticPr fontId="4"/>
  </si>
  <si>
    <t>業務継続計画未策定減算</t>
    <rPh sb="6" eb="7">
      <t>ミ</t>
    </rPh>
    <rPh sb="9" eb="11">
      <t>ゲンサン</t>
    </rPh>
    <phoneticPr fontId="4"/>
  </si>
  <si>
    <t>業務継続計画を策定していない
※経過措置としてR7.3.31までは減算しない</t>
    <rPh sb="0" eb="4">
      <t>ギョウムケイゾク</t>
    </rPh>
    <rPh sb="4" eb="6">
      <t>ケイカク</t>
    </rPh>
    <rPh sb="16" eb="20">
      <t>ケイカソチ</t>
    </rPh>
    <rPh sb="33" eb="35">
      <t>ゲンサン</t>
    </rPh>
    <phoneticPr fontId="4"/>
  </si>
  <si>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4"/>
  </si>
  <si>
    <t>特別地域居宅介護支援加算</t>
    <rPh sb="0" eb="2">
      <t>トクベツ</t>
    </rPh>
    <rPh sb="2" eb="4">
      <t>チイキ</t>
    </rPh>
    <rPh sb="4" eb="6">
      <t>キョタク</t>
    </rPh>
    <rPh sb="6" eb="8">
      <t>カイゴ</t>
    </rPh>
    <rPh sb="8" eb="10">
      <t>シエン</t>
    </rPh>
    <rPh sb="10" eb="12">
      <t>カサン</t>
    </rPh>
    <phoneticPr fontId="4"/>
  </si>
  <si>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4"/>
  </si>
  <si>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4"/>
  </si>
  <si>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4"/>
  </si>
  <si>
    <t>①判定期間における居宅サービス計画の総数</t>
    <rPh sb="1" eb="3">
      <t>ハンテイ</t>
    </rPh>
    <rPh sb="3" eb="5">
      <t>キカン</t>
    </rPh>
    <rPh sb="9" eb="11">
      <t>キョタク</t>
    </rPh>
    <rPh sb="15" eb="17">
      <t>ケイカク</t>
    </rPh>
    <rPh sb="18" eb="20">
      <t>ソウスウ</t>
    </rPh>
    <phoneticPr fontId="4"/>
  </si>
  <si>
    <t>②訪問介護サービス等のそれぞれが位置付けられた居宅サービス計画数</t>
    <rPh sb="1" eb="3">
      <t>ホウモン</t>
    </rPh>
    <rPh sb="3" eb="5">
      <t>カイゴ</t>
    </rPh>
    <rPh sb="9" eb="10">
      <t>トウ</t>
    </rPh>
    <rPh sb="16" eb="18">
      <t>イチ</t>
    </rPh>
    <rPh sb="18" eb="19">
      <t>ツ</t>
    </rPh>
    <rPh sb="23" eb="25">
      <t>キョタク</t>
    </rPh>
    <rPh sb="29" eb="32">
      <t>ケイカクスウ</t>
    </rPh>
    <phoneticPr fontId="4"/>
  </si>
  <si>
    <t>③訪問介護サービス等のそれぞれの紹介率最高法人が位置付けられた居宅サービス計画数並びに紹介率最高法人の名称、住所、事業所名及び代表者名</t>
    <rPh sb="1" eb="3">
      <t>ホウモン</t>
    </rPh>
    <rPh sb="3" eb="5">
      <t>カイゴ</t>
    </rPh>
    <rPh sb="9" eb="10">
      <t>トウ</t>
    </rPh>
    <rPh sb="16" eb="18">
      <t>ショウカイ</t>
    </rPh>
    <rPh sb="18" eb="19">
      <t>リツ</t>
    </rPh>
    <rPh sb="19" eb="21">
      <t>サイコウ</t>
    </rPh>
    <rPh sb="21" eb="23">
      <t>ホウジン</t>
    </rPh>
    <rPh sb="24" eb="26">
      <t>イチ</t>
    </rPh>
    <rPh sb="26" eb="27">
      <t>ツ</t>
    </rPh>
    <rPh sb="31" eb="33">
      <t>キョタク</t>
    </rPh>
    <rPh sb="37" eb="40">
      <t>ケイカクスウ</t>
    </rPh>
    <rPh sb="40" eb="41">
      <t>ナラ</t>
    </rPh>
    <rPh sb="43" eb="46">
      <t>ショウカイリツ</t>
    </rPh>
    <rPh sb="46" eb="48">
      <t>サイコウ</t>
    </rPh>
    <rPh sb="48" eb="50">
      <t>ホウジン</t>
    </rPh>
    <rPh sb="51" eb="53">
      <t>メイショウ</t>
    </rPh>
    <rPh sb="54" eb="56">
      <t>ジュウショ</t>
    </rPh>
    <rPh sb="57" eb="60">
      <t>ジギョウショ</t>
    </rPh>
    <rPh sb="60" eb="61">
      <t>メイ</t>
    </rPh>
    <rPh sb="61" eb="62">
      <t>オヨ</t>
    </rPh>
    <rPh sb="63" eb="66">
      <t>ダイヒョウシャ</t>
    </rPh>
    <rPh sb="66" eb="67">
      <t>メイ</t>
    </rPh>
    <phoneticPr fontId="4"/>
  </si>
  <si>
    <t>④算定方法で計算した割合</t>
    <rPh sb="1" eb="3">
      <t>サンテイ</t>
    </rPh>
    <rPh sb="3" eb="5">
      <t>ホウホウ</t>
    </rPh>
    <rPh sb="6" eb="8">
      <t>ケイサン</t>
    </rPh>
    <rPh sb="10" eb="12">
      <t>ワリアイ</t>
    </rPh>
    <phoneticPr fontId="4"/>
  </si>
  <si>
    <t>⑤算定方法で計算した割合が８０％を超えている場合であって正当な理由がある場合においては、その正当な理由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4"/>
  </si>
  <si>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4"/>
  </si>
  <si>
    <t>８０/１００以上</t>
    <rPh sb="6" eb="8">
      <t>イジョウ</t>
    </rPh>
    <phoneticPr fontId="4"/>
  </si>
  <si>
    <t>事業所と同一の敷地内・隣接する敷地内の建物・事業所と同一の建物等に居住する利用者に対する取扱い（減算）</t>
    <rPh sb="0" eb="3">
      <t>ジギョウショ</t>
    </rPh>
    <rPh sb="4" eb="6">
      <t>ドウイツ</t>
    </rPh>
    <rPh sb="7" eb="10">
      <t>シキチナイ</t>
    </rPh>
    <rPh sb="11" eb="13">
      <t>リンセツ</t>
    </rPh>
    <rPh sb="15" eb="18">
      <t>シキチナイ</t>
    </rPh>
    <rPh sb="19" eb="21">
      <t>タテモノ</t>
    </rPh>
    <rPh sb="22" eb="25">
      <t>ジギョウショ</t>
    </rPh>
    <rPh sb="26" eb="28">
      <t>ドウイツ</t>
    </rPh>
    <rPh sb="29" eb="31">
      <t>タテモノ</t>
    </rPh>
    <rPh sb="31" eb="32">
      <t>トウ</t>
    </rPh>
    <rPh sb="33" eb="35">
      <t>キョジュウ</t>
    </rPh>
    <rPh sb="37" eb="40">
      <t>リヨウシャ</t>
    </rPh>
    <rPh sb="41" eb="42">
      <t>タイ</t>
    </rPh>
    <rPh sb="44" eb="46">
      <t>トリアツカ</t>
    </rPh>
    <rPh sb="48" eb="50">
      <t>ゲンサン</t>
    </rPh>
    <phoneticPr fontId="4"/>
  </si>
  <si>
    <t>①又は②</t>
    <rPh sb="1" eb="2">
      <t>マタ</t>
    </rPh>
    <phoneticPr fontId="4"/>
  </si>
  <si>
    <t>①事業所の所在する建物と同一の敷地内若しくは隣接する敷地内の建物若しくは事業所と同一の建物（以下「同一敷地内建物等」という。）に居住する利用者。</t>
    <phoneticPr fontId="4"/>
  </si>
  <si>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4"/>
  </si>
  <si>
    <t>新規に居宅サービス計画を作成</t>
    <rPh sb="0" eb="2">
      <t>シンキ</t>
    </rPh>
    <rPh sb="3" eb="5">
      <t>キョタク</t>
    </rPh>
    <rPh sb="9" eb="11">
      <t>ケイカク</t>
    </rPh>
    <rPh sb="12" eb="14">
      <t>サクセイ</t>
    </rPh>
    <phoneticPr fontId="4"/>
  </si>
  <si>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4"/>
  </si>
  <si>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4"/>
  </si>
  <si>
    <t>入院時情報連携加算(Ⅰ)</t>
    <rPh sb="0" eb="2">
      <t>ニュウイン</t>
    </rPh>
    <rPh sb="2" eb="3">
      <t>ジ</t>
    </rPh>
    <rPh sb="3" eb="5">
      <t>ジョウホウ</t>
    </rPh>
    <rPh sb="5" eb="7">
      <t>レンケイ</t>
    </rPh>
    <rPh sb="7" eb="9">
      <t>カサン</t>
    </rPh>
    <phoneticPr fontId="4"/>
  </si>
  <si>
    <t>入院してから当日の情報提供
※入院日以前の情報提供を含む。
※営業時間終了後又は営業日以外の日に入院した場合は、入院日の翌日を含む。</t>
    <rPh sb="6" eb="8">
      <t>トウジツ</t>
    </rPh>
    <rPh sb="9" eb="11">
      <t>ジョウホウ</t>
    </rPh>
    <rPh sb="11" eb="13">
      <t>テイキョウ</t>
    </rPh>
    <phoneticPr fontId="4"/>
  </si>
  <si>
    <t>入院時情報連携加算(Ⅱ)</t>
    <phoneticPr fontId="4"/>
  </si>
  <si>
    <t>算定されていない</t>
    <rPh sb="0" eb="2">
      <t>サンテイ</t>
    </rPh>
    <phoneticPr fontId="4"/>
  </si>
  <si>
    <t>入院時情報連携加算(Ⅱ)</t>
    <rPh sb="0" eb="2">
      <t>ニュウイン</t>
    </rPh>
    <rPh sb="2" eb="3">
      <t>ジ</t>
    </rPh>
    <rPh sb="3" eb="5">
      <t>ジョウホウ</t>
    </rPh>
    <rPh sb="5" eb="7">
      <t>レンケイ</t>
    </rPh>
    <rPh sb="7" eb="9">
      <t>カサン</t>
    </rPh>
    <phoneticPr fontId="4"/>
  </si>
  <si>
    <t>利用者が病院又は診療所に入院した日の翌日又は翌々日に、病院又は診療所の職員に対し利用者に係る必要情報を提供している。
※営業時間終了後に入院した場合であって、入院日から起算して３日目が営業日でない場合は、その翌日を含む。</t>
    <phoneticPr fontId="4"/>
  </si>
  <si>
    <t>入院時情報連携加算(Ⅰ)</t>
    <phoneticPr fontId="4"/>
  </si>
  <si>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4"/>
  </si>
  <si>
    <t>入院又は入所期間中に退院・退所加算（Ⅰ）イ・ロ、（Ⅱ）イ・ロ、（Ⅲ）の算定</t>
    <rPh sb="0" eb="2">
      <t>ニュウイン</t>
    </rPh>
    <rPh sb="2" eb="3">
      <t>マタ</t>
    </rPh>
    <rPh sb="4" eb="6">
      <t>ニュウショ</t>
    </rPh>
    <rPh sb="6" eb="9">
      <t>キカンチュウ</t>
    </rPh>
    <rPh sb="35" eb="37">
      <t>サンテイ</t>
    </rPh>
    <phoneticPr fontId="4"/>
  </si>
  <si>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4"/>
  </si>
  <si>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4"/>
  </si>
  <si>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4"/>
  </si>
  <si>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4"/>
  </si>
  <si>
    <t>利用者が病院又は診療所において医師又は歯科医師の診察を受けるときに介護支援専門員が同席</t>
    <phoneticPr fontId="4"/>
  </si>
  <si>
    <t>医師又は歯科医師等に対して当該利用者の心身の状況や生活環境等の当該利用者に係る必要な情報の提供を行うとともに、医師又は歯科医師等から当該利用者に関する必要な情報の提供を受ける</t>
    <rPh sb="8" eb="9">
      <t>トウ</t>
    </rPh>
    <rPh sb="48" eb="49">
      <t>オコナ</t>
    </rPh>
    <rPh sb="55" eb="57">
      <t>イシ</t>
    </rPh>
    <rPh sb="63" eb="64">
      <t>トウ</t>
    </rPh>
    <rPh sb="66" eb="68">
      <t>トウガイ</t>
    </rPh>
    <rPh sb="68" eb="71">
      <t>リヨウシャ</t>
    </rPh>
    <rPh sb="72" eb="73">
      <t>カン</t>
    </rPh>
    <rPh sb="75" eb="77">
      <t>ヒツヨウ</t>
    </rPh>
    <rPh sb="78" eb="80">
      <t>ジョウホウ</t>
    </rPh>
    <rPh sb="81" eb="83">
      <t>テイキョウ</t>
    </rPh>
    <rPh sb="84" eb="85">
      <t>ウ</t>
    </rPh>
    <phoneticPr fontId="4"/>
  </si>
  <si>
    <t>居宅サービス計画に記録</t>
    <phoneticPr fontId="4"/>
  </si>
  <si>
    <t>同月に通院時情報連携の算定</t>
    <rPh sb="0" eb="2">
      <t>ドウゲツ</t>
    </rPh>
    <rPh sb="3" eb="5">
      <t>ツウイン</t>
    </rPh>
    <rPh sb="5" eb="6">
      <t>ジ</t>
    </rPh>
    <rPh sb="6" eb="8">
      <t>ジョウホウ</t>
    </rPh>
    <rPh sb="8" eb="10">
      <t>レンケイ</t>
    </rPh>
    <rPh sb="11" eb="13">
      <t>サンテイ</t>
    </rPh>
    <phoneticPr fontId="4"/>
  </si>
  <si>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4"/>
  </si>
  <si>
    <t>利用者又は家族の同意を得て、その死亡日及び死亡日１４日以内に居宅を訪問</t>
    <rPh sb="16" eb="19">
      <t>シボウビ</t>
    </rPh>
    <rPh sb="19" eb="20">
      <t>オヨ</t>
    </rPh>
    <rPh sb="21" eb="24">
      <t>シボウビ</t>
    </rPh>
    <rPh sb="26" eb="27">
      <t>ニチ</t>
    </rPh>
    <rPh sb="27" eb="29">
      <t>イナイ</t>
    </rPh>
    <rPh sb="30" eb="32">
      <t>キョタク</t>
    </rPh>
    <rPh sb="33" eb="35">
      <t>ホウモン</t>
    </rPh>
    <phoneticPr fontId="4"/>
  </si>
  <si>
    <t>２日以上</t>
    <rPh sb="1" eb="2">
      <t>ニチ</t>
    </rPh>
    <rPh sb="2" eb="4">
      <t>イジョウ</t>
    </rPh>
    <phoneticPr fontId="4"/>
  </si>
  <si>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4"/>
  </si>
  <si>
    <t>あり</t>
  </si>
  <si>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4"/>
  </si>
  <si>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4"/>
  </si>
  <si>
    <t>なし</t>
    <phoneticPr fontId="4"/>
  </si>
  <si>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4"/>
  </si>
  <si>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4"/>
  </si>
  <si>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4"/>
  </si>
  <si>
    <t>週１回以上開催</t>
    <rPh sb="0" eb="1">
      <t>シュウ</t>
    </rPh>
    <rPh sb="2" eb="3">
      <t>カイ</t>
    </rPh>
    <rPh sb="3" eb="5">
      <t>イジョウ</t>
    </rPh>
    <rPh sb="5" eb="7">
      <t>カイサイ</t>
    </rPh>
    <phoneticPr fontId="4"/>
  </si>
  <si>
    <t>議事録</t>
    <rPh sb="0" eb="3">
      <t>ギジロク</t>
    </rPh>
    <phoneticPr fontId="4"/>
  </si>
  <si>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4"/>
  </si>
  <si>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4"/>
  </si>
  <si>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4"/>
  </si>
  <si>
    <t>家族に対する介護等を日常的に行っている児童や、障害者、生活困窮者、難病患者等、高齢者以外の対象者への支援に関する知識等に関する事例検討会、研修等に参加</t>
    <rPh sb="0" eb="2">
      <t>カゾク</t>
    </rPh>
    <rPh sb="3" eb="4">
      <t>タイ</t>
    </rPh>
    <rPh sb="6" eb="8">
      <t>カイゴ</t>
    </rPh>
    <rPh sb="8" eb="9">
      <t>トウ</t>
    </rPh>
    <rPh sb="10" eb="12">
      <t>ニチジョウ</t>
    </rPh>
    <rPh sb="12" eb="13">
      <t>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ナド</t>
    </rPh>
    <rPh sb="60" eb="61">
      <t>カン</t>
    </rPh>
    <rPh sb="63" eb="65">
      <t>ジレイ</t>
    </rPh>
    <rPh sb="65" eb="67">
      <t>ケントウ</t>
    </rPh>
    <rPh sb="67" eb="68">
      <t>カイ</t>
    </rPh>
    <rPh sb="69" eb="71">
      <t>ケンシュウ</t>
    </rPh>
    <rPh sb="71" eb="72">
      <t>トウ</t>
    </rPh>
    <rPh sb="73" eb="75">
      <t>サンカ</t>
    </rPh>
    <phoneticPr fontId="4"/>
  </si>
  <si>
    <t>未適用</t>
    <rPh sb="0" eb="1">
      <t>ミ</t>
    </rPh>
    <rPh sb="1" eb="3">
      <t>テキヨウ</t>
    </rPh>
    <phoneticPr fontId="4"/>
  </si>
  <si>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4"/>
  </si>
  <si>
    <t>45名未満
※居宅介護支援費（Ⅱ）を算定している場合は50名未満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4"/>
  </si>
  <si>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4"/>
  </si>
  <si>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4"/>
  </si>
  <si>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4"/>
  </si>
  <si>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4"/>
  </si>
  <si>
    <t>特定事業所加算(A)</t>
    <phoneticPr fontId="4"/>
  </si>
  <si>
    <t>常勤かつ専従の介護支援専門員（主任介護支援専門員を除く）　1名以上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4"/>
  </si>
  <si>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4"/>
  </si>
  <si>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2">
      <t>ジギョウショ</t>
    </rPh>
    <rPh sb="54" eb="56">
      <t>レンケイ</t>
    </rPh>
    <rPh sb="56" eb="57">
      <t>カ</t>
    </rPh>
    <phoneticPr fontId="4"/>
  </si>
  <si>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4"/>
  </si>
  <si>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4"/>
  </si>
  <si>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4"/>
  </si>
  <si>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4"/>
  </si>
  <si>
    <t>特定事業所医療介護連携加算</t>
    <rPh sb="0" eb="2">
      <t>トクテイ</t>
    </rPh>
    <rPh sb="2" eb="5">
      <t>ジギョウショ</t>
    </rPh>
    <rPh sb="5" eb="7">
      <t>イリョウ</t>
    </rPh>
    <rPh sb="7" eb="9">
      <t>カイゴ</t>
    </rPh>
    <rPh sb="9" eb="11">
      <t>レンケイ</t>
    </rPh>
    <rPh sb="11" eb="13">
      <t>カサン</t>
    </rPh>
    <phoneticPr fontId="4"/>
  </si>
  <si>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4"/>
  </si>
  <si>
    <t>３５回以上</t>
    <rPh sb="2" eb="3">
      <t>カイ</t>
    </rPh>
    <rPh sb="3" eb="5">
      <t>イジョウ</t>
    </rPh>
    <phoneticPr fontId="4"/>
  </si>
  <si>
    <t>前々年度の３月から前年度の２月までの間におけるターミナルケアマネジメント加算の算定数
※経過措置（令和7年3月31日までは、5回以上で可）</t>
    <rPh sb="0" eb="2">
      <t>ゼンゼン</t>
    </rPh>
    <rPh sb="2" eb="4">
      <t>ネンド</t>
    </rPh>
    <rPh sb="6" eb="7">
      <t>ガツ</t>
    </rPh>
    <rPh sb="9" eb="12">
      <t>ゼンネンド</t>
    </rPh>
    <rPh sb="14" eb="15">
      <t>ガツ</t>
    </rPh>
    <rPh sb="18" eb="19">
      <t>アイダ</t>
    </rPh>
    <rPh sb="36" eb="38">
      <t>カサン</t>
    </rPh>
    <rPh sb="39" eb="41">
      <t>サンテイ</t>
    </rPh>
    <rPh sb="41" eb="42">
      <t>スウ</t>
    </rPh>
    <rPh sb="44" eb="48">
      <t>ケイカソチ</t>
    </rPh>
    <rPh sb="49" eb="51">
      <t>レイワ</t>
    </rPh>
    <rPh sb="52" eb="53">
      <t>ネン</t>
    </rPh>
    <rPh sb="54" eb="55">
      <t>ガツ</t>
    </rPh>
    <rPh sb="57" eb="58">
      <t>ニチ</t>
    </rPh>
    <rPh sb="63" eb="66">
      <t>カイイジョウ</t>
    </rPh>
    <rPh sb="67" eb="68">
      <t>カ</t>
    </rPh>
    <phoneticPr fontId="4"/>
  </si>
  <si>
    <t>１５回以上</t>
    <rPh sb="2" eb="3">
      <t>カイ</t>
    </rPh>
    <rPh sb="3" eb="5">
      <t>イジョウ</t>
    </rPh>
    <phoneticPr fontId="4"/>
  </si>
  <si>
    <t>５回以上</t>
    <rPh sb="1" eb="2">
      <t>カイ</t>
    </rPh>
    <rPh sb="2" eb="4">
      <t>イジョウ</t>
    </rPh>
    <phoneticPr fontId="4"/>
  </si>
  <si>
    <t>特定事業所加算（Ⅰ）、（Ⅱ）又は（Ⅲ）の算定</t>
    <rPh sb="0" eb="2">
      <t>トクテイ</t>
    </rPh>
    <rPh sb="2" eb="5">
      <t>ジギョウショ</t>
    </rPh>
    <rPh sb="5" eb="7">
      <t>カサン</t>
    </rPh>
    <rPh sb="14" eb="15">
      <t>マタ</t>
    </rPh>
    <rPh sb="20" eb="22">
      <t>サンテイ</t>
    </rPh>
    <phoneticPr fontId="4"/>
  </si>
  <si>
    <t>（標準様式1）</t>
    <rPh sb="1" eb="3">
      <t>ヒョウジュン</t>
    </rPh>
    <rPh sb="3" eb="5">
      <t>ヨウシキ</t>
    </rPh>
    <phoneticPr fontId="4"/>
  </si>
  <si>
    <t>従業者の勤務の体制及び勤務形態一覧表</t>
    <phoneticPr fontId="25"/>
  </si>
  <si>
    <t>○○○○</t>
    <phoneticPr fontId="25"/>
  </si>
  <si>
    <t>４週</t>
  </si>
  <si>
    <t>(2)</t>
    <phoneticPr fontId="25"/>
  </si>
  <si>
    <t>予定</t>
  </si>
  <si>
    <t>(4) 利用者数（新規の場合は推定数）</t>
  </si>
  <si>
    <t>(5) 
職種</t>
    <phoneticPr fontId="4"/>
  </si>
  <si>
    <t>(6)
勤務
形態</t>
    <phoneticPr fontId="4"/>
  </si>
  <si>
    <t>(7)
資格</t>
    <rPh sb="4" eb="6">
      <t>シカク</t>
    </rPh>
    <phoneticPr fontId="25"/>
  </si>
  <si>
    <t>(8) 氏　名</t>
    <phoneticPr fontId="4"/>
  </si>
  <si>
    <t>(9)</t>
    <phoneticPr fontId="25"/>
  </si>
  <si>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</si>
  <si>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</si>
  <si>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　A郞</t>
    <rPh sb="4" eb="5">
      <t>ロウ</t>
    </rPh>
    <phoneticPr fontId="25"/>
  </si>
  <si>
    <t>○○　D子</t>
    <rPh sb="4" eb="5">
      <t>コ</t>
    </rPh>
    <phoneticPr fontId="25"/>
  </si>
  <si>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5"/>
  </si>
  <si>
    <t>基準：</t>
    <rPh sb="0" eb="2">
      <t>キジュン</t>
    </rPh>
    <phoneticPr fontId="25"/>
  </si>
  <si>
    <t>週</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</si>
  <si>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5"/>
  </si>
  <si>
    <t>下記の記入方法に従って、入力してください。</t>
    <rPh sb="0" eb="2">
      <t>カキ</t>
    </rPh>
    <rPh sb="3" eb="5">
      <t>キニュウ</t>
    </rPh>
    <rPh sb="5" eb="7">
      <t>ホウホウ</t>
    </rPh>
    <rPh sb="8" eb="9">
      <t>シタガ</t>
    </rPh>
    <rPh sb="12" eb="14">
      <t>ニュウリョク</t>
    </rPh>
    <phoneticPr fontId="25"/>
  </si>
  <si>
    <t>　(1) 「４週」・「暦月」のいずれかを選択してください。</t>
    <rPh sb="7" eb="8">
      <t>シュウ</t>
    </rPh>
    <rPh sb="11" eb="12">
      <t>レキ</t>
    </rPh>
    <rPh sb="12" eb="13">
      <t>ツキ</t>
    </rPh>
    <rPh sb="20" eb="22">
      <t>センタク</t>
    </rPh>
    <phoneticPr fontId="2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</si>
  <si>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5"/>
  </si>
  <si>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5"/>
  </si>
  <si>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5"/>
  </si>
  <si>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</si>
  <si>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</si>
  <si>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5"/>
  </si>
  <si>
    <t>　(8) 従業者の氏名を記入してください。</t>
    <rPh sb="5" eb="8">
      <t>ジュウギョウシャ</t>
    </rPh>
    <rPh sb="9" eb="11">
      <t>シメイ</t>
    </rPh>
    <rPh sb="12" eb="14">
      <t>キニュウ</t>
    </rPh>
    <phoneticPr fontId="25"/>
  </si>
  <si>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5"/>
  </si>
  <si>
    <t>　　  ※ 指定基準の確認に際しては、４週分の入力で差し支えありません。</t>
    <phoneticPr fontId="25"/>
  </si>
  <si>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</si>
  <si>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5"/>
  </si>
  <si>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5"/>
  </si>
  <si>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5"/>
  </si>
  <si>
    <t>　　　 その他、特記事項欄としてもご活用ください。</t>
    <rPh sb="6" eb="7">
      <t>タ</t>
    </rPh>
    <rPh sb="8" eb="10">
      <t>トッキ</t>
    </rPh>
    <rPh sb="10" eb="12">
      <t>ジコウ</t>
    </rPh>
    <rPh sb="12" eb="13">
      <t>ラン</t>
    </rPh>
    <rPh sb="18" eb="20">
      <t>カツヨウ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</si>
  <si>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5"/>
  </si>
  <si>
    <t>　　　　○ 常勤換算方法とは、非常勤の従業者について「事業所の従業者の勤務延時間数を当該事業所において常勤の従業者が勤務すべき時間数で除することにより、</t>
    <phoneticPr fontId="25"/>
  </si>
  <si>
    <t>　　　　　常勤の従業者の員数に換算する方法」であるため、常勤の従業者については常勤換算方法によらず、実人数で計算する。</t>
    <phoneticPr fontId="2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</si>
  <si>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5"/>
  </si>
  <si>
    <t>　　　　　手入力すること。</t>
    <phoneticPr fontId="2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</si>
  <si>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</si>
  <si>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</si>
  <si>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5"/>
  </si>
  <si>
    <t>ー</t>
    <phoneticPr fontId="25"/>
  </si>
  <si>
    <t>ー</t>
  </si>
  <si>
    <t>　15行目・・・「職種」</t>
    <rPh sb="3" eb="5">
      <t>ギョウメ</t>
    </rPh>
    <rPh sb="9" eb="11">
      <t>ショクシュ</t>
    </rPh>
    <phoneticPr fontId="25"/>
  </si>
  <si>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5"/>
  </si>
  <si>
    <t>居宅条例第5条第3項</t>
    <rPh sb="0" eb="1">
      <t>キョ</t>
    </rPh>
    <rPh sb="1" eb="2">
      <t>タク</t>
    </rPh>
    <rPh sb="2" eb="4">
      <t>ジョウレイ</t>
    </rPh>
    <rPh sb="4" eb="5">
      <t>ダイ</t>
    </rPh>
    <rPh sb="6" eb="7">
      <t>ジョウ</t>
    </rPh>
    <rPh sb="7" eb="8">
      <t>ダイ</t>
    </rPh>
    <rPh sb="9" eb="10">
      <t>コウ</t>
    </rPh>
    <phoneticPr fontId="3"/>
  </si>
  <si>
    <t>居宅条例第7条第4項</t>
    <rPh sb="0" eb="1">
      <t>キョ</t>
    </rPh>
    <rPh sb="1" eb="2">
      <t>タク</t>
    </rPh>
    <rPh sb="2" eb="4">
      <t>ジョウレイ</t>
    </rPh>
    <rPh sb="4" eb="5">
      <t>ダイ</t>
    </rPh>
    <rPh sb="6" eb="7">
      <t>ジョウ</t>
    </rPh>
    <rPh sb="7" eb="8">
      <t>ダイ</t>
    </rPh>
    <rPh sb="9" eb="10">
      <t>コウ</t>
    </rPh>
    <phoneticPr fontId="3"/>
  </si>
  <si>
    <t>事業者は、利用申込者又はその家族からの申出があった場合は、第1項の規定による文書の交付に代えて、第8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
（１）電子情報処理組織（指定居宅介護支援事業者の使用に係る電子計算機と、利用申込者又はその家族の使用に係る電子計算機とを電気通信回線で接続した電子情報処理組織をいう。）を使用する方法のうちイ又はロに掲げるもの
　イ　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
　ロ　指定居宅介護支援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居宅介護支援事業者の使用に係る電子計算機に備えられたファイルにその旨を記録する方法）
（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3"/>
  </si>
  <si>
    <t>居宅条例第7条第5項</t>
    <rPh sb="0" eb="2">
      <t>キョタク</t>
    </rPh>
    <rPh sb="2" eb="4">
      <t>ジョウレイ</t>
    </rPh>
    <rPh sb="4" eb="5">
      <t>ダイ</t>
    </rPh>
    <rPh sb="6" eb="7">
      <t>ジョウ</t>
    </rPh>
    <rPh sb="7" eb="8">
      <t>ダイ</t>
    </rPh>
    <rPh sb="9" eb="10">
      <t>コウ</t>
    </rPh>
    <phoneticPr fontId="3"/>
  </si>
  <si>
    <t>居宅条例第7条6項</t>
    <rPh sb="0" eb="4">
      <t>キョタクジョウレイ</t>
    </rPh>
    <rPh sb="4" eb="5">
      <t>ダイ</t>
    </rPh>
    <rPh sb="6" eb="7">
      <t>ジョウ</t>
    </rPh>
    <rPh sb="8" eb="9">
      <t>コウ</t>
    </rPh>
    <phoneticPr fontId="3"/>
  </si>
  <si>
    <t>居宅条例第7条7項</t>
    <rPh sb="0" eb="4">
      <t>キョタクジョウレイ</t>
    </rPh>
    <rPh sb="4" eb="5">
      <t>ダイ</t>
    </rPh>
    <rPh sb="6" eb="7">
      <t>ジョウ</t>
    </rPh>
    <rPh sb="8" eb="9">
      <t>コウ</t>
    </rPh>
    <phoneticPr fontId="3"/>
  </si>
  <si>
    <t>居宅条例第7条8項</t>
    <rPh sb="0" eb="4">
      <t>キョタクジョウレイ</t>
    </rPh>
    <rPh sb="4" eb="5">
      <t>ダイ</t>
    </rPh>
    <rPh sb="6" eb="7">
      <t>ジョウ</t>
    </rPh>
    <rPh sb="8" eb="9">
      <t>コウ</t>
    </rPh>
    <phoneticPr fontId="3"/>
  </si>
  <si>
    <t>居宅条例第7条9項</t>
    <rPh sb="0" eb="4">
      <t>キョタクジョウレイ</t>
    </rPh>
    <rPh sb="4" eb="5">
      <t>ダイ</t>
    </rPh>
    <rPh sb="6" eb="7">
      <t>ジョウ</t>
    </rPh>
    <rPh sb="8" eb="9">
      <t>コウ</t>
    </rPh>
    <phoneticPr fontId="3"/>
  </si>
  <si>
    <t>第５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（１）第５項各号に規定する方法のうち指定居宅介護支援事業者が使用するもの
（２）ファイルへの記録の方式</t>
    <phoneticPr fontId="3"/>
  </si>
  <si>
    <t>指定居宅介護支援の提供に当たっては、懇切丁寧に行うことを旨とし、利用者又はその家族に対し、サービスの提供方法等について、理解しやすいように説明を行っているか。
当該利用者又は他の利用者等の生命又は身体を保護するため緊急やむを得ない場合を除き、身体的拘束その他利用者の行動を制限する行為（以下「身体的拘束等」という。）を行っていないか。また身体的拘束等を行う場合には、その態様及び時間、その際の利用者の心身の状況並びに緊急やむを得ない理由を記録しているか。</t>
    <phoneticPr fontId="3"/>
  </si>
  <si>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phoneticPr fontId="3"/>
  </si>
  <si>
    <t xml:space="preserve">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アセスメント)しているか。
</t>
    <phoneticPr fontId="3"/>
  </si>
  <si>
    <t>介護支援専門員は、解決すべき課題の把握(以下「アセスメント」)に当たっては、利用者が入院中であることなど物理的な理由がある場合を除き利用者の居宅を訪問し、利用者及びその家族に面接して行っているか。
この場合において、介護支援専門員は、面接の趣旨を利用者及びその家族に対して十分に説明し、理解を得ているか。
また、当該アセスメントの結果について記録するとともに、当該記録を5年間保存しているか。</t>
    <rPh sb="20" eb="22">
      <t>イカ</t>
    </rPh>
    <phoneticPr fontId="3"/>
  </si>
  <si>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※「居宅サービス計画原案」とは、平成11年11月12日老企第29号の別紙1に示す標準様式第1表から第3表まで、第6表及び第7表に相当するものすべてを指すものである。</t>
    <phoneticPr fontId="3"/>
  </si>
  <si>
    <t>居宅サービス計画の変更についても居宅条例第16条第1項第3号から第12号までの基準を満たしているか。</t>
    <rPh sb="0" eb="2">
      <t>キョタク</t>
    </rPh>
    <rPh sb="6" eb="8">
      <t>ケイカク</t>
    </rPh>
    <rPh sb="9" eb="11">
      <t>ヘンコウ</t>
    </rPh>
    <rPh sb="16" eb="20">
      <t>キョタクジョウレイ</t>
    </rPh>
    <rPh sb="20" eb="21">
      <t>ダイ</t>
    </rPh>
    <rPh sb="23" eb="24">
      <t>ジョウ</t>
    </rPh>
    <rPh sb="24" eb="25">
      <t>ダイ</t>
    </rPh>
    <rPh sb="26" eb="27">
      <t>コウ</t>
    </rPh>
    <rPh sb="27" eb="28">
      <t>ダイ</t>
    </rPh>
    <rPh sb="29" eb="30">
      <t>ゴウ</t>
    </rPh>
    <rPh sb="32" eb="33">
      <t>ダイ</t>
    </rPh>
    <rPh sb="35" eb="36">
      <t>ゴウ</t>
    </rPh>
    <rPh sb="39" eb="41">
      <t>キジュン</t>
    </rPh>
    <rPh sb="42" eb="43">
      <t>ミ</t>
    </rPh>
    <phoneticPr fontId="3"/>
  </si>
  <si>
    <t>居宅条例第25条第1項、第2項</t>
    <rPh sb="0" eb="1">
      <t>キョ</t>
    </rPh>
    <rPh sb="1" eb="2">
      <t>タク</t>
    </rPh>
    <rPh sb="2" eb="4">
      <t>ジョウレイ</t>
    </rPh>
    <rPh sb="4" eb="5">
      <t>ダイ</t>
    </rPh>
    <rPh sb="7" eb="8">
      <t>ジョウ</t>
    </rPh>
    <rPh sb="8" eb="9">
      <t>ダイ</t>
    </rPh>
    <rPh sb="10" eb="11">
      <t>コウ</t>
    </rPh>
    <rPh sb="12" eb="13">
      <t>ダイ</t>
    </rPh>
    <rPh sb="14" eb="15">
      <t>コウ</t>
    </rPh>
    <phoneticPr fontId="3"/>
  </si>
  <si>
    <t>居宅条例第25条第3項</t>
    <rPh sb="0" eb="1">
      <t>キョ</t>
    </rPh>
    <rPh sb="1" eb="2">
      <t>タク</t>
    </rPh>
    <rPh sb="2" eb="4">
      <t>ジョウレイ</t>
    </rPh>
    <rPh sb="4" eb="5">
      <t>ダイ</t>
    </rPh>
    <rPh sb="7" eb="8">
      <t>ジョウ</t>
    </rPh>
    <rPh sb="8" eb="9">
      <t>ダイ</t>
    </rPh>
    <rPh sb="10" eb="11">
      <t>コウ</t>
    </rPh>
    <phoneticPr fontId="3"/>
  </si>
  <si>
    <t>居宅条例第26条第2項</t>
    <rPh sb="0" eb="1">
      <t>キョ</t>
    </rPh>
    <rPh sb="1" eb="2">
      <t>タク</t>
    </rPh>
    <rPh sb="2" eb="4">
      <t>ジョウレイ</t>
    </rPh>
    <rPh sb="4" eb="5">
      <t>ダイ</t>
    </rPh>
    <rPh sb="7" eb="8">
      <t>ジョウ</t>
    </rPh>
    <rPh sb="8" eb="9">
      <t>ダイ</t>
    </rPh>
    <rPh sb="10" eb="11">
      <t>コウ</t>
    </rPh>
    <phoneticPr fontId="3"/>
  </si>
  <si>
    <t xml:space="preserve"> 国民健康保険団体連合会からの求めがあった場合には、(6)の改善の内容を国民健康保険団体連合会に報告しているか。</t>
    <phoneticPr fontId="3"/>
  </si>
  <si>
    <t>市町村からの求めがあった場合には、(3)の改善の内容を市町村に報告しているか。</t>
    <phoneticPr fontId="3"/>
  </si>
  <si>
    <t>居宅条例第34条第1項</t>
    <rPh sb="0" eb="5">
      <t>キョタクジョウレイダイ</t>
    </rPh>
    <rPh sb="7" eb="8">
      <t>ジョウ</t>
    </rPh>
    <rPh sb="8" eb="9">
      <t>ダイ</t>
    </rPh>
    <rPh sb="10" eb="11">
      <t>コウ</t>
    </rPh>
    <phoneticPr fontId="4"/>
  </si>
  <si>
    <t>居宅条例第34条第2項</t>
    <rPh sb="0" eb="5">
      <t>キョタクジョウレイダイ</t>
    </rPh>
    <rPh sb="7" eb="8">
      <t>ジョウ</t>
    </rPh>
    <rPh sb="8" eb="9">
      <t>ダイ</t>
    </rPh>
    <rPh sb="10" eb="11">
      <t>コウ</t>
    </rPh>
    <phoneticPr fontId="4"/>
  </si>
  <si>
    <t>(3)</t>
    <phoneticPr fontId="3"/>
  </si>
  <si>
    <t>(4)</t>
    <phoneticPr fontId="3"/>
  </si>
  <si>
    <t>(8)</t>
    <phoneticPr fontId="3"/>
  </si>
  <si>
    <t>(9)</t>
    <phoneticPr fontId="3"/>
  </si>
  <si>
    <t>(11)</t>
    <phoneticPr fontId="3"/>
  </si>
  <si>
    <t>(12)</t>
    <phoneticPr fontId="3"/>
  </si>
  <si>
    <t>(13)</t>
    <phoneticPr fontId="3"/>
  </si>
  <si>
    <t xml:space="preserve">
(16)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</si>
  <si>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</si>
  <si>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</si>
  <si>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</si>
  <si>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</si>
  <si>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</si>
  <si>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</si>
  <si>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</si>
  <si>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</si>
  <si>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</si>
  <si>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指定居宅介護支援の提供に当たっては、利用者の意思及び人格を尊重し、常に利用者の立場に立って、提供される指定居宅サービス等が特定の種類又は特定の居宅サービス事業者に不当に偏することのないよう、公正中立に行われているか。</t>
    <phoneticPr fontId="3"/>
  </si>
  <si>
    <t>介護支援専門員は、利用者が訪問看護、通所リハビリテーション等の医療サービスの利用を希望している場合その他必要な場合には、利用者の同意を得て主治の医師又は歯科医師（主治の医師等）の意見を求めているか。
また、主治の医師等が居宅サービス計画の内容についての情報提供を求めている場合であって、利用者の同意を得ている場合は、主治の医師等に対し情報提供を行っているか。</t>
    <phoneticPr fontId="3"/>
  </si>
  <si>
    <t>事業所ごとに１以上の員数であって常勤である介護支援専門員を置いているか。</t>
  </si>
  <si>
    <t>(1)の員数の基準は、利用者の数が（当該指定居宅介護支援事業者が指定介護予防支援事業者の指定を併せて受け、又は地域包括支援センターの設置者である指定介護予防支援事業者から委託を受けて、当該指定介護支援事業所において指定介護予防支援を行う場合にあっては、当該事業所における指定居宅介護支援の利用者の数に当該事業所における指定介護予防支援の利用者の数に3分の1を乗じた数を加えた数。）44又はその端数を増すごとに1としているか。</t>
    <rPh sb="7" eb="9">
      <t>キジュン</t>
    </rPh>
    <rPh sb="11" eb="14">
      <t>リヨウシャ</t>
    </rPh>
    <rPh sb="15" eb="16">
      <t>カズ</t>
    </rPh>
    <rPh sb="18" eb="20">
      <t>トウガイ</t>
    </rPh>
    <rPh sb="192" eb="193">
      <t>マタ</t>
    </rPh>
    <rPh sb="196" eb="198">
      <t>ハスウ</t>
    </rPh>
    <rPh sb="199" eb="200">
      <t>マ</t>
    </rPh>
    <phoneticPr fontId="3"/>
  </si>
  <si>
    <t>管理者は、専らその職務に従事しているか。
※当該事業所の管理業務に支障がないときは、その管理する事業所の介護支援専門員の職務又は他の事業所の職務との兼務は差し支えない。</t>
    <rPh sb="22" eb="24">
      <t>トウガイ</t>
    </rPh>
    <rPh sb="24" eb="27">
      <t>ジギョウショ</t>
    </rPh>
    <rPh sb="28" eb="32">
      <t>カンリギョウム</t>
    </rPh>
    <rPh sb="33" eb="35">
      <t>シショウ</t>
    </rPh>
    <rPh sb="44" eb="46">
      <t>カンリ</t>
    </rPh>
    <rPh sb="48" eb="51">
      <t>ジギョウショ</t>
    </rPh>
    <rPh sb="52" eb="54">
      <t>カイゴ</t>
    </rPh>
    <rPh sb="54" eb="59">
      <t>シエンセンモンイン</t>
    </rPh>
    <rPh sb="60" eb="62">
      <t>ショクム</t>
    </rPh>
    <rPh sb="62" eb="63">
      <t>マタ</t>
    </rPh>
    <rPh sb="64" eb="65">
      <t>ホカ</t>
    </rPh>
    <rPh sb="66" eb="69">
      <t>ジギョウショ</t>
    </rPh>
    <rPh sb="70" eb="72">
      <t>ショクム</t>
    </rPh>
    <rPh sb="74" eb="76">
      <t>ケンム</t>
    </rPh>
    <rPh sb="77" eb="78">
      <t>サ</t>
    </rPh>
    <rPh sb="79" eb="80">
      <t>ツカ</t>
    </rPh>
    <phoneticPr fontId="3"/>
  </si>
  <si>
    <t>介護支援専門員は、利用者の希望及び利用者についてのアセスメントの結果に基づき、利用者の家族の希望及び当該地域における指定居宅サービス等が提供される体制を勘案して、当該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
※「提供されるサービスの目標」とは、利用者がサービスを受けつつ到達しようとする目標を指すものであり、サービス提供事業者側の個別のサービス行為を意味するものではない。</t>
    <phoneticPr fontId="3"/>
  </si>
  <si>
    <t>介護支援専門員は、居宅サービス計画を作成した際には、当該居宅サービス計画を利用者及び担当者に交付しているか。</t>
  </si>
  <si>
    <t>介護支援専門員は、居宅サービス計画に位置付けた指定居宅サービス事業者に対して、個別サービス計画の提出を求めているか。</t>
  </si>
  <si>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</si>
  <si>
    <t>介護支援専門員は、次に掲げる場合においては、サービス担当者会議の開催により、居宅サ―ビス計画の変更の必要性について、担当者から、専門的な見地からの意見を求めているか。
イ 要介護認定を受けている利用者が要介護更新認定を受けた場合
ロ 要介護認定を受けている利用者が要介護状態区分の変更の認定を受けた場合</t>
    <phoneticPr fontId="3"/>
  </si>
  <si>
    <t>当該サービス担当者会議の要点又は当該担当者への照会内容について記録するとともに、当該記録を５年間保存しているか。</t>
    <phoneticPr fontId="3"/>
  </si>
  <si>
    <t xml:space="preserve">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t>
    <phoneticPr fontId="3"/>
  </si>
  <si>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</si>
  <si>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介護支援専門員は、居宅サービス計画に訪問看護、通所リハビリテーション等の医療サービスを位置付ける場合にあっては、当該医療サービスに係る主治の医師等の指示がある場合に限りこれを行っている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るか。
　※医療サービス→訪問看護、訪問リハビリテーション、通所リハビリテーション、居宅療養管理指導、短期入所療養介護、定期巡回・随時対応型訪問介護看護（訪問看護を利用する場合に限る。）及び看護小規模多機能型居宅介護（訪問看護を利用する場合に限る。）</t>
    <rPh sb="262" eb="264">
      <t>カイゴ</t>
    </rPh>
    <phoneticPr fontId="3"/>
  </si>
  <si>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</si>
  <si>
    <t>介護支援専門員は、居宅サービス計画に福祉用具貸与を位置づける場合にあっては、その利用の妥当性を検討し、当該計画に福祉用具貸与が必要な理由を記載しているか。
福祉用具貸与については、必要に応じて随時サービス担当者会議を開催し、継続して福祉用具貸与を受ける必要性について検証した上で、継続して福祉用具貸与を受ける必要がある場合にはその理由を居宅サービス計画に記載しているか。</t>
    <phoneticPr fontId="3"/>
  </si>
  <si>
    <t>介護支援専門員は、居宅サービス計画に特定福祉用具販売を位置づける場合にあっては、その利用の妥当性を検討し、当該計画に特定福祉用具販売が必要な理由を記載しているか。</t>
  </si>
  <si>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</si>
  <si>
    <t>介護支援専門員の資質の向上のために、その研修の機会を確保しているか。</t>
  </si>
  <si>
    <t>原則として、重要事項をウェブサイトに掲載しているか。</t>
    <phoneticPr fontId="3"/>
  </si>
  <si>
    <t>事業運営は、要介護状態となった場合においても、その利用者が可能な限りその居宅において、その有する能力に応じ自立した日常生活を営むことができるよう配慮して行われているか。</t>
    <rPh sb="76" eb="77">
      <t>オコナ</t>
    </rPh>
    <phoneticPr fontId="3"/>
  </si>
  <si>
    <t>事業運営は、利用者の心身の状況、その置かれている環境等に応じて、利用者の選択に基づき、適切な保険医療サービス及び福祉サービスが、多様な事業者から総合的かつ効率的に提供されるよう配慮して行われているか。</t>
    <rPh sb="92" eb="9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</si>
</sst>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人&quot;"/>
    <numFmt numFmtId="177" formatCode="#,##0.0&quot;人&quot;"/>
    <numFmt numFmtId="178" formatCode="0.0"/>
    <numFmt numFmtId="179" formatCode="#,##0.0;[Red]\-#,##0.0"/>
    <numFmt numFmtId="180" formatCode="#,##0.0#"/>
    <numFmt numFmtId="181" formatCode="#,##0.##"/>
  </numFmts>
  <fonts count="47">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6"/>
      <name val="ＭＳ Ｐゴシック"/>
      <family val="3"/>
      <charset val="128"/>
    </font>
    <font>
      <sz val="11"/>
      <color indexed="8"/>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4"/>
      <name val="ＭＳ ゴシック"/>
      <family val="3"/>
      <charset val="128"/>
    </font>
    <font>
      <sz val="12"/>
      <name val="ＭＳ 明朝"/>
      <family val="2"/>
      <charset val="128"/>
    </font>
    <font>
      <sz val="9"/>
      <name val="ＭＳ明朝"/>
      <family val="3"/>
      <charset val="128"/>
    </font>
    <font>
      <sz val="10"/>
      <name val="ＭＳ Ｐ明朝"/>
      <family val="1"/>
      <charset val="128"/>
    </font>
    <font>
      <sz val="11"/>
      <name val="ＭＳ Ｐゴシック"/>
      <family val="3"/>
      <charset val="128"/>
    </font>
    <font>
      <b/>
      <sz val="16"/>
      <name val="ＭＳ Ｐゴシック"/>
      <family val="3"/>
      <charset val="128"/>
    </font>
    <font>
      <u/>
      <sz val="11"/>
      <name val="ＭＳ Ｐゴシック"/>
      <family val="3"/>
      <charset val="128"/>
    </font>
    <font>
      <b/>
      <sz val="12"/>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b/>
      <sz val="14"/>
      <name val="ＭＳ ゴシック"/>
      <family val="3"/>
      <charset val="128"/>
    </font>
    <font>
      <b/>
      <sz val="18"/>
      <name val="ＭＳ ゴシック"/>
      <family val="3"/>
      <charset val="128"/>
    </font>
    <font>
      <sz val="11"/>
      <color rgb="FFFF0000"/>
      <name val="ＭＳ Ｐゴシック"/>
      <family val="2"/>
      <charset val="128"/>
      <scheme val="minor"/>
    </font>
    <font>
      <sz val="12"/>
      <name val="HGSｺﾞｼｯｸM"/>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b/>
      <sz val="16"/>
      <name val="HGSｺﾞｼｯｸM"/>
      <family val="3"/>
      <charset val="128"/>
    </font>
    <font>
      <b/>
      <sz val="14"/>
      <name val="HGSｺﾞｼｯｸM"/>
      <family val="3"/>
      <charset val="128"/>
    </font>
    <font>
      <sz val="16"/>
      <name val="HGSｺﾞｼｯｸM"/>
      <family val="3"/>
      <charset val="128"/>
    </font>
    <font>
      <sz val="14"/>
      <name val="HGSｺﾞｼｯｸM"/>
      <family val="3"/>
      <charset val="128"/>
    </font>
    <font>
      <b/>
      <sz val="11"/>
      <color rgb="FFFF0000"/>
      <name val="ＭＳ Ｐゴシック"/>
      <family val="3"/>
      <charset val="128"/>
      <scheme val="minor"/>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9"/>
      <color indexed="8"/>
      <name val="ＭＳ明朝"/>
      <family val="3"/>
      <charset val="128"/>
    </font>
    <font>
      <sz val="9"/>
      <color indexed="8"/>
      <name val="ＭＳ ゴシック"/>
      <family val="3"/>
      <charset val="128"/>
    </font>
    <font>
      <b/>
      <sz val="14"/>
      <color indexed="8"/>
      <name val="ＭＳ ゴシック"/>
      <family val="3"/>
      <charset val="128"/>
    </font>
    <font>
      <strike/>
      <sz val="11"/>
      <name val="ＭＳ ゴシック"/>
      <family val="3"/>
      <charset val="128"/>
    </font>
    <font>
      <sz val="11"/>
      <color rgb="FFFF0000"/>
      <name val="ＭＳ Ｐゴシック"/>
      <family val="3"/>
      <charset val="128"/>
    </font>
    <font>
      <sz val="14"/>
      <color rgb="FFFF0000"/>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hair">
        <color auto="1"/>
      </right>
      <top/>
      <bottom style="hair">
        <color auto="1"/>
      </bottom>
      <diagonal/>
    </border>
    <border>
      <left/>
      <right style="hair">
        <color auto="1"/>
      </right>
      <top style="hair">
        <color auto="1"/>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5" fillId="0" borderId="0">
      <alignment vertical="center"/>
    </xf>
    <xf numFmtId="0" fontId="13" fillId="0" borderId="0">
      <alignment vertical="center"/>
    </xf>
    <xf numFmtId="0" fontId="13" fillId="0" borderId="0">
      <alignment vertical="center"/>
    </xf>
    <xf numFmtId="0" fontId="13"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96">
    <xf numFmtId="0" fontId="0" fillId="0" borderId="0" xfId="0">
      <alignment vertical="center"/>
    </xf>
    <xf numFmtId="0" fontId="8" fillId="0" borderId="4" xfId="0" applyFont="1" applyFill="1" applyBorder="1" applyAlignment="1">
      <alignment horizontal="center" vertical="center"/>
    </xf>
    <xf numFmtId="49" fontId="7"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6" xfId="0" applyFont="1" applyFill="1" applyBorder="1" applyAlignment="1">
      <alignment vertical="center" wrapText="1"/>
    </xf>
    <xf numFmtId="0" fontId="8" fillId="0" borderId="6" xfId="0" applyFont="1" applyBorder="1" applyAlignment="1">
      <alignment horizontal="justify" vertical="center"/>
    </xf>
    <xf numFmtId="0" fontId="8" fillId="0" borderId="6" xfId="0" applyFont="1" applyBorder="1" applyAlignment="1">
      <alignment vertical="center" wrapText="1"/>
    </xf>
    <xf numFmtId="0" fontId="8" fillId="0" borderId="0" xfId="0" applyFont="1">
      <alignment vertical="center"/>
    </xf>
    <xf numFmtId="0" fontId="8" fillId="0" borderId="0" xfId="1" applyFont="1">
      <alignment vertical="center"/>
    </xf>
    <xf numFmtId="0" fontId="10" fillId="0" borderId="0" xfId="0" applyFont="1">
      <alignment vertical="center"/>
    </xf>
    <xf numFmtId="0" fontId="11" fillId="0" borderId="0" xfId="0" applyFont="1" applyFill="1" applyAlignment="1">
      <alignment vertical="center" wrapText="1"/>
    </xf>
    <xf numFmtId="0" fontId="8" fillId="0" borderId="6" xfId="0" applyFont="1" applyFill="1" applyBorder="1" applyAlignment="1">
      <alignment horizontal="justify" vertical="center" wrapText="1"/>
    </xf>
    <xf numFmtId="0" fontId="12" fillId="0" borderId="0" xfId="0" applyFont="1" applyAlignment="1">
      <alignment horizontal="justify" vertical="center"/>
    </xf>
    <xf numFmtId="49" fontId="8" fillId="2" borderId="7" xfId="0" applyNumberFormat="1" applyFont="1" applyFill="1" applyBorder="1">
      <alignment vertical="center"/>
    </xf>
    <xf numFmtId="0" fontId="8" fillId="2" borderId="6" xfId="0" applyFont="1" applyFill="1" applyBorder="1" applyAlignment="1">
      <alignment vertical="center" wrapText="1"/>
    </xf>
    <xf numFmtId="0" fontId="8" fillId="2" borderId="4" xfId="0" applyFont="1" applyFill="1" applyBorder="1" applyAlignment="1">
      <alignment horizontal="center" vertical="center"/>
    </xf>
    <xf numFmtId="0" fontId="10" fillId="2" borderId="4" xfId="0" applyFont="1" applyFill="1" applyBorder="1">
      <alignment vertical="center"/>
    </xf>
    <xf numFmtId="49" fontId="8" fillId="0" borderId="7" xfId="0" applyNumberFormat="1" applyFont="1" applyFill="1" applyBorder="1">
      <alignment vertical="center"/>
    </xf>
    <xf numFmtId="0" fontId="10" fillId="0" borderId="4" xfId="0" applyFont="1" applyFill="1" applyBorder="1">
      <alignment vertical="center"/>
    </xf>
    <xf numFmtId="0" fontId="8" fillId="0" borderId="6" xfId="0" applyFont="1" applyFill="1" applyBorder="1" applyAlignment="1">
      <alignment horizontal="justify" vertical="center"/>
    </xf>
    <xf numFmtId="0" fontId="10" fillId="0" borderId="3" xfId="0" applyFont="1" applyFill="1" applyBorder="1">
      <alignment vertical="center"/>
    </xf>
    <xf numFmtId="49" fontId="8" fillId="0" borderId="10" xfId="0" applyNumberFormat="1" applyFont="1" applyFill="1" applyBorder="1">
      <alignment vertical="center"/>
    </xf>
    <xf numFmtId="0" fontId="8" fillId="2" borderId="6" xfId="0" applyFont="1" applyFill="1" applyBorder="1" applyAlignment="1">
      <alignment horizontal="justify" vertical="center"/>
    </xf>
    <xf numFmtId="0" fontId="8" fillId="2" borderId="4" xfId="0" applyFont="1" applyFill="1" applyBorder="1" applyAlignment="1">
      <alignment vertical="center" wrapText="1"/>
    </xf>
    <xf numFmtId="0" fontId="8" fillId="2" borderId="7" xfId="0" applyFont="1" applyFill="1" applyBorder="1">
      <alignment vertical="center"/>
    </xf>
    <xf numFmtId="0" fontId="8" fillId="2" borderId="6" xfId="0" applyFont="1" applyFill="1" applyBorder="1" applyAlignment="1">
      <alignment horizontal="justify" vertical="center" wrapText="1"/>
    </xf>
    <xf numFmtId="0" fontId="8" fillId="2" borderId="4" xfId="0" applyFont="1" applyFill="1" applyBorder="1" applyAlignment="1">
      <alignment horizontal="justify" vertical="center"/>
    </xf>
    <xf numFmtId="0" fontId="8" fillId="2" borderId="4" xfId="0" applyFont="1" applyFill="1" applyBorder="1">
      <alignment vertical="center"/>
    </xf>
    <xf numFmtId="0" fontId="8" fillId="0" borderId="4" xfId="0" applyFont="1" applyFill="1" applyBorder="1">
      <alignment vertical="center"/>
    </xf>
    <xf numFmtId="0" fontId="10" fillId="2" borderId="2" xfId="0" applyFont="1" applyFill="1" applyBorder="1">
      <alignment vertical="center"/>
    </xf>
    <xf numFmtId="0" fontId="8" fillId="2" borderId="12" xfId="0" applyFont="1" applyFill="1" applyBorder="1" applyAlignment="1">
      <alignment vertical="center" wrapText="1"/>
    </xf>
    <xf numFmtId="0" fontId="10" fillId="2" borderId="3" xfId="0" applyFont="1" applyFill="1" applyBorder="1">
      <alignment vertical="center"/>
    </xf>
    <xf numFmtId="0" fontId="8" fillId="2" borderId="11" xfId="0" applyFont="1" applyFill="1" applyBorder="1" applyAlignment="1">
      <alignment horizontal="justify"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49" fontId="6" fillId="0" borderId="7" xfId="0" applyNumberFormat="1" applyFont="1" applyFill="1" applyBorder="1">
      <alignment vertical="center"/>
    </xf>
    <xf numFmtId="49" fontId="6" fillId="2" borderId="7" xfId="0" applyNumberFormat="1" applyFont="1" applyFill="1" applyBorder="1">
      <alignment vertical="center"/>
    </xf>
    <xf numFmtId="0" fontId="8" fillId="2" borderId="0" xfId="0" applyFont="1" applyFill="1" applyAlignment="1">
      <alignment horizontal="justify" vertical="center"/>
    </xf>
    <xf numFmtId="0" fontId="8" fillId="0" borderId="7" xfId="0" applyFont="1" applyFill="1" applyBorder="1">
      <alignment vertical="center"/>
    </xf>
    <xf numFmtId="0" fontId="8" fillId="0" borderId="12" xfId="0" applyFont="1" applyFill="1" applyBorder="1" applyAlignment="1">
      <alignment horizontal="justify" vertical="center" wrapText="1"/>
    </xf>
    <xf numFmtId="0" fontId="8" fillId="2" borderId="12" xfId="0" applyFont="1" applyFill="1" applyBorder="1" applyAlignment="1">
      <alignment horizontal="justify" vertical="center"/>
    </xf>
    <xf numFmtId="0" fontId="13" fillId="0" borderId="0" xfId="2">
      <alignment vertical="center"/>
    </xf>
    <xf numFmtId="0" fontId="13" fillId="0" borderId="0" xfId="2" applyBorder="1" applyAlignment="1">
      <alignment horizontal="center" vertical="center"/>
    </xf>
    <xf numFmtId="0" fontId="13" fillId="0" borderId="18" xfId="2" applyBorder="1" applyAlignment="1">
      <alignment vertical="center"/>
    </xf>
    <xf numFmtId="0" fontId="13" fillId="0" borderId="0" xfId="2" applyBorder="1" applyAlignment="1">
      <alignment vertical="center"/>
    </xf>
    <xf numFmtId="0" fontId="13" fillId="0" borderId="0" xfId="2" applyBorder="1">
      <alignment vertical="center"/>
    </xf>
    <xf numFmtId="0" fontId="13" fillId="0" borderId="0" xfId="2" applyAlignment="1"/>
    <xf numFmtId="0" fontId="13" fillId="0" borderId="19" xfId="2" applyBorder="1" applyAlignment="1">
      <alignment horizontal="distributed" vertical="top"/>
    </xf>
    <xf numFmtId="0" fontId="13" fillId="0" borderId="22" xfId="2" applyFont="1" applyBorder="1" applyAlignment="1">
      <alignment horizontal="left" vertical="top"/>
    </xf>
    <xf numFmtId="0" fontId="13" fillId="0" borderId="23" xfId="2" applyFont="1" applyBorder="1" applyAlignment="1">
      <alignment horizontal="center" vertical="center"/>
    </xf>
    <xf numFmtId="0" fontId="13" fillId="0" borderId="23" xfId="2" applyBorder="1" applyAlignment="1">
      <alignment horizontal="center" vertical="center"/>
    </xf>
    <xf numFmtId="0" fontId="13" fillId="0" borderId="24" xfId="2" applyFont="1" applyBorder="1" applyAlignment="1">
      <alignment horizontal="center" vertical="center"/>
    </xf>
    <xf numFmtId="0" fontId="13" fillId="0" borderId="0" xfId="2" applyAlignment="1">
      <alignment horizontal="distributed" vertical="center"/>
    </xf>
    <xf numFmtId="0" fontId="13" fillId="0" borderId="14" xfId="2" applyBorder="1" applyAlignment="1">
      <alignment horizontal="distributed" vertical="center"/>
    </xf>
    <xf numFmtId="0" fontId="13" fillId="0" borderId="15" xfId="2" applyBorder="1">
      <alignment vertical="center"/>
    </xf>
    <xf numFmtId="0" fontId="13" fillId="0" borderId="25" xfId="2" applyBorder="1">
      <alignment vertical="center"/>
    </xf>
    <xf numFmtId="0" fontId="13" fillId="0" borderId="17" xfId="2" applyBorder="1">
      <alignment vertical="center"/>
    </xf>
    <xf numFmtId="0" fontId="13" fillId="0" borderId="14" xfId="2" applyFont="1" applyBorder="1" applyAlignment="1">
      <alignment horizontal="distributed" vertical="center"/>
    </xf>
    <xf numFmtId="0" fontId="13" fillId="0" borderId="19" xfId="2" applyFont="1" applyBorder="1" applyAlignment="1">
      <alignment horizontal="left" vertical="top"/>
    </xf>
    <xf numFmtId="0" fontId="13" fillId="0" borderId="20" xfId="2" applyBorder="1" applyAlignment="1">
      <alignment horizontal="center" vertical="top" wrapText="1"/>
    </xf>
    <xf numFmtId="0" fontId="13" fillId="0" borderId="20" xfId="2" applyBorder="1" applyAlignment="1">
      <alignment vertical="center"/>
    </xf>
    <xf numFmtId="0" fontId="13" fillId="0" borderId="21" xfId="2" applyBorder="1" applyAlignment="1">
      <alignment vertical="center"/>
    </xf>
    <xf numFmtId="0" fontId="13" fillId="0" borderId="14" xfId="2" applyFont="1" applyBorder="1" applyAlignment="1">
      <alignment horizontal="distributed" vertical="center" wrapText="1"/>
    </xf>
    <xf numFmtId="0" fontId="13" fillId="0" borderId="14" xfId="2" applyBorder="1" applyAlignment="1">
      <alignment horizontal="center" vertical="center"/>
    </xf>
    <xf numFmtId="0" fontId="17" fillId="0" borderId="0" xfId="3" applyFont="1">
      <alignment vertical="center"/>
    </xf>
    <xf numFmtId="0" fontId="13" fillId="0" borderId="0" xfId="3" applyFont="1" applyAlignment="1">
      <alignment vertical="center"/>
    </xf>
    <xf numFmtId="0" fontId="8" fillId="0" borderId="0" xfId="3" applyFont="1" applyBorder="1" applyAlignment="1">
      <alignment vertical="top"/>
    </xf>
    <xf numFmtId="0" fontId="18" fillId="0" borderId="0" xfId="3" applyFont="1" applyBorder="1" applyAlignment="1">
      <alignment vertical="top"/>
    </xf>
    <xf numFmtId="0" fontId="6" fillId="0" borderId="0" xfId="3" applyFont="1" applyBorder="1" applyAlignment="1">
      <alignment horizontal="left" vertical="top" wrapText="1"/>
    </xf>
    <xf numFmtId="0" fontId="13" fillId="0" borderId="0" xfId="3">
      <alignment vertical="center"/>
    </xf>
    <xf numFmtId="0" fontId="13" fillId="0" borderId="0" xfId="3" applyFont="1">
      <alignment vertical="center"/>
    </xf>
    <xf numFmtId="0" fontId="6" fillId="0" borderId="0" xfId="4" applyFont="1" applyAlignment="1">
      <alignment vertical="center"/>
    </xf>
    <xf numFmtId="0" fontId="6" fillId="0" borderId="0" xfId="4" applyFont="1" applyBorder="1" applyAlignment="1">
      <alignment vertical="center"/>
    </xf>
    <xf numFmtId="0" fontId="7" fillId="0" borderId="0" xfId="4" applyFont="1" applyBorder="1"/>
    <xf numFmtId="0" fontId="7" fillId="0" borderId="0" xfId="4" applyFont="1" applyAlignment="1">
      <alignment vertical="top"/>
    </xf>
    <xf numFmtId="0" fontId="19" fillId="0" borderId="0" xfId="4" applyFont="1" applyBorder="1" applyAlignment="1">
      <alignment vertical="center"/>
    </xf>
    <xf numFmtId="0" fontId="19" fillId="0" borderId="0" xfId="4" applyFont="1" applyAlignment="1">
      <alignment vertical="center"/>
    </xf>
    <xf numFmtId="0" fontId="13" fillId="0" borderId="29" xfId="4" applyFont="1" applyBorder="1"/>
    <xf numFmtId="0" fontId="19" fillId="0" borderId="29" xfId="4" applyFont="1" applyBorder="1" applyAlignment="1">
      <alignment vertical="center"/>
    </xf>
    <xf numFmtId="0" fontId="6" fillId="0" borderId="29" xfId="4" applyFont="1" applyBorder="1" applyAlignment="1">
      <alignment vertical="center"/>
    </xf>
    <xf numFmtId="0" fontId="13" fillId="0" borderId="0" xfId="4" applyAlignment="1">
      <alignment horizontal="center" vertical="center"/>
    </xf>
    <xf numFmtId="0" fontId="7" fillId="0" borderId="0" xfId="4" applyFont="1" applyAlignment="1">
      <alignment horizontal="left" vertical="center"/>
    </xf>
    <xf numFmtId="0" fontId="13" fillId="0" borderId="0" xfId="4" applyBorder="1" applyAlignment="1">
      <alignment horizontal="center" vertical="center"/>
    </xf>
    <xf numFmtId="0" fontId="7" fillId="0" borderId="0" xfId="4" applyFont="1" applyBorder="1" applyAlignment="1">
      <alignment vertical="center"/>
    </xf>
    <xf numFmtId="0" fontId="13" fillId="0" borderId="29" xfId="4" applyBorder="1" applyAlignment="1">
      <alignment horizontal="center" vertical="center"/>
    </xf>
    <xf numFmtId="0" fontId="7" fillId="0" borderId="29" xfId="4" applyFont="1" applyBorder="1" applyAlignment="1">
      <alignment horizontal="center" vertical="center" wrapText="1"/>
    </xf>
    <xf numFmtId="0" fontId="13" fillId="0" borderId="9" xfId="4" applyBorder="1" applyAlignment="1">
      <alignment horizontal="center" vertical="center"/>
    </xf>
    <xf numFmtId="0" fontId="13" fillId="0" borderId="12" xfId="4" applyBorder="1" applyAlignment="1">
      <alignment horizontal="center" vertical="center"/>
    </xf>
    <xf numFmtId="0" fontId="13" fillId="0" borderId="1" xfId="4" applyBorder="1" applyAlignment="1">
      <alignment horizontal="center" vertical="center"/>
    </xf>
    <xf numFmtId="0" fontId="13" fillId="0" borderId="6" xfId="4" applyBorder="1" applyAlignment="1">
      <alignment horizontal="center" vertical="center"/>
    </xf>
    <xf numFmtId="0" fontId="13" fillId="0" borderId="30" xfId="4" applyBorder="1" applyAlignment="1">
      <alignment horizontal="center" vertical="center"/>
    </xf>
    <xf numFmtId="0" fontId="13" fillId="0" borderId="0" xfId="4" applyBorder="1" applyAlignment="1">
      <alignment horizontal="right" vertical="center"/>
    </xf>
    <xf numFmtId="0" fontId="13" fillId="0" borderId="6" xfId="4" applyBorder="1" applyAlignment="1">
      <alignment horizontal="right" vertical="center"/>
    </xf>
    <xf numFmtId="0" fontId="13" fillId="0" borderId="30" xfId="4" applyBorder="1" applyAlignment="1">
      <alignment horizontal="right" vertical="center"/>
    </xf>
    <xf numFmtId="0" fontId="13" fillId="0" borderId="7" xfId="4" applyBorder="1" applyAlignment="1">
      <alignment horizontal="right" vertical="center"/>
    </xf>
    <xf numFmtId="0" fontId="6" fillId="0" borderId="0" xfId="4" applyFont="1" applyAlignment="1">
      <alignment horizontal="left" vertical="center" wrapText="1"/>
    </xf>
    <xf numFmtId="0" fontId="20" fillId="0" borderId="0" xfId="4" applyFont="1" applyAlignment="1">
      <alignment vertical="center"/>
    </xf>
    <xf numFmtId="0" fontId="21" fillId="0" borderId="0" xfId="4" applyFont="1" applyAlignment="1">
      <alignment horizontal="center" vertical="center"/>
    </xf>
    <xf numFmtId="0" fontId="19" fillId="0" borderId="0" xfId="4" applyFont="1"/>
    <xf numFmtId="0" fontId="2" fillId="3" borderId="0" xfId="5" applyFill="1">
      <alignment vertical="center"/>
    </xf>
    <xf numFmtId="0" fontId="2" fillId="3" borderId="0" xfId="5" applyFill="1" applyAlignment="1">
      <alignment horizontal="center" vertical="center"/>
    </xf>
    <xf numFmtId="0" fontId="2" fillId="3" borderId="4" xfId="5" applyFill="1" applyBorder="1" applyAlignment="1">
      <alignment horizontal="center" vertical="center"/>
    </xf>
    <xf numFmtId="0" fontId="2" fillId="3" borderId="0" xfId="5" applyFill="1" applyProtection="1">
      <alignment vertical="center"/>
      <protection locked="0"/>
    </xf>
    <xf numFmtId="20" fontId="2" fillId="4" borderId="4" xfId="5" applyNumberFormat="1" applyFill="1" applyBorder="1" applyAlignment="1" applyProtection="1">
      <alignment horizontal="center" vertical="center"/>
      <protection locked="0"/>
    </xf>
    <xf numFmtId="0" fontId="2" fillId="3" borderId="0" xfId="5" applyFill="1" applyAlignment="1" applyProtection="1">
      <alignment horizontal="right" vertical="center"/>
      <protection locked="0"/>
    </xf>
    <xf numFmtId="0" fontId="2" fillId="3" borderId="0" xfId="5" applyFill="1" applyAlignment="1" applyProtection="1">
      <alignment horizontal="center" vertical="center"/>
      <protection locked="0"/>
    </xf>
    <xf numFmtId="0" fontId="2" fillId="4" borderId="4" xfId="5" applyFill="1" applyBorder="1" applyAlignment="1" applyProtection="1">
      <alignment horizontal="center" vertical="center"/>
      <protection locked="0"/>
    </xf>
    <xf numFmtId="20" fontId="2" fillId="3" borderId="4" xfId="5" applyNumberFormat="1" applyFill="1" applyBorder="1" applyAlignment="1" applyProtection="1">
      <alignment horizontal="center" vertical="center"/>
      <protection locked="0"/>
    </xf>
    <xf numFmtId="0" fontId="0" fillId="3" borderId="4" xfId="6" applyNumberFormat="1" applyFont="1" applyFill="1" applyBorder="1" applyAlignment="1">
      <alignment horizontal="center" vertical="center"/>
    </xf>
    <xf numFmtId="0" fontId="23" fillId="3" borderId="0" xfId="5" applyFont="1" applyFill="1" applyAlignment="1">
      <alignment horizontal="left" vertical="center"/>
    </xf>
    <xf numFmtId="0" fontId="23" fillId="3" borderId="0" xfId="5" applyFont="1" applyFill="1">
      <alignment vertical="center"/>
    </xf>
    <xf numFmtId="0" fontId="2" fillId="3" borderId="0" xfId="5" applyFill="1" applyAlignment="1">
      <alignment horizontal="left" vertical="center"/>
    </xf>
    <xf numFmtId="0" fontId="32" fillId="3" borderId="0" xfId="5" applyFont="1" applyFill="1" applyAlignment="1">
      <alignment horizontal="left" vertical="center"/>
    </xf>
    <xf numFmtId="0" fontId="38" fillId="0" borderId="0" xfId="0" applyFont="1" applyFill="1" applyAlignment="1">
      <alignment vertical="center" wrapText="1"/>
    </xf>
    <xf numFmtId="49" fontId="8" fillId="0" borderId="69" xfId="0" applyNumberFormat="1" applyFont="1" applyFill="1" applyBorder="1" applyAlignment="1">
      <alignment horizontal="center" vertical="top" shrinkToFit="1"/>
    </xf>
    <xf numFmtId="0" fontId="8" fillId="0" borderId="46" xfId="0" applyFont="1" applyFill="1" applyBorder="1" applyAlignment="1">
      <alignment horizontal="center" vertical="center" wrapText="1"/>
    </xf>
    <xf numFmtId="0" fontId="8" fillId="0" borderId="46" xfId="0" applyFont="1" applyFill="1" applyBorder="1" applyAlignment="1">
      <alignment vertical="center" wrapText="1"/>
    </xf>
    <xf numFmtId="0" fontId="38" fillId="0" borderId="0" xfId="0" applyFont="1" applyAlignment="1">
      <alignment vertical="center" wrapText="1"/>
    </xf>
    <xf numFmtId="49" fontId="8" fillId="0" borderId="71" xfId="0" applyNumberFormat="1" applyFont="1" applyFill="1" applyBorder="1" applyAlignment="1">
      <alignment horizontal="center" vertical="top" shrinkToFit="1"/>
    </xf>
    <xf numFmtId="0" fontId="8" fillId="0" borderId="64" xfId="0" applyFont="1" applyFill="1" applyBorder="1" applyAlignment="1">
      <alignment horizontal="center" vertical="center" wrapText="1"/>
    </xf>
    <xf numFmtId="0" fontId="8" fillId="0" borderId="64" xfId="0" applyFont="1" applyFill="1" applyBorder="1" applyAlignment="1">
      <alignment vertical="center" wrapText="1"/>
    </xf>
    <xf numFmtId="0" fontId="39" fillId="0" borderId="0" xfId="0" applyFont="1">
      <alignment vertical="center"/>
    </xf>
    <xf numFmtId="0" fontId="21" fillId="0" borderId="3" xfId="0" applyFont="1" applyFill="1" applyBorder="1">
      <alignment vertical="center"/>
    </xf>
    <xf numFmtId="0" fontId="8" fillId="0" borderId="70" xfId="0" applyFont="1" applyFill="1" applyBorder="1" applyAlignment="1">
      <alignment horizontal="left" vertical="top" wrapText="1"/>
    </xf>
    <xf numFmtId="0" fontId="8" fillId="0" borderId="72" xfId="0" applyFont="1" applyFill="1" applyBorder="1" applyAlignment="1">
      <alignment horizontal="left" vertical="top" wrapText="1"/>
    </xf>
    <xf numFmtId="0" fontId="19" fillId="0" borderId="0" xfId="3" applyFont="1" applyAlignment="1">
      <alignment horizontal="left" vertical="top" wrapText="1"/>
    </xf>
    <xf numFmtId="0" fontId="19" fillId="0" borderId="0" xfId="3" applyFont="1" applyAlignment="1">
      <alignment horizontal="left" vertical="top" wrapText="1" shrinkToFit="1"/>
    </xf>
    <xf numFmtId="0" fontId="19" fillId="0" borderId="0" xfId="3" applyFont="1" applyAlignment="1">
      <alignment horizontal="center" vertical="center" wrapText="1"/>
    </xf>
    <xf numFmtId="0" fontId="19" fillId="0" borderId="0" xfId="3" applyFont="1" applyAlignment="1">
      <alignment horizontal="center" vertical="center" wrapText="1" shrinkToFit="1"/>
    </xf>
    <xf numFmtId="0" fontId="13" fillId="0" borderId="0" xfId="3" applyFont="1" applyAlignment="1">
      <alignment vertical="center" wrapText="1"/>
    </xf>
    <xf numFmtId="0" fontId="19" fillId="3" borderId="4" xfId="3" applyFont="1" applyFill="1" applyBorder="1" applyAlignment="1">
      <alignment horizontal="center" vertical="center" wrapText="1"/>
    </xf>
    <xf numFmtId="0" fontId="19" fillId="3" borderId="4" xfId="3" applyFont="1" applyFill="1" applyBorder="1" applyAlignment="1">
      <alignment horizontal="center" vertical="center" wrapText="1" shrinkToFit="1"/>
    </xf>
    <xf numFmtId="0" fontId="13" fillId="3" borderId="4" xfId="3" applyFont="1" applyFill="1" applyBorder="1" applyAlignment="1">
      <alignment vertical="center" wrapText="1"/>
    </xf>
    <xf numFmtId="0" fontId="17" fillId="3" borderId="0" xfId="3" applyFont="1" applyFill="1">
      <alignment vertical="center"/>
    </xf>
    <xf numFmtId="0" fontId="19" fillId="3" borderId="2" xfId="3" applyFont="1" applyFill="1" applyBorder="1" applyAlignment="1">
      <alignment horizontal="left" vertical="top" wrapText="1"/>
    </xf>
    <xf numFmtId="0" fontId="19" fillId="3" borderId="4" xfId="3" applyFont="1" applyFill="1" applyBorder="1" applyAlignment="1">
      <alignment horizontal="left" vertical="top" wrapText="1" shrinkToFit="1"/>
    </xf>
    <xf numFmtId="0" fontId="19" fillId="3" borderId="73" xfId="3" applyFont="1" applyFill="1" applyBorder="1" applyAlignment="1">
      <alignment horizontal="center" vertical="center" wrapText="1"/>
    </xf>
    <xf numFmtId="0" fontId="19" fillId="3" borderId="74" xfId="3" applyFont="1" applyFill="1" applyBorder="1" applyAlignment="1">
      <alignment horizontal="left" vertical="center" wrapText="1" shrinkToFit="1"/>
    </xf>
    <xf numFmtId="0" fontId="19" fillId="3" borderId="2" xfId="3" applyFont="1" applyFill="1" applyBorder="1" applyAlignment="1">
      <alignment vertical="center" wrapText="1"/>
    </xf>
    <xf numFmtId="0" fontId="13" fillId="3" borderId="0" xfId="3" applyFont="1" applyFill="1">
      <alignment vertical="center"/>
    </xf>
    <xf numFmtId="0" fontId="19" fillId="3" borderId="4" xfId="3" applyFont="1" applyFill="1" applyBorder="1" applyAlignment="1">
      <alignment horizontal="left" vertical="top" wrapText="1"/>
    </xf>
    <xf numFmtId="0" fontId="19" fillId="3" borderId="75" xfId="3" applyFont="1" applyFill="1" applyBorder="1" applyAlignment="1">
      <alignment horizontal="center" vertical="center" wrapText="1"/>
    </xf>
    <xf numFmtId="0" fontId="19" fillId="3" borderId="76" xfId="3" applyFont="1" applyFill="1" applyBorder="1" applyAlignment="1">
      <alignment horizontal="left" vertical="center" wrapText="1" shrinkToFit="1"/>
    </xf>
    <xf numFmtId="0" fontId="19" fillId="3" borderId="4" xfId="3" applyFont="1" applyFill="1" applyBorder="1" applyAlignment="1">
      <alignment vertical="center" wrapText="1"/>
    </xf>
    <xf numFmtId="0" fontId="19" fillId="3" borderId="46" xfId="3" applyFont="1" applyFill="1" applyBorder="1" applyAlignment="1">
      <alignment horizontal="left" vertical="top" wrapText="1" shrinkToFit="1"/>
    </xf>
    <xf numFmtId="0" fontId="19" fillId="3" borderId="77" xfId="3" applyFont="1" applyFill="1" applyBorder="1" applyAlignment="1">
      <alignment horizontal="center" vertical="center" wrapText="1"/>
    </xf>
    <xf numFmtId="0" fontId="19" fillId="3" borderId="78" xfId="3" applyFont="1" applyFill="1" applyBorder="1" applyAlignment="1">
      <alignment horizontal="left" vertical="center" wrapText="1" shrinkToFit="1"/>
    </xf>
    <xf numFmtId="0" fontId="19" fillId="3" borderId="46" xfId="3" applyFont="1" applyFill="1" applyBorder="1" applyAlignment="1">
      <alignment horizontal="left" vertical="center" wrapText="1"/>
    </xf>
    <xf numFmtId="0" fontId="19" fillId="3" borderId="79" xfId="3" applyFont="1" applyFill="1" applyBorder="1" applyAlignment="1">
      <alignment horizontal="left" vertical="top" wrapText="1" shrinkToFit="1"/>
    </xf>
    <xf numFmtId="0" fontId="19" fillId="3" borderId="80" xfId="3" applyFont="1" applyFill="1" applyBorder="1" applyAlignment="1">
      <alignment horizontal="center" vertical="center" wrapText="1"/>
    </xf>
    <xf numFmtId="0" fontId="19" fillId="3" borderId="81" xfId="3" applyFont="1" applyFill="1" applyBorder="1" applyAlignment="1">
      <alignment horizontal="left" vertical="center" wrapText="1" shrinkToFit="1"/>
    </xf>
    <xf numFmtId="0" fontId="19" fillId="3" borderId="79" xfId="3" applyFont="1" applyFill="1" applyBorder="1" applyAlignment="1">
      <alignment horizontal="left" vertical="center" wrapText="1"/>
    </xf>
    <xf numFmtId="0" fontId="41" fillId="3" borderId="79" xfId="3" applyFont="1" applyFill="1" applyBorder="1" applyAlignment="1">
      <alignment horizontal="left" vertical="center" wrapText="1"/>
    </xf>
    <xf numFmtId="0" fontId="19" fillId="3" borderId="79" xfId="3" applyFont="1" applyFill="1" applyBorder="1" applyAlignment="1">
      <alignment vertical="center" wrapText="1"/>
    </xf>
    <xf numFmtId="0" fontId="19" fillId="3" borderId="64" xfId="3" applyFont="1" applyFill="1" applyBorder="1" applyAlignment="1">
      <alignment horizontal="left" vertical="top" wrapText="1" shrinkToFit="1"/>
    </xf>
    <xf numFmtId="0" fontId="19" fillId="3" borderId="82" xfId="3" applyFont="1" applyFill="1" applyBorder="1" applyAlignment="1">
      <alignment horizontal="center" vertical="center" wrapText="1"/>
    </xf>
    <xf numFmtId="0" fontId="19" fillId="3" borderId="83" xfId="3" applyFont="1" applyFill="1" applyBorder="1" applyAlignment="1">
      <alignment horizontal="left" vertical="center" wrapText="1" shrinkToFit="1"/>
    </xf>
    <xf numFmtId="0" fontId="19" fillId="3" borderId="64" xfId="3" applyFont="1" applyFill="1" applyBorder="1" applyAlignment="1">
      <alignment vertical="center" wrapText="1"/>
    </xf>
    <xf numFmtId="0" fontId="19" fillId="3" borderId="46" xfId="3" applyFont="1" applyFill="1" applyBorder="1" applyAlignment="1">
      <alignment horizontal="left" vertical="top" wrapText="1"/>
    </xf>
    <xf numFmtId="0" fontId="19" fillId="3" borderId="77" xfId="3" applyFont="1" applyFill="1" applyBorder="1" applyAlignment="1">
      <alignment horizontal="center" vertical="center"/>
    </xf>
    <xf numFmtId="0" fontId="19" fillId="3" borderId="78" xfId="3" applyFont="1" applyFill="1" applyBorder="1" applyAlignment="1">
      <alignment horizontal="left" vertical="center" shrinkToFit="1"/>
    </xf>
    <xf numFmtId="0" fontId="19" fillId="3" borderId="79" xfId="3" applyFont="1" applyFill="1" applyBorder="1" applyAlignment="1">
      <alignment horizontal="left" vertical="top" wrapText="1"/>
    </xf>
    <xf numFmtId="0" fontId="19" fillId="3" borderId="80" xfId="3" applyFont="1" applyFill="1" applyBorder="1" applyAlignment="1">
      <alignment horizontal="center" vertical="center"/>
    </xf>
    <xf numFmtId="0" fontId="19" fillId="3" borderId="81" xfId="3" applyFont="1" applyFill="1" applyBorder="1" applyAlignment="1">
      <alignment horizontal="left" vertical="center" shrinkToFit="1"/>
    </xf>
    <xf numFmtId="0" fontId="19" fillId="3" borderId="64" xfId="3" applyFont="1" applyFill="1" applyBorder="1" applyAlignment="1">
      <alignment horizontal="left" vertical="top" wrapText="1"/>
    </xf>
    <xf numFmtId="0" fontId="19" fillId="3" borderId="82" xfId="3" applyFont="1" applyFill="1" applyBorder="1" applyAlignment="1">
      <alignment horizontal="center" vertical="center"/>
    </xf>
    <xf numFmtId="0" fontId="19" fillId="3" borderId="83" xfId="3" applyFont="1" applyFill="1" applyBorder="1" applyAlignment="1">
      <alignment horizontal="left" vertical="center" shrinkToFit="1"/>
    </xf>
    <xf numFmtId="0" fontId="19" fillId="3" borderId="62" xfId="3" applyFont="1" applyFill="1" applyBorder="1" applyAlignment="1">
      <alignment horizontal="center" vertical="center"/>
    </xf>
    <xf numFmtId="0" fontId="19" fillId="3" borderId="84" xfId="3" applyFont="1" applyFill="1" applyBorder="1" applyAlignment="1">
      <alignment horizontal="left" vertical="center" shrinkToFit="1"/>
    </xf>
    <xf numFmtId="0" fontId="19" fillId="3" borderId="85" xfId="3" applyFont="1" applyFill="1" applyBorder="1" applyAlignment="1">
      <alignment horizontal="left" vertical="top" wrapText="1"/>
    </xf>
    <xf numFmtId="0" fontId="19" fillId="3" borderId="63" xfId="3" applyFont="1" applyFill="1" applyBorder="1" applyAlignment="1">
      <alignment horizontal="center" vertical="center"/>
    </xf>
    <xf numFmtId="0" fontId="19" fillId="3" borderId="86" xfId="3" applyFont="1" applyFill="1" applyBorder="1" applyAlignment="1">
      <alignment horizontal="left" vertical="center" shrinkToFit="1"/>
    </xf>
    <xf numFmtId="0" fontId="19" fillId="3" borderId="87" xfId="3" applyFont="1" applyFill="1" applyBorder="1" applyAlignment="1">
      <alignment horizontal="left" vertical="top" wrapText="1"/>
    </xf>
    <xf numFmtId="0" fontId="19" fillId="3" borderId="88" xfId="3" applyFont="1" applyFill="1" applyBorder="1" applyAlignment="1">
      <alignment horizontal="center" vertical="center" wrapText="1"/>
    </xf>
    <xf numFmtId="0" fontId="19" fillId="3" borderId="89" xfId="3" applyFont="1" applyFill="1" applyBorder="1" applyAlignment="1">
      <alignment horizontal="left" vertical="center" wrapText="1" shrinkToFit="1"/>
    </xf>
    <xf numFmtId="0" fontId="13" fillId="3" borderId="5" xfId="3" applyFont="1" applyFill="1" applyBorder="1" applyAlignment="1">
      <alignment vertical="center" wrapText="1"/>
    </xf>
    <xf numFmtId="0" fontId="19" fillId="3" borderId="90" xfId="3" applyFont="1" applyFill="1" applyBorder="1" applyAlignment="1">
      <alignment horizontal="center" vertical="center" wrapText="1"/>
    </xf>
    <xf numFmtId="0" fontId="19" fillId="3" borderId="91" xfId="3" applyFont="1" applyFill="1" applyBorder="1" applyAlignment="1">
      <alignment horizontal="center" vertical="center" wrapText="1"/>
    </xf>
    <xf numFmtId="0" fontId="19" fillId="3" borderId="63" xfId="3" applyFont="1" applyFill="1" applyBorder="1" applyAlignment="1">
      <alignment horizontal="center" vertical="center" wrapText="1"/>
    </xf>
    <xf numFmtId="0" fontId="19" fillId="3" borderId="86" xfId="3" applyFont="1" applyFill="1" applyBorder="1" applyAlignment="1">
      <alignment horizontal="left" vertical="center" wrapText="1" shrinkToFit="1"/>
    </xf>
    <xf numFmtId="0" fontId="19" fillId="3" borderId="87" xfId="3" applyFont="1" applyFill="1" applyBorder="1" applyAlignment="1">
      <alignment horizontal="left" vertical="center" wrapText="1"/>
    </xf>
    <xf numFmtId="0" fontId="19" fillId="3" borderId="46" xfId="3" applyFont="1" applyFill="1" applyBorder="1" applyAlignment="1">
      <alignment vertical="center" wrapText="1"/>
    </xf>
    <xf numFmtId="0" fontId="42" fillId="0" borderId="0" xfId="3" applyFont="1">
      <alignment vertical="center"/>
    </xf>
    <xf numFmtId="0" fontId="19" fillId="3" borderId="62" xfId="3" applyFont="1" applyFill="1" applyBorder="1" applyAlignment="1">
      <alignment horizontal="center" vertical="center" wrapText="1"/>
    </xf>
    <xf numFmtId="0" fontId="19" fillId="3" borderId="84" xfId="3" applyFont="1" applyFill="1" applyBorder="1" applyAlignment="1">
      <alignment horizontal="left" vertical="center" wrapText="1" shrinkToFit="1"/>
    </xf>
    <xf numFmtId="0" fontId="19" fillId="3" borderId="85" xfId="3" applyFont="1" applyFill="1" applyBorder="1" applyAlignment="1">
      <alignment vertical="center" wrapText="1"/>
    </xf>
    <xf numFmtId="0" fontId="19" fillId="3" borderId="92" xfId="3" applyFont="1" applyFill="1" applyBorder="1" applyAlignment="1">
      <alignment horizontal="center" vertical="center" wrapText="1"/>
    </xf>
    <xf numFmtId="0" fontId="19" fillId="3" borderId="87" xfId="3" applyFont="1" applyFill="1" applyBorder="1" applyAlignment="1">
      <alignment vertical="center" wrapText="1"/>
    </xf>
    <xf numFmtId="0" fontId="19" fillId="3" borderId="85" xfId="3" applyFont="1" applyFill="1" applyBorder="1" applyAlignment="1">
      <alignment horizontal="left" vertical="top" wrapText="1" shrinkToFit="1"/>
    </xf>
    <xf numFmtId="0" fontId="19" fillId="3" borderId="87" xfId="3" applyFont="1" applyFill="1" applyBorder="1" applyAlignment="1">
      <alignment horizontal="left" vertical="top" wrapText="1" shrinkToFit="1"/>
    </xf>
    <xf numFmtId="0" fontId="13" fillId="0" borderId="0" xfId="3" applyFont="1" applyAlignment="1">
      <alignment horizontal="left" vertical="top" wrapText="1"/>
    </xf>
    <xf numFmtId="0" fontId="13" fillId="0" borderId="0" xfId="3" applyFont="1" applyAlignment="1">
      <alignment horizontal="left" vertical="top" wrapText="1" shrinkToFit="1"/>
    </xf>
    <xf numFmtId="0" fontId="13" fillId="0" borderId="0" xfId="3" applyFont="1" applyAlignment="1">
      <alignment horizontal="center" vertical="center" wrapText="1"/>
    </xf>
    <xf numFmtId="0" fontId="13" fillId="0" borderId="0" xfId="3" applyFont="1" applyAlignment="1">
      <alignment horizontal="center" vertical="center" wrapText="1" shrinkToFit="1"/>
    </xf>
    <xf numFmtId="0" fontId="30" fillId="0" borderId="0" xfId="7" applyFont="1" applyFill="1" applyAlignment="1" applyProtection="1">
      <alignment vertical="center"/>
    </xf>
    <xf numFmtId="0" fontId="30" fillId="0" borderId="0" xfId="7" applyFont="1" applyFill="1" applyAlignment="1" applyProtection="1">
      <alignment horizontal="left" vertical="center"/>
    </xf>
    <xf numFmtId="0" fontId="28" fillId="0" borderId="0" xfId="7" applyFont="1" applyFill="1" applyAlignment="1" applyProtection="1">
      <alignment horizontal="left" vertical="center"/>
    </xf>
    <xf numFmtId="0" fontId="28" fillId="0" borderId="0" xfId="7" applyFont="1" applyFill="1" applyAlignment="1" applyProtection="1">
      <alignment horizontal="right" vertical="center"/>
    </xf>
    <xf numFmtId="0" fontId="29" fillId="0" borderId="0" xfId="7" applyFont="1" applyFill="1" applyAlignment="1" applyProtection="1">
      <alignment horizontal="left" vertical="center"/>
    </xf>
    <xf numFmtId="0" fontId="30" fillId="0" borderId="0" xfId="7" applyFont="1" applyFill="1" applyAlignment="1" applyProtection="1">
      <alignment vertical="center"/>
      <protection locked="0"/>
    </xf>
    <xf numFmtId="0" fontId="28" fillId="0" borderId="0" xfId="7" applyFont="1" applyFill="1" applyAlignment="1" applyProtection="1">
      <alignment vertical="center"/>
    </xf>
    <xf numFmtId="0" fontId="28" fillId="0" borderId="0" xfId="7" applyFont="1" applyFill="1" applyAlignment="1" applyProtection="1">
      <alignment horizontal="right" vertical="center"/>
      <protection locked="0"/>
    </xf>
    <xf numFmtId="0" fontId="28" fillId="0" borderId="0" xfId="7" applyFont="1" applyFill="1" applyAlignment="1" applyProtection="1">
      <alignment vertical="center"/>
      <protection locked="0"/>
    </xf>
    <xf numFmtId="0" fontId="29" fillId="0" borderId="0" xfId="7" applyFont="1" applyFill="1" applyAlignment="1" applyProtection="1">
      <alignment horizontal="right" vertical="center"/>
    </xf>
    <xf numFmtId="0" fontId="29" fillId="3" borderId="0" xfId="7" applyFont="1" applyFill="1" applyAlignment="1" applyProtection="1">
      <alignment horizontal="center" vertical="center"/>
    </xf>
    <xf numFmtId="0" fontId="29" fillId="3" borderId="0" xfId="7" applyFont="1" applyFill="1" applyAlignment="1" applyProtection="1">
      <alignment horizontal="right" vertical="center"/>
    </xf>
    <xf numFmtId="0" fontId="29" fillId="3" borderId="0" xfId="7" applyFont="1" applyFill="1" applyAlignment="1" applyProtection="1">
      <alignment vertical="center"/>
    </xf>
    <xf numFmtId="0" fontId="29" fillId="0" borderId="0" xfId="7" applyFont="1" applyFill="1" applyAlignment="1" applyProtection="1">
      <alignment vertical="center"/>
    </xf>
    <xf numFmtId="0" fontId="28" fillId="0" borderId="0" xfId="7" applyFont="1" applyFill="1" applyAlignment="1" applyProtection="1">
      <alignment horizontal="center" vertical="center"/>
    </xf>
    <xf numFmtId="0" fontId="30" fillId="0" borderId="0" xfId="7" quotePrefix="1" applyFont="1" applyFill="1" applyAlignment="1" applyProtection="1">
      <alignment horizontal="center" vertical="center"/>
    </xf>
    <xf numFmtId="0" fontId="30" fillId="3" borderId="0" xfId="7" applyFont="1" applyFill="1" applyBorder="1" applyAlignment="1" applyProtection="1">
      <alignment vertical="center"/>
    </xf>
    <xf numFmtId="0" fontId="28" fillId="3" borderId="0" xfId="7" applyFont="1" applyFill="1" applyBorder="1" applyAlignment="1" applyProtection="1">
      <alignment horizontal="right" vertical="center"/>
    </xf>
    <xf numFmtId="0" fontId="28" fillId="3" borderId="0" xfId="7" applyFont="1" applyFill="1" applyBorder="1" applyProtection="1">
      <alignment vertical="center"/>
    </xf>
    <xf numFmtId="0" fontId="28" fillId="3" borderId="0" xfId="7" applyFont="1" applyFill="1" applyBorder="1" applyAlignment="1" applyProtection="1">
      <alignment horizontal="center" vertical="center"/>
    </xf>
    <xf numFmtId="0" fontId="28" fillId="0" borderId="0" xfId="7" applyFont="1" applyBorder="1" applyProtection="1">
      <alignment vertical="center"/>
    </xf>
    <xf numFmtId="0" fontId="30" fillId="3" borderId="0" xfId="7" applyFont="1" applyFill="1" applyBorder="1" applyAlignment="1" applyProtection="1">
      <alignment horizontal="center" vertical="center"/>
    </xf>
    <xf numFmtId="0" fontId="28" fillId="3" borderId="0" xfId="7" applyFont="1" applyFill="1" applyBorder="1" applyAlignment="1" applyProtection="1">
      <alignment vertical="center"/>
    </xf>
    <xf numFmtId="0" fontId="31" fillId="3" borderId="0" xfId="7" applyFont="1" applyFill="1" applyBorder="1" applyAlignment="1" applyProtection="1">
      <alignment horizontal="centerContinuous" vertical="center"/>
    </xf>
    <xf numFmtId="0" fontId="30" fillId="3" borderId="0" xfId="7" applyFont="1" applyFill="1" applyBorder="1" applyAlignment="1" applyProtection="1">
      <alignment horizontal="centerContinuous" vertical="center"/>
    </xf>
    <xf numFmtId="0" fontId="30" fillId="3" borderId="0" xfId="7" applyFont="1" applyFill="1" applyBorder="1" applyProtection="1">
      <alignment vertical="center"/>
    </xf>
    <xf numFmtId="0" fontId="30" fillId="0" borderId="0" xfId="7" applyFont="1" applyBorder="1" applyProtection="1">
      <alignment vertical="center"/>
    </xf>
    <xf numFmtId="0" fontId="30" fillId="0" borderId="0" xfId="7" applyFont="1" applyProtection="1">
      <alignment vertical="center"/>
    </xf>
    <xf numFmtId="0" fontId="31" fillId="0" borderId="0" xfId="7" applyFont="1" applyProtection="1">
      <alignment vertical="center"/>
    </xf>
    <xf numFmtId="0" fontId="30" fillId="0" borderId="0" xfId="7" applyFont="1" applyBorder="1" applyAlignment="1" applyProtection="1">
      <alignment vertical="center"/>
    </xf>
    <xf numFmtId="0" fontId="30" fillId="0" borderId="0" xfId="7" applyFont="1" applyAlignment="1" applyProtection="1">
      <alignment horizontal="center" vertical="center"/>
    </xf>
    <xf numFmtId="0" fontId="30" fillId="0" borderId="0" xfId="7" applyFont="1" applyAlignment="1" applyProtection="1">
      <alignment horizontal="right" vertical="center"/>
    </xf>
    <xf numFmtId="0" fontId="31" fillId="0" borderId="0" xfId="7" applyFont="1">
      <alignment vertical="center"/>
    </xf>
    <xf numFmtId="20" fontId="30" fillId="3" borderId="0" xfId="7" applyNumberFormat="1" applyFont="1" applyFill="1" applyBorder="1" applyAlignment="1" applyProtection="1">
      <alignment vertical="center"/>
    </xf>
    <xf numFmtId="20" fontId="30" fillId="3" borderId="0" xfId="7" applyNumberFormat="1" applyFont="1" applyFill="1" applyBorder="1" applyAlignment="1" applyProtection="1">
      <alignment horizontal="center" vertical="center"/>
    </xf>
    <xf numFmtId="178" fontId="30" fillId="3" borderId="0" xfId="7" applyNumberFormat="1" applyFont="1" applyFill="1" applyBorder="1" applyAlignment="1" applyProtection="1">
      <alignment vertical="center"/>
    </xf>
    <xf numFmtId="0" fontId="30" fillId="3" borderId="0" xfId="7" applyFont="1" applyFill="1" applyBorder="1" applyAlignment="1" applyProtection="1">
      <alignment horizontal="left" vertical="center"/>
    </xf>
    <xf numFmtId="0" fontId="30" fillId="0" borderId="0" xfId="7" applyFont="1" applyBorder="1" applyAlignment="1" applyProtection="1">
      <alignment horizontal="center" vertical="center"/>
    </xf>
    <xf numFmtId="0" fontId="31" fillId="0" borderId="0" xfId="7" applyFont="1" applyFill="1" applyAlignment="1" applyProtection="1">
      <alignment vertical="center"/>
    </xf>
    <xf numFmtId="0" fontId="31" fillId="0" borderId="0" xfId="7" applyFont="1" applyFill="1" applyAlignment="1" applyProtection="1">
      <alignment horizontal="left" vertical="center"/>
    </xf>
    <xf numFmtId="0" fontId="30" fillId="0" borderId="0" xfId="7" applyFont="1" applyFill="1" applyAlignment="1" applyProtection="1">
      <alignment horizontal="right" vertical="center"/>
    </xf>
    <xf numFmtId="0" fontId="30" fillId="0" borderId="0" xfId="7" applyFont="1" applyFill="1" applyAlignment="1" applyProtection="1">
      <alignment horizontal="center" vertical="center"/>
    </xf>
    <xf numFmtId="0" fontId="24" fillId="0" borderId="0" xfId="7" applyFont="1" applyFill="1" applyAlignment="1" applyProtection="1">
      <alignment vertical="center"/>
    </xf>
    <xf numFmtId="0" fontId="24" fillId="0" borderId="0" xfId="7" applyFont="1" applyFill="1" applyAlignment="1" applyProtection="1">
      <alignment horizontal="left" vertical="center"/>
    </xf>
    <xf numFmtId="0" fontId="24" fillId="0" borderId="0" xfId="7" applyFont="1" applyFill="1" applyBorder="1" applyAlignment="1" applyProtection="1">
      <alignment vertical="center"/>
    </xf>
    <xf numFmtId="0" fontId="24" fillId="0" borderId="0" xfId="7" applyFont="1" applyFill="1" applyAlignment="1" applyProtection="1">
      <alignment horizontal="right" vertical="center"/>
    </xf>
    <xf numFmtId="0" fontId="24" fillId="0" borderId="0" xfId="7" applyFont="1" applyFill="1" applyAlignment="1" applyProtection="1">
      <alignment horizontal="right" vertical="center"/>
      <protection locked="0"/>
    </xf>
    <xf numFmtId="0" fontId="24" fillId="0" borderId="0" xfId="7" applyFont="1" applyFill="1" applyAlignment="1" applyProtection="1">
      <alignment vertical="center"/>
      <protection locked="0"/>
    </xf>
    <xf numFmtId="0" fontId="31" fillId="0" borderId="31" xfId="7" applyFont="1" applyFill="1" applyBorder="1" applyAlignment="1" applyProtection="1">
      <alignment horizontal="center" vertical="center"/>
    </xf>
    <xf numFmtId="0" fontId="31" fillId="0" borderId="4" xfId="7" applyFont="1" applyFill="1" applyBorder="1" applyAlignment="1" applyProtection="1">
      <alignment horizontal="center" vertical="center"/>
    </xf>
    <xf numFmtId="0" fontId="31" fillId="0" borderId="32" xfId="7" applyFont="1" applyFill="1" applyBorder="1" applyAlignment="1" applyProtection="1">
      <alignment horizontal="center" vertical="center"/>
    </xf>
    <xf numFmtId="0" fontId="31" fillId="0" borderId="38" xfId="7" applyNumberFormat="1" applyFont="1" applyFill="1" applyBorder="1" applyAlignment="1" applyProtection="1">
      <alignment horizontal="center" vertical="center" wrapText="1"/>
    </xf>
    <xf numFmtId="0" fontId="31" fillId="0" borderId="36" xfId="7" applyNumberFormat="1" applyFont="1" applyFill="1" applyBorder="1" applyAlignment="1" applyProtection="1">
      <alignment horizontal="center" vertical="center" wrapText="1"/>
    </xf>
    <xf numFmtId="0" fontId="31" fillId="0" borderId="37" xfId="7" applyNumberFormat="1" applyFont="1" applyFill="1" applyBorder="1" applyAlignment="1" applyProtection="1">
      <alignment horizontal="center" vertical="center" wrapText="1"/>
    </xf>
    <xf numFmtId="0" fontId="30" fillId="0" borderId="93" xfId="7" applyFont="1" applyFill="1" applyBorder="1" applyAlignment="1" applyProtection="1">
      <alignment vertical="center"/>
    </xf>
    <xf numFmtId="180" fontId="30" fillId="4" borderId="52" xfId="7" applyNumberFormat="1" applyFont="1" applyFill="1" applyBorder="1" applyAlignment="1" applyProtection="1">
      <alignment horizontal="center" vertical="center" shrinkToFit="1"/>
      <protection locked="0"/>
    </xf>
    <xf numFmtId="180" fontId="30" fillId="4" borderId="51" xfId="7" applyNumberFormat="1" applyFont="1" applyFill="1" applyBorder="1" applyAlignment="1" applyProtection="1">
      <alignment horizontal="center" vertical="center" shrinkToFit="1"/>
      <protection locked="0"/>
    </xf>
    <xf numFmtId="180" fontId="30" fillId="4" borderId="50" xfId="7" applyNumberFormat="1" applyFont="1" applyFill="1" applyBorder="1" applyAlignment="1" applyProtection="1">
      <alignment horizontal="center" vertical="center" shrinkToFit="1"/>
      <protection locked="0"/>
    </xf>
    <xf numFmtId="0" fontId="30" fillId="0" borderId="44" xfId="7" applyFont="1" applyFill="1" applyBorder="1" applyAlignment="1" applyProtection="1">
      <alignment vertical="center"/>
    </xf>
    <xf numFmtId="180" fontId="30" fillId="4" borderId="47" xfId="7" applyNumberFormat="1" applyFont="1" applyFill="1" applyBorder="1" applyAlignment="1" applyProtection="1">
      <alignment horizontal="center" vertical="center" shrinkToFit="1"/>
      <protection locked="0"/>
    </xf>
    <xf numFmtId="180" fontId="30" fillId="4" borderId="46" xfId="7" applyNumberFormat="1" applyFont="1" applyFill="1" applyBorder="1" applyAlignment="1" applyProtection="1">
      <alignment horizontal="center" vertical="center" shrinkToFit="1"/>
      <protection locked="0"/>
    </xf>
    <xf numFmtId="180" fontId="30" fillId="4" borderId="45" xfId="7" applyNumberFormat="1" applyFont="1" applyFill="1" applyBorder="1" applyAlignment="1" applyProtection="1">
      <alignment horizontal="center" vertical="center" shrinkToFit="1"/>
      <protection locked="0"/>
    </xf>
    <xf numFmtId="0" fontId="30" fillId="0" borderId="95" xfId="7" applyFont="1" applyFill="1" applyBorder="1" applyAlignment="1" applyProtection="1">
      <alignment vertical="center"/>
    </xf>
    <xf numFmtId="180" fontId="30" fillId="4" borderId="38" xfId="7" applyNumberFormat="1" applyFont="1" applyFill="1" applyBorder="1" applyAlignment="1" applyProtection="1">
      <alignment horizontal="center" vertical="center" shrinkToFit="1"/>
      <protection locked="0"/>
    </xf>
    <xf numFmtId="180" fontId="30" fillId="4" borderId="36" xfId="7" applyNumberFormat="1" applyFont="1" applyFill="1" applyBorder="1" applyAlignment="1" applyProtection="1">
      <alignment horizontal="center" vertical="center" shrinkToFit="1"/>
      <protection locked="0"/>
    </xf>
    <xf numFmtId="180" fontId="30" fillId="4" borderId="37" xfId="7" applyNumberFormat="1" applyFont="1" applyFill="1" applyBorder="1" applyAlignment="1" applyProtection="1">
      <alignment horizontal="center" vertical="center" shrinkToFit="1"/>
      <protection locked="0"/>
    </xf>
    <xf numFmtId="0" fontId="27" fillId="0" borderId="0" xfId="7" applyFont="1" applyFill="1" applyAlignment="1" applyProtection="1">
      <alignment vertical="center"/>
    </xf>
    <xf numFmtId="0" fontId="24" fillId="0" borderId="0" xfId="7" applyFont="1" applyFill="1" applyBorder="1" applyAlignment="1" applyProtection="1">
      <alignment vertical="center" shrinkToFit="1"/>
    </xf>
    <xf numFmtId="0" fontId="26" fillId="0" borderId="0" xfId="7" applyFont="1" applyFill="1" applyBorder="1" applyAlignment="1" applyProtection="1">
      <alignment vertical="center" shrinkToFit="1"/>
    </xf>
    <xf numFmtId="0" fontId="24" fillId="0" borderId="20" xfId="7" applyFont="1" applyFill="1" applyBorder="1" applyAlignment="1" applyProtection="1">
      <alignment vertical="center"/>
    </xf>
    <xf numFmtId="0" fontId="31" fillId="0" borderId="0" xfId="7" applyFont="1" applyFill="1" applyBorder="1" applyAlignment="1" applyProtection="1">
      <alignment vertical="center"/>
    </xf>
    <xf numFmtId="0" fontId="31" fillId="0" borderId="0" xfId="7" applyFont="1" applyFill="1" applyBorder="1" applyAlignment="1" applyProtection="1">
      <alignment horizontal="left" vertical="center"/>
    </xf>
    <xf numFmtId="0" fontId="31" fillId="3" borderId="0" xfId="7" applyFont="1" applyFill="1" applyBorder="1" applyAlignment="1" applyProtection="1">
      <alignment vertical="center"/>
    </xf>
    <xf numFmtId="0" fontId="31" fillId="0" borderId="0" xfId="7" applyFont="1" applyFill="1" applyBorder="1" applyAlignment="1" applyProtection="1">
      <alignment horizontal="centerContinuous" vertical="center"/>
    </xf>
    <xf numFmtId="176" fontId="31" fillId="3" borderId="0" xfId="7" applyNumberFormat="1" applyFont="1" applyFill="1" applyBorder="1" applyAlignment="1" applyProtection="1">
      <alignment horizontal="center" vertical="center"/>
    </xf>
    <xf numFmtId="181" fontId="31" fillId="0" borderId="0" xfId="7" applyNumberFormat="1" applyFont="1" applyFill="1" applyBorder="1" applyAlignment="1" applyProtection="1">
      <alignment vertical="center"/>
    </xf>
    <xf numFmtId="181" fontId="31" fillId="0" borderId="0" xfId="7" applyNumberFormat="1" applyFont="1" applyFill="1" applyAlignment="1" applyProtection="1">
      <alignment vertical="center"/>
    </xf>
    <xf numFmtId="0" fontId="31" fillId="3" borderId="0" xfId="7" applyFont="1" applyFill="1" applyBorder="1" applyAlignment="1" applyProtection="1">
      <alignment horizontal="center" vertical="center"/>
    </xf>
    <xf numFmtId="179" fontId="31" fillId="3" borderId="0" xfId="8" applyNumberFormat="1" applyFont="1" applyFill="1" applyBorder="1" applyAlignment="1" applyProtection="1">
      <alignment horizontal="right" vertical="center"/>
    </xf>
    <xf numFmtId="179" fontId="31" fillId="3" borderId="0" xfId="8" applyNumberFormat="1" applyFont="1" applyFill="1" applyBorder="1" applyAlignment="1" applyProtection="1">
      <alignment vertical="center"/>
    </xf>
    <xf numFmtId="178" fontId="31" fillId="3" borderId="0" xfId="7" applyNumberFormat="1" applyFont="1" applyFill="1" applyBorder="1" applyAlignment="1" applyProtection="1">
      <alignment vertical="center"/>
    </xf>
    <xf numFmtId="0" fontId="31" fillId="0" borderId="0" xfId="7" applyFont="1" applyFill="1" applyBorder="1" applyAlignment="1" applyProtection="1">
      <alignment horizontal="right" vertical="center"/>
    </xf>
    <xf numFmtId="0" fontId="43" fillId="0" borderId="0" xfId="7" applyFont="1" applyFill="1" applyBorder="1" applyAlignment="1" applyProtection="1">
      <alignment vertical="center"/>
    </xf>
    <xf numFmtId="0" fontId="31" fillId="3" borderId="0" xfId="7" applyFont="1" applyFill="1" applyBorder="1" applyAlignment="1" applyProtection="1">
      <alignment horizontal="left" vertical="center"/>
    </xf>
    <xf numFmtId="0" fontId="31" fillId="0" borderId="0" xfId="7" applyFont="1" applyFill="1" applyBorder="1" applyAlignment="1" applyProtection="1">
      <alignment horizontal="center" vertical="center"/>
    </xf>
    <xf numFmtId="0" fontId="31" fillId="0" borderId="0" xfId="7" applyFont="1" applyFill="1" applyBorder="1" applyAlignment="1" applyProtection="1">
      <alignment vertical="center" wrapText="1"/>
    </xf>
    <xf numFmtId="0" fontId="31" fillId="0" borderId="0" xfId="7" applyFont="1" applyFill="1" applyBorder="1" applyAlignment="1" applyProtection="1">
      <alignment horizontal="justify" vertical="center" wrapText="1"/>
    </xf>
    <xf numFmtId="0" fontId="24" fillId="0" borderId="0" xfId="7" applyFont="1" applyFill="1" applyBorder="1" applyAlignment="1" applyProtection="1">
      <alignment horizontal="left" vertical="center"/>
      <protection locked="0"/>
    </xf>
    <xf numFmtId="0" fontId="24" fillId="0" borderId="0" xfId="7" applyFont="1" applyFill="1" applyBorder="1" applyAlignment="1" applyProtection="1">
      <alignment vertical="center"/>
      <protection locked="0"/>
    </xf>
    <xf numFmtId="0" fontId="24" fillId="0" borderId="0" xfId="7" applyFont="1" applyFill="1" applyBorder="1" applyAlignment="1" applyProtection="1">
      <alignment vertical="center" wrapText="1"/>
      <protection locked="0"/>
    </xf>
    <xf numFmtId="0" fontId="24" fillId="0" borderId="0" xfId="7" applyFont="1" applyFill="1" applyBorder="1" applyAlignment="1" applyProtection="1">
      <alignment horizontal="justify" vertical="center" wrapText="1"/>
      <protection locked="0"/>
    </xf>
    <xf numFmtId="0" fontId="30" fillId="0" borderId="0" xfId="7" applyFont="1" applyFill="1" applyAlignment="1">
      <alignment vertical="center"/>
    </xf>
    <xf numFmtId="0" fontId="28" fillId="0" borderId="0" xfId="7" applyFont="1" applyFill="1" applyAlignment="1">
      <alignment horizontal="right" vertical="center"/>
    </xf>
    <xf numFmtId="0" fontId="28" fillId="0" borderId="0" xfId="7" applyFont="1" applyFill="1" applyAlignment="1">
      <alignment vertical="center"/>
    </xf>
    <xf numFmtId="0" fontId="24" fillId="0" borderId="0" xfId="7" applyFont="1" applyFill="1" applyAlignment="1">
      <alignment horizontal="right" vertical="center"/>
    </xf>
    <xf numFmtId="0" fontId="24" fillId="0" borderId="0" xfId="7" applyFont="1" applyFill="1" applyAlignment="1">
      <alignment vertical="center"/>
    </xf>
    <xf numFmtId="0" fontId="30" fillId="0" borderId="32" xfId="7" applyFont="1" applyFill="1" applyBorder="1" applyAlignment="1" applyProtection="1">
      <alignment horizontal="center" vertical="center"/>
    </xf>
    <xf numFmtId="0" fontId="30" fillId="0" borderId="36" xfId="7" applyNumberFormat="1" applyFont="1" applyFill="1" applyBorder="1" applyAlignment="1" applyProtection="1">
      <alignment horizontal="center" vertical="center" wrapText="1"/>
    </xf>
    <xf numFmtId="0" fontId="24" fillId="0" borderId="0" xfId="7" applyFont="1" applyFill="1" applyBorder="1" applyAlignment="1" applyProtection="1">
      <alignment horizontal="left" vertical="center"/>
    </xf>
    <xf numFmtId="0" fontId="24" fillId="0" borderId="0" xfId="7" applyFont="1" applyFill="1" applyBorder="1" applyAlignment="1">
      <alignment horizontal="left" vertical="center"/>
    </xf>
    <xf numFmtId="0" fontId="24" fillId="0" borderId="0" xfId="7" applyFont="1" applyFill="1" applyBorder="1" applyAlignment="1">
      <alignment vertical="center"/>
    </xf>
    <xf numFmtId="0" fontId="24" fillId="0" borderId="0" xfId="7" applyFont="1" applyFill="1" applyBorder="1" applyAlignment="1">
      <alignment vertical="center" wrapText="1"/>
    </xf>
    <xf numFmtId="0" fontId="24" fillId="0" borderId="0" xfId="7" applyFont="1" applyFill="1" applyBorder="1" applyAlignment="1">
      <alignment horizontal="justify" vertical="center" wrapText="1"/>
    </xf>
    <xf numFmtId="0" fontId="1" fillId="3" borderId="0" xfId="7" applyFill="1">
      <alignment vertical="center"/>
    </xf>
    <xf numFmtId="0" fontId="29" fillId="3" borderId="0" xfId="7" applyFont="1" applyFill="1" applyAlignment="1">
      <alignment horizontal="left" vertical="center"/>
    </xf>
    <xf numFmtId="0" fontId="24" fillId="3" borderId="0" xfId="7" applyFont="1" applyFill="1" applyAlignment="1">
      <alignment horizontal="left" vertical="center"/>
    </xf>
    <xf numFmtId="0" fontId="24" fillId="3" borderId="0" xfId="7" applyFont="1" applyFill="1" applyAlignment="1">
      <alignment vertical="center"/>
    </xf>
    <xf numFmtId="0" fontId="24" fillId="4" borderId="4" xfId="7" applyFont="1" applyFill="1" applyBorder="1" applyAlignment="1">
      <alignment horizontal="left" vertical="center"/>
    </xf>
    <xf numFmtId="0" fontId="24" fillId="6" borderId="4" xfId="7" applyFont="1" applyFill="1" applyBorder="1" applyAlignment="1">
      <alignment horizontal="left" vertical="center"/>
    </xf>
    <xf numFmtId="0" fontId="37" fillId="3" borderId="0" xfId="7" applyFont="1" applyFill="1" applyAlignment="1">
      <alignment horizontal="left" vertical="center"/>
    </xf>
    <xf numFmtId="0" fontId="24" fillId="3" borderId="4" xfId="7" applyFont="1" applyFill="1" applyBorder="1" applyAlignment="1">
      <alignment horizontal="center" vertical="center"/>
    </xf>
    <xf numFmtId="0" fontId="24" fillId="3" borderId="4" xfId="7" applyFont="1" applyFill="1" applyBorder="1" applyAlignment="1">
      <alignment horizontal="left" vertical="center"/>
    </xf>
    <xf numFmtId="0" fontId="33" fillId="3" borderId="0" xfId="7" applyFont="1" applyFill="1" applyAlignment="1">
      <alignment horizontal="left" vertical="center"/>
    </xf>
    <xf numFmtId="0" fontId="24" fillId="3" borderId="0" xfId="7" applyFont="1" applyFill="1" applyAlignment="1">
      <alignment horizontal="left" vertical="center" wrapText="1"/>
    </xf>
    <xf numFmtId="0" fontId="33" fillId="3" borderId="0" xfId="7" applyFont="1" applyFill="1" applyBorder="1" applyAlignment="1">
      <alignment horizontal="left" vertical="center"/>
    </xf>
    <xf numFmtId="0" fontId="33" fillId="3" borderId="0" xfId="7" applyFont="1" applyFill="1" applyBorder="1" applyAlignment="1">
      <alignment vertical="center"/>
    </xf>
    <xf numFmtId="0" fontId="24" fillId="3" borderId="0" xfId="7" applyFont="1" applyFill="1" applyBorder="1" applyAlignment="1">
      <alignment vertical="center"/>
    </xf>
    <xf numFmtId="0" fontId="27" fillId="3" borderId="0" xfId="7" applyFont="1" applyFill="1" applyAlignment="1">
      <alignment vertical="center"/>
    </xf>
    <xf numFmtId="0" fontId="33" fillId="3" borderId="0" xfId="7" applyFont="1" applyFill="1" applyBorder="1" applyAlignment="1">
      <alignment vertical="center" shrinkToFit="1"/>
    </xf>
    <xf numFmtId="0" fontId="34" fillId="3" borderId="0" xfId="7" applyFont="1" applyFill="1" applyBorder="1" applyAlignment="1">
      <alignment vertical="center" shrinkToFit="1"/>
    </xf>
    <xf numFmtId="0" fontId="24" fillId="3" borderId="0" xfId="7" applyFont="1" applyFill="1" applyAlignment="1">
      <alignment vertical="center" wrapText="1"/>
    </xf>
    <xf numFmtId="0" fontId="24" fillId="3" borderId="0" xfId="7" applyFont="1" applyFill="1" applyAlignment="1">
      <alignment vertical="center" textRotation="90"/>
    </xf>
    <xf numFmtId="0" fontId="44" fillId="3" borderId="0" xfId="7" applyFont="1" applyFill="1" applyAlignment="1">
      <alignment horizontal="left" vertical="center"/>
    </xf>
    <xf numFmtId="0" fontId="44" fillId="0" borderId="0" xfId="7" applyFont="1" applyAlignment="1">
      <alignment horizontal="left" vertical="center"/>
    </xf>
    <xf numFmtId="0" fontId="46" fillId="3" borderId="0" xfId="7" applyFont="1" applyFill="1">
      <alignment vertical="center"/>
    </xf>
    <xf numFmtId="0" fontId="46" fillId="3" borderId="4" xfId="7" applyFont="1" applyFill="1" applyBorder="1" applyAlignment="1">
      <alignment horizontal="center" vertical="center"/>
    </xf>
    <xf numFmtId="0" fontId="46" fillId="3" borderId="4" xfId="7" applyFont="1" applyFill="1" applyBorder="1" applyAlignment="1">
      <alignment vertical="center" shrinkToFit="1"/>
    </xf>
    <xf numFmtId="0" fontId="46" fillId="3" borderId="14" xfId="7" applyFont="1" applyFill="1" applyBorder="1" applyAlignment="1">
      <alignment horizontal="center" vertical="center" shrinkToFit="1"/>
    </xf>
    <xf numFmtId="0" fontId="30" fillId="3" borderId="26" xfId="7" applyFont="1" applyFill="1" applyBorder="1" applyAlignment="1">
      <alignment horizontal="center" vertical="center"/>
    </xf>
    <xf numFmtId="0" fontId="30" fillId="3" borderId="68" xfId="7" applyFont="1" applyFill="1" applyBorder="1" applyAlignment="1">
      <alignment horizontal="center" vertical="center"/>
    </xf>
    <xf numFmtId="0" fontId="30" fillId="3" borderId="27" xfId="7" applyFont="1" applyFill="1" applyBorder="1" applyAlignment="1">
      <alignment horizontal="center" vertical="center"/>
    </xf>
    <xf numFmtId="0" fontId="46" fillId="3" borderId="27" xfId="7" applyFont="1" applyFill="1" applyBorder="1" applyAlignment="1">
      <alignment horizontal="center" vertical="center"/>
    </xf>
    <xf numFmtId="0" fontId="46" fillId="3" borderId="28" xfId="7" applyFont="1" applyFill="1" applyBorder="1" applyAlignment="1">
      <alignment horizontal="center" vertical="center"/>
    </xf>
    <xf numFmtId="0" fontId="30" fillId="3" borderId="61" xfId="7" applyFont="1" applyFill="1" applyBorder="1">
      <alignment vertical="center"/>
    </xf>
    <xf numFmtId="0" fontId="30" fillId="3" borderId="7" xfId="7" applyFont="1" applyFill="1" applyBorder="1">
      <alignment vertical="center"/>
    </xf>
    <xf numFmtId="0" fontId="46" fillId="3" borderId="66" xfId="7" applyFont="1" applyFill="1" applyBorder="1">
      <alignment vertical="center"/>
    </xf>
    <xf numFmtId="0" fontId="46" fillId="3" borderId="34" xfId="7" applyFont="1" applyFill="1" applyBorder="1">
      <alignment vertical="center"/>
    </xf>
    <xf numFmtId="0" fontId="30" fillId="3" borderId="31" xfId="7" applyFont="1" applyFill="1" applyBorder="1">
      <alignment vertical="center"/>
    </xf>
    <xf numFmtId="0" fontId="46" fillId="3" borderId="4" xfId="7" applyFont="1" applyFill="1" applyBorder="1">
      <alignment vertical="center"/>
    </xf>
    <xf numFmtId="0" fontId="46" fillId="3" borderId="32" xfId="7" applyFont="1" applyFill="1" applyBorder="1">
      <alignment vertical="center"/>
    </xf>
    <xf numFmtId="0" fontId="30" fillId="3" borderId="4" xfId="7" applyFont="1" applyFill="1" applyBorder="1">
      <alignment vertical="center"/>
    </xf>
    <xf numFmtId="0" fontId="30" fillId="3" borderId="38" xfId="7" applyFont="1" applyFill="1" applyBorder="1">
      <alignment vertical="center"/>
    </xf>
    <xf numFmtId="0" fontId="46" fillId="3" borderId="36" xfId="7" applyFont="1" applyFill="1" applyBorder="1">
      <alignment vertical="center"/>
    </xf>
    <xf numFmtId="0" fontId="46" fillId="3" borderId="37" xfId="7" applyFont="1" applyFill="1" applyBorder="1">
      <alignment vertical="center"/>
    </xf>
    <xf numFmtId="0" fontId="8" fillId="0" borderId="2" xfId="0" applyFont="1" applyFill="1" applyBorder="1" applyAlignment="1">
      <alignment vertical="top" wrapText="1"/>
    </xf>
    <xf numFmtId="0" fontId="8" fillId="2" borderId="2" xfId="0" applyFont="1" applyFill="1" applyBorder="1">
      <alignmen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0" borderId="3" xfId="0" applyFont="1" applyFill="1" applyBorder="1" applyAlignment="1">
      <alignment horizontal="center" vertical="center"/>
    </xf>
    <xf numFmtId="0" fontId="8" fillId="2" borderId="4" xfId="0" applyFont="1" applyFill="1" applyBorder="1" applyAlignment="1">
      <alignment horizontal="left" vertical="center" wrapText="1"/>
    </xf>
    <xf numFmtId="0" fontId="10" fillId="0" borderId="1" xfId="0" applyFont="1" applyBorder="1">
      <alignment vertical="center"/>
    </xf>
    <xf numFmtId="0" fontId="8" fillId="0" borderId="4" xfId="0" applyFont="1" applyFill="1" applyBorder="1" applyAlignment="1">
      <alignment vertical="top" wrapText="1"/>
    </xf>
    <xf numFmtId="0" fontId="13" fillId="0" borderId="26" xfId="2" applyBorder="1" applyAlignment="1">
      <alignment horizontal="center" vertical="center"/>
    </xf>
    <xf numFmtId="0" fontId="13" fillId="0" borderId="27" xfId="2" applyBorder="1" applyAlignment="1">
      <alignment horizontal="center" vertical="center"/>
    </xf>
    <xf numFmtId="0" fontId="13" fillId="0" borderId="28" xfId="2" applyBorder="1" applyAlignment="1">
      <alignment horizontal="center" vertical="center"/>
    </xf>
    <xf numFmtId="0" fontId="14" fillId="0" borderId="0" xfId="2" applyFont="1" applyAlignment="1">
      <alignment horizontal="center" vertical="center"/>
    </xf>
    <xf numFmtId="0" fontId="13" fillId="0" borderId="14" xfId="2" applyBorder="1" applyAlignment="1">
      <alignment horizontal="center" vertical="center"/>
    </xf>
    <xf numFmtId="0" fontId="13" fillId="0" borderId="15" xfId="2" applyFont="1" applyBorder="1" applyAlignment="1">
      <alignment horizontal="distributed" vertical="center" justifyLastLine="1"/>
    </xf>
    <xf numFmtId="0" fontId="13" fillId="0" borderId="16" xfId="2" applyBorder="1" applyAlignment="1">
      <alignment horizontal="distributed" vertical="center" justifyLastLine="1"/>
    </xf>
    <xf numFmtId="0" fontId="13" fillId="0" borderId="17" xfId="2" applyBorder="1" applyAlignment="1">
      <alignment horizontal="distributed" vertical="center" justifyLastLine="1"/>
    </xf>
    <xf numFmtId="0" fontId="15" fillId="0" borderId="0" xfId="2" applyFont="1" applyBorder="1" applyAlignment="1">
      <alignment horizontal="right" vertical="center"/>
    </xf>
    <xf numFmtId="0" fontId="13" fillId="0" borderId="20" xfId="2" applyBorder="1" applyAlignment="1">
      <alignment horizontal="center" vertical="center"/>
    </xf>
    <xf numFmtId="0" fontId="13" fillId="0" borderId="21" xfId="2" applyBorder="1" applyAlignment="1">
      <alignment horizontal="center" vertical="center"/>
    </xf>
    <xf numFmtId="0" fontId="13" fillId="0" borderId="14" xfId="2" applyBorder="1" applyAlignment="1">
      <alignment horizontal="distributed" vertical="center"/>
    </xf>
    <xf numFmtId="0" fontId="13" fillId="0" borderId="22" xfId="2" applyBorder="1" applyAlignment="1">
      <alignment horizontal="left" vertical="center" wrapText="1"/>
    </xf>
    <xf numFmtId="0" fontId="13" fillId="0" borderId="23" xfId="2" applyBorder="1" applyAlignment="1">
      <alignment horizontal="left" vertical="center"/>
    </xf>
    <xf numFmtId="0" fontId="13" fillId="0" borderId="24" xfId="2" applyBorder="1" applyAlignment="1">
      <alignment horizontal="left" vertical="center"/>
    </xf>
    <xf numFmtId="0" fontId="13" fillId="0" borderId="15" xfId="2" applyBorder="1" applyAlignment="1">
      <alignment horizontal="center" vertical="center"/>
    </xf>
    <xf numFmtId="0" fontId="13" fillId="0" borderId="17" xfId="2" applyBorder="1" applyAlignment="1">
      <alignment horizontal="center" vertical="center"/>
    </xf>
    <xf numFmtId="0" fontId="13" fillId="0" borderId="16" xfId="2" applyBorder="1" applyAlignment="1">
      <alignment horizontal="center" vertical="center"/>
    </xf>
    <xf numFmtId="0" fontId="13" fillId="0" borderId="15" xfId="2" applyFont="1" applyBorder="1" applyAlignment="1">
      <alignment horizontal="center" vertical="center"/>
    </xf>
    <xf numFmtId="0" fontId="13" fillId="0" borderId="17" xfId="2" applyFont="1" applyBorder="1" applyAlignment="1">
      <alignment horizontal="center" vertical="center"/>
    </xf>
    <xf numFmtId="0" fontId="13" fillId="0" borderId="26" xfId="2" applyFont="1" applyBorder="1" applyAlignment="1">
      <alignment horizontal="center" vertical="center" wrapText="1"/>
    </xf>
    <xf numFmtId="0" fontId="13" fillId="0" borderId="13" xfId="2" applyBorder="1" applyAlignment="1">
      <alignment horizontal="center" vertical="center"/>
    </xf>
    <xf numFmtId="0" fontId="13" fillId="0" borderId="5" xfId="2" applyBorder="1" applyAlignment="1">
      <alignment horizontal="center" vertical="center"/>
    </xf>
    <xf numFmtId="0" fontId="13" fillId="0" borderId="9" xfId="2" applyBorder="1" applyAlignment="1">
      <alignment horizontal="center" vertical="center"/>
    </xf>
    <xf numFmtId="0" fontId="40" fillId="0" borderId="7" xfId="0" applyFont="1" applyFill="1" applyBorder="1" applyAlignment="1">
      <alignment horizontal="left" vertical="center" wrapText="1"/>
    </xf>
    <xf numFmtId="0" fontId="40" fillId="0" borderId="30"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8" fillId="0" borderId="2" xfId="0" applyFont="1" applyFill="1" applyBorder="1" applyAlignment="1">
      <alignment vertical="top" wrapText="1"/>
    </xf>
    <xf numFmtId="0" fontId="8" fillId="0" borderId="3" xfId="0" applyFont="1" applyFill="1" applyBorder="1" applyAlignment="1">
      <alignment vertical="top" wrapText="1"/>
    </xf>
    <xf numFmtId="49" fontId="8" fillId="0" borderId="8"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 xfId="0" applyFont="1" applyFill="1" applyBorder="1">
      <alignment vertical="center"/>
    </xf>
    <xf numFmtId="0" fontId="8" fillId="0" borderId="3" xfId="0" applyFont="1" applyFill="1" applyBorder="1">
      <alignment vertical="center"/>
    </xf>
    <xf numFmtId="0" fontId="8" fillId="0" borderId="5" xfId="0" applyFont="1" applyFill="1" applyBorder="1">
      <alignment vertical="center"/>
    </xf>
    <xf numFmtId="0" fontId="8" fillId="0" borderId="5" xfId="0" applyFont="1" applyFill="1" applyBorder="1" applyAlignment="1">
      <alignment horizontal="justify" vertical="center"/>
    </xf>
    <xf numFmtId="0" fontId="8" fillId="0" borderId="3" xfId="0" applyFont="1" applyFill="1" applyBorder="1" applyAlignment="1">
      <alignment horizontal="justify" vertical="center"/>
    </xf>
    <xf numFmtId="0" fontId="8" fillId="0" borderId="2" xfId="0" applyFont="1" applyFill="1" applyBorder="1" applyAlignment="1">
      <alignment horizontal="justify" vertical="center"/>
    </xf>
    <xf numFmtId="0" fontId="8" fillId="2" borderId="5" xfId="0" applyFont="1" applyFill="1" applyBorder="1" applyAlignment="1">
      <alignment horizontal="justify" vertical="top"/>
    </xf>
    <xf numFmtId="0" fontId="8" fillId="0" borderId="2" xfId="0" applyFont="1" applyFill="1" applyBorder="1" applyAlignment="1">
      <alignment vertical="center" wrapText="1"/>
    </xf>
    <xf numFmtId="0" fontId="8" fillId="0" borderId="5" xfId="0" applyFont="1" applyFill="1" applyBorder="1" applyAlignment="1">
      <alignmen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0" borderId="4" xfId="0" applyFont="1" applyFill="1" applyBorder="1" applyAlignment="1">
      <alignment horizontal="left" vertical="top" wrapText="1"/>
    </xf>
    <xf numFmtId="0" fontId="8" fillId="0" borderId="4" xfId="0" applyFont="1" applyFill="1" applyBorder="1" applyAlignment="1">
      <alignment horizontal="left" vertical="top"/>
    </xf>
    <xf numFmtId="0" fontId="9" fillId="0" borderId="4"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3" xfId="0" applyFont="1" applyFill="1" applyBorder="1" applyAlignment="1">
      <alignment horizontal="left" vertical="top" wrapText="1"/>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vertical="center"/>
    </xf>
    <xf numFmtId="0" fontId="8" fillId="0" borderId="1" xfId="1" applyFont="1" applyBorder="1" applyAlignment="1">
      <alignment horizontal="left"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0" borderId="4" xfId="0" applyFont="1" applyFill="1" applyBorder="1" applyAlignment="1">
      <alignment horizontal="left" vertical="center"/>
    </xf>
    <xf numFmtId="0" fontId="19" fillId="3" borderId="4" xfId="3" applyFont="1" applyFill="1" applyBorder="1" applyAlignment="1">
      <alignment horizontal="left" vertical="top" wrapText="1"/>
    </xf>
    <xf numFmtId="0" fontId="19" fillId="3" borderId="79" xfId="3" applyFont="1" applyFill="1" applyBorder="1" applyAlignment="1">
      <alignment horizontal="left" vertical="top" wrapText="1" shrinkToFit="1"/>
    </xf>
    <xf numFmtId="49" fontId="19" fillId="3" borderId="4" xfId="3" applyNumberFormat="1" applyFont="1" applyFill="1" applyBorder="1" applyAlignment="1">
      <alignment horizontal="left" vertical="top" wrapText="1"/>
    </xf>
    <xf numFmtId="0" fontId="19" fillId="3" borderId="4" xfId="3" applyFont="1" applyFill="1" applyBorder="1" applyAlignment="1">
      <alignment horizontal="left" vertical="top" wrapText="1" shrinkToFit="1"/>
    </xf>
    <xf numFmtId="0" fontId="16" fillId="0" borderId="0" xfId="3" applyFont="1" applyAlignment="1">
      <alignment horizontal="center" vertical="center" wrapText="1"/>
    </xf>
    <xf numFmtId="0" fontId="19" fillId="3" borderId="4" xfId="3" applyFont="1" applyFill="1" applyBorder="1" applyAlignment="1">
      <alignment horizontal="center" vertical="center" wrapText="1"/>
    </xf>
    <xf numFmtId="0" fontId="19" fillId="3" borderId="3" xfId="3" applyFont="1" applyFill="1" applyBorder="1" applyAlignment="1">
      <alignment horizontal="left" vertical="top" wrapText="1" shrinkToFit="1"/>
    </xf>
    <xf numFmtId="0" fontId="19" fillId="3" borderId="80" xfId="3" applyFont="1" applyFill="1" applyBorder="1" applyAlignment="1">
      <alignment horizontal="center" vertical="center" wrapText="1"/>
    </xf>
    <xf numFmtId="0" fontId="19" fillId="3" borderId="81" xfId="3" applyFont="1" applyFill="1" applyBorder="1" applyAlignment="1">
      <alignment horizontal="left" vertical="center" wrapText="1" shrinkToFit="1"/>
    </xf>
    <xf numFmtId="0" fontId="19" fillId="3" borderId="79" xfId="3" applyFont="1" applyFill="1" applyBorder="1" applyAlignment="1">
      <alignment horizontal="center" vertical="center" wrapText="1"/>
    </xf>
    <xf numFmtId="0" fontId="13" fillId="0" borderId="8" xfId="4" applyBorder="1" applyAlignment="1">
      <alignment horizontal="center" vertical="center"/>
    </xf>
    <xf numFmtId="0" fontId="13" fillId="0" borderId="29" xfId="4" applyBorder="1" applyAlignment="1">
      <alignment horizontal="center" vertical="center"/>
    </xf>
    <xf numFmtId="0" fontId="13" fillId="0" borderId="11" xfId="4" applyBorder="1" applyAlignment="1">
      <alignment horizontal="center" vertical="center"/>
    </xf>
    <xf numFmtId="0" fontId="13" fillId="0" borderId="10" xfId="4" applyBorder="1" applyAlignment="1">
      <alignment horizontal="center" vertical="center"/>
    </xf>
    <xf numFmtId="0" fontId="13" fillId="0" borderId="1" xfId="4" applyBorder="1" applyAlignment="1">
      <alignment horizontal="center" vertical="center"/>
    </xf>
    <xf numFmtId="0" fontId="13" fillId="0" borderId="12" xfId="4" applyBorder="1" applyAlignment="1">
      <alignment horizontal="center" vertical="center"/>
    </xf>
    <xf numFmtId="0" fontId="6" fillId="0" borderId="8" xfId="4" applyFont="1" applyBorder="1" applyAlignment="1">
      <alignment horizontal="center" vertical="center" wrapText="1"/>
    </xf>
    <xf numFmtId="0" fontId="13" fillId="0" borderId="29" xfId="4" applyBorder="1" applyAlignment="1">
      <alignment wrapText="1"/>
    </xf>
    <xf numFmtId="0" fontId="13" fillId="0" borderId="10" xfId="4" applyBorder="1" applyAlignment="1">
      <alignment wrapText="1"/>
    </xf>
    <xf numFmtId="0" fontId="13" fillId="0" borderId="1" xfId="4" applyBorder="1" applyAlignment="1">
      <alignment wrapText="1"/>
    </xf>
    <xf numFmtId="0" fontId="22" fillId="0" borderId="0" xfId="4" applyFont="1" applyAlignment="1">
      <alignment horizontal="center"/>
    </xf>
    <xf numFmtId="0" fontId="21" fillId="0" borderId="0" xfId="4" applyFont="1" applyAlignment="1">
      <alignment horizontal="center" vertical="center"/>
    </xf>
    <xf numFmtId="0" fontId="19" fillId="0" borderId="1" xfId="4" applyFont="1" applyBorder="1" applyAlignment="1">
      <alignment horizontal="left" vertical="center"/>
    </xf>
    <xf numFmtId="0" fontId="13" fillId="0" borderId="11" xfId="4" applyBorder="1" applyAlignment="1">
      <alignment wrapText="1"/>
    </xf>
    <xf numFmtId="0" fontId="13" fillId="0" borderId="12" xfId="4" applyBorder="1" applyAlignment="1">
      <alignment wrapText="1"/>
    </xf>
    <xf numFmtId="0" fontId="6" fillId="0" borderId="2" xfId="4" applyFont="1" applyBorder="1" applyAlignment="1">
      <alignment horizontal="center" vertical="center" wrapText="1"/>
    </xf>
    <xf numFmtId="0" fontId="13" fillId="0" borderId="2" xfId="4" applyBorder="1" applyAlignment="1">
      <alignment wrapText="1"/>
    </xf>
    <xf numFmtId="0" fontId="13" fillId="0" borderId="3" xfId="4" applyBorder="1" applyAlignment="1">
      <alignment wrapText="1"/>
    </xf>
    <xf numFmtId="0" fontId="13" fillId="0" borderId="7" xfId="4" applyFont="1" applyBorder="1" applyAlignment="1">
      <alignment horizontal="center" vertical="center" wrapText="1"/>
    </xf>
    <xf numFmtId="0" fontId="13" fillId="0" borderId="30"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29" xfId="4" applyFont="1" applyBorder="1" applyAlignment="1">
      <alignment horizontal="center" vertical="center" wrapText="1"/>
    </xf>
    <xf numFmtId="0" fontId="13" fillId="0" borderId="29" xfId="4" applyFont="1" applyBorder="1" applyAlignment="1">
      <alignment vertical="center" wrapText="1"/>
    </xf>
    <xf numFmtId="0" fontId="13" fillId="0" borderId="1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 xfId="4" applyFont="1" applyBorder="1" applyAlignment="1">
      <alignment vertical="center" wrapText="1"/>
    </xf>
    <xf numFmtId="0" fontId="31" fillId="0" borderId="1" xfId="7" applyFont="1" applyFill="1" applyBorder="1" applyAlignment="1" applyProtection="1">
      <alignment horizontal="center" vertical="center"/>
    </xf>
    <xf numFmtId="0" fontId="31" fillId="0" borderId="7" xfId="7" applyFont="1" applyFill="1" applyBorder="1" applyAlignment="1" applyProtection="1">
      <alignment horizontal="center" vertical="center"/>
    </xf>
    <xf numFmtId="0" fontId="31" fillId="0" borderId="30" xfId="7" applyFont="1" applyFill="1" applyBorder="1" applyAlignment="1" applyProtection="1">
      <alignment horizontal="center" vertical="center"/>
    </xf>
    <xf numFmtId="0" fontId="31" fillId="0" borderId="6" xfId="7" applyFont="1" applyFill="1" applyBorder="1" applyAlignment="1" applyProtection="1">
      <alignment horizontal="center" vertical="center"/>
    </xf>
    <xf numFmtId="178" fontId="31" fillId="0" borderId="7" xfId="7" applyNumberFormat="1" applyFont="1" applyFill="1" applyBorder="1" applyAlignment="1" applyProtection="1">
      <alignment horizontal="center" vertical="center"/>
    </xf>
    <xf numFmtId="178" fontId="31" fillId="0" borderId="30" xfId="7" applyNumberFormat="1" applyFont="1" applyFill="1" applyBorder="1" applyAlignment="1" applyProtection="1">
      <alignment horizontal="center" vertical="center"/>
    </xf>
    <xf numFmtId="178" fontId="31" fillId="0" borderId="6" xfId="7" applyNumberFormat="1" applyFont="1" applyFill="1" applyBorder="1" applyAlignment="1" applyProtection="1">
      <alignment horizontal="center" vertical="center"/>
    </xf>
    <xf numFmtId="177" fontId="31" fillId="3" borderId="7" xfId="7" applyNumberFormat="1" applyFont="1" applyFill="1" applyBorder="1" applyAlignment="1" applyProtection="1">
      <alignment horizontal="center" vertical="center"/>
    </xf>
    <xf numFmtId="177" fontId="31" fillId="3" borderId="30" xfId="7" applyNumberFormat="1" applyFont="1" applyFill="1" applyBorder="1" applyAlignment="1" applyProtection="1">
      <alignment horizontal="center" vertical="center"/>
    </xf>
    <xf numFmtId="177" fontId="31" fillId="3" borderId="6" xfId="7" applyNumberFormat="1" applyFont="1" applyFill="1" applyBorder="1" applyAlignment="1" applyProtection="1">
      <alignment horizontal="center" vertical="center"/>
    </xf>
    <xf numFmtId="0" fontId="31" fillId="4" borderId="7" xfId="7" applyFont="1" applyFill="1" applyBorder="1" applyAlignment="1" applyProtection="1">
      <alignment horizontal="center" vertical="center"/>
      <protection locked="0"/>
    </xf>
    <xf numFmtId="0" fontId="31" fillId="4" borderId="6" xfId="7" applyFont="1" applyFill="1" applyBorder="1" applyAlignment="1" applyProtection="1">
      <alignment horizontal="center" vertical="center"/>
      <protection locked="0"/>
    </xf>
    <xf numFmtId="181" fontId="31" fillId="0" borderId="7" xfId="7" applyNumberFormat="1" applyFont="1" applyFill="1" applyBorder="1" applyAlignment="1" applyProtection="1">
      <alignment horizontal="center" vertical="center"/>
    </xf>
    <xf numFmtId="181" fontId="31" fillId="0" borderId="30" xfId="7" applyNumberFormat="1" applyFont="1" applyFill="1" applyBorder="1" applyAlignment="1" applyProtection="1">
      <alignment horizontal="center" vertical="center"/>
    </xf>
    <xf numFmtId="181" fontId="31" fillId="0" borderId="6" xfId="7" applyNumberFormat="1" applyFont="1" applyFill="1" applyBorder="1" applyAlignment="1" applyProtection="1">
      <alignment horizontal="center" vertical="center"/>
    </xf>
    <xf numFmtId="179" fontId="31" fillId="3" borderId="0" xfId="7" applyNumberFormat="1" applyFont="1" applyFill="1" applyBorder="1" applyAlignment="1" applyProtection="1">
      <alignment horizontal="center" vertical="center"/>
    </xf>
    <xf numFmtId="0" fontId="31" fillId="3" borderId="0" xfId="7" applyFont="1" applyFill="1" applyBorder="1" applyAlignment="1" applyProtection="1">
      <alignment horizontal="center" vertical="center"/>
    </xf>
    <xf numFmtId="0" fontId="31" fillId="3" borderId="0" xfId="7" applyFont="1" applyFill="1" applyBorder="1" applyAlignment="1" applyProtection="1">
      <alignment horizontal="right" vertical="center"/>
    </xf>
    <xf numFmtId="181" fontId="31" fillId="0" borderId="7" xfId="7" applyNumberFormat="1" applyFont="1" applyFill="1" applyBorder="1" applyAlignment="1" applyProtection="1">
      <alignment horizontal="right" vertical="center"/>
    </xf>
    <xf numFmtId="181" fontId="31" fillId="0" borderId="6" xfId="7" applyNumberFormat="1" applyFont="1" applyFill="1" applyBorder="1" applyAlignment="1" applyProtection="1">
      <alignment horizontal="right" vertical="center"/>
    </xf>
    <xf numFmtId="181" fontId="31" fillId="0" borderId="7" xfId="8" applyNumberFormat="1" applyFont="1" applyFill="1" applyBorder="1" applyAlignment="1" applyProtection="1">
      <alignment horizontal="right" vertical="center"/>
    </xf>
    <xf numFmtId="181" fontId="31" fillId="0" borderId="6" xfId="8" applyNumberFormat="1" applyFont="1" applyFill="1" applyBorder="1" applyAlignment="1" applyProtection="1">
      <alignment horizontal="right" vertical="center"/>
    </xf>
    <xf numFmtId="181" fontId="31" fillId="4" borderId="7" xfId="7" applyNumberFormat="1" applyFont="1" applyFill="1" applyBorder="1" applyAlignment="1" applyProtection="1">
      <alignment horizontal="right" vertical="center"/>
      <protection locked="0"/>
    </xf>
    <xf numFmtId="181" fontId="31" fillId="4" borderId="6" xfId="7" applyNumberFormat="1" applyFont="1" applyFill="1" applyBorder="1" applyAlignment="1" applyProtection="1">
      <alignment horizontal="right" vertical="center"/>
      <protection locked="0"/>
    </xf>
    <xf numFmtId="181" fontId="31" fillId="4" borderId="7" xfId="8" applyNumberFormat="1" applyFont="1" applyFill="1" applyBorder="1" applyAlignment="1" applyProtection="1">
      <alignment horizontal="right" vertical="center"/>
      <protection locked="0"/>
    </xf>
    <xf numFmtId="181" fontId="31" fillId="4" borderId="6" xfId="8" applyNumberFormat="1" applyFont="1" applyFill="1" applyBorder="1" applyAlignment="1" applyProtection="1">
      <alignment horizontal="right" vertical="center"/>
      <protection locked="0"/>
    </xf>
    <xf numFmtId="0" fontId="31" fillId="0" borderId="0" xfId="7" applyFont="1" applyFill="1" applyBorder="1" applyAlignment="1" applyProtection="1">
      <alignment horizontal="center" vertical="center"/>
    </xf>
    <xf numFmtId="0" fontId="24" fillId="0" borderId="0" xfId="7" applyFont="1" applyFill="1" applyBorder="1" applyAlignment="1" applyProtection="1">
      <alignment horizontal="center" vertical="center" wrapText="1"/>
    </xf>
    <xf numFmtId="0" fontId="30" fillId="4" borderId="42" xfId="7" applyFont="1" applyFill="1" applyBorder="1" applyAlignment="1" applyProtection="1">
      <alignment horizontal="left" vertical="center" wrapText="1"/>
      <protection locked="0"/>
    </xf>
    <xf numFmtId="0" fontId="30" fillId="4" borderId="30" xfId="7" applyFont="1" applyFill="1" applyBorder="1" applyAlignment="1" applyProtection="1">
      <alignment horizontal="left" vertical="center" wrapText="1"/>
      <protection locked="0"/>
    </xf>
    <xf numFmtId="0" fontId="30" fillId="4" borderId="41" xfId="7" applyFont="1" applyFill="1" applyBorder="1" applyAlignment="1" applyProtection="1">
      <alignment horizontal="left" vertical="center" wrapText="1"/>
      <protection locked="0"/>
    </xf>
    <xf numFmtId="0" fontId="24" fillId="5" borderId="43" xfId="7" applyFont="1" applyFill="1" applyBorder="1" applyAlignment="1" applyProtection="1">
      <alignment horizontal="center" vertical="center" wrapText="1"/>
      <protection locked="0"/>
    </xf>
    <xf numFmtId="0" fontId="24" fillId="5" borderId="35" xfId="7" applyFont="1" applyFill="1" applyBorder="1" applyAlignment="1" applyProtection="1">
      <alignment horizontal="center" vertical="center" wrapText="1"/>
      <protection locked="0"/>
    </xf>
    <xf numFmtId="0" fontId="30" fillId="5" borderId="96" xfId="7" applyFont="1" applyFill="1" applyBorder="1" applyAlignment="1" applyProtection="1">
      <alignment horizontal="center" vertical="center" wrapText="1"/>
      <protection locked="0"/>
    </xf>
    <xf numFmtId="0" fontId="30" fillId="5" borderId="35" xfId="7" applyFont="1" applyFill="1" applyBorder="1" applyAlignment="1" applyProtection="1">
      <alignment horizontal="center" vertical="center" wrapText="1"/>
      <protection locked="0"/>
    </xf>
    <xf numFmtId="0" fontId="30" fillId="5" borderId="96" xfId="7" applyFont="1" applyFill="1" applyBorder="1" applyAlignment="1" applyProtection="1">
      <alignment horizontal="center" vertical="center" shrinkToFit="1"/>
      <protection locked="0"/>
    </xf>
    <xf numFmtId="0" fontId="30" fillId="5" borderId="65" xfId="7" applyFont="1" applyFill="1" applyBorder="1" applyAlignment="1" applyProtection="1">
      <alignment horizontal="center" vertical="center" shrinkToFit="1"/>
      <protection locked="0"/>
    </xf>
    <xf numFmtId="0" fontId="30" fillId="5" borderId="35" xfId="7" applyFont="1" applyFill="1" applyBorder="1" applyAlignment="1" applyProtection="1">
      <alignment horizontal="center" vertical="center" shrinkToFit="1"/>
      <protection locked="0"/>
    </xf>
    <xf numFmtId="0" fontId="30" fillId="4" borderId="96" xfId="7" applyFont="1" applyFill="1" applyBorder="1" applyAlignment="1" applyProtection="1">
      <alignment horizontal="center" vertical="center" wrapText="1"/>
      <protection locked="0"/>
    </xf>
    <xf numFmtId="0" fontId="30" fillId="4" borderId="65" xfId="7" applyFont="1" applyFill="1" applyBorder="1" applyAlignment="1" applyProtection="1">
      <alignment horizontal="center" vertical="center" wrapText="1"/>
      <protection locked="0"/>
    </xf>
    <xf numFmtId="0" fontId="30" fillId="4" borderId="97" xfId="7" applyFont="1" applyFill="1" applyBorder="1" applyAlignment="1" applyProtection="1">
      <alignment horizontal="center" vertical="center" wrapText="1"/>
      <protection locked="0"/>
    </xf>
    <xf numFmtId="180" fontId="28" fillId="3" borderId="43" xfId="7" applyNumberFormat="1" applyFont="1" applyFill="1" applyBorder="1" applyAlignment="1" applyProtection="1">
      <alignment horizontal="center" vertical="center" wrapText="1"/>
    </xf>
    <xf numFmtId="180" fontId="28" fillId="3" borderId="97" xfId="7" applyNumberFormat="1" applyFont="1" applyFill="1" applyBorder="1" applyAlignment="1" applyProtection="1">
      <alignment horizontal="center" vertical="center" wrapText="1"/>
    </xf>
    <xf numFmtId="180" fontId="28" fillId="3" borderId="43" xfId="8" applyNumberFormat="1" applyFont="1" applyFill="1" applyBorder="1" applyAlignment="1" applyProtection="1">
      <alignment horizontal="center" vertical="center" wrapText="1"/>
    </xf>
    <xf numFmtId="180" fontId="28" fillId="3" borderId="97" xfId="8" applyNumberFormat="1" applyFont="1" applyFill="1" applyBorder="1" applyAlignment="1" applyProtection="1">
      <alignment horizontal="center" vertical="center" wrapText="1"/>
    </xf>
    <xf numFmtId="0" fontId="30" fillId="4" borderId="43" xfId="7" applyFont="1" applyFill="1" applyBorder="1" applyAlignment="1" applyProtection="1">
      <alignment horizontal="left" vertical="center" wrapText="1"/>
      <protection locked="0"/>
    </xf>
    <xf numFmtId="0" fontId="30" fillId="4" borderId="65" xfId="7" applyFont="1" applyFill="1" applyBorder="1" applyAlignment="1" applyProtection="1">
      <alignment horizontal="left" vertical="center" wrapText="1"/>
      <protection locked="0"/>
    </xf>
    <xf numFmtId="0" fontId="30" fillId="4" borderId="97" xfId="7" applyFont="1" applyFill="1" applyBorder="1" applyAlignment="1" applyProtection="1">
      <alignment horizontal="left" vertical="center" wrapText="1"/>
      <protection locked="0"/>
    </xf>
    <xf numFmtId="0" fontId="24" fillId="5" borderId="42" xfId="7" applyFont="1" applyFill="1" applyBorder="1" applyAlignment="1" applyProtection="1">
      <alignment horizontal="center" vertical="center" wrapText="1"/>
      <protection locked="0"/>
    </xf>
    <xf numFmtId="0" fontId="24" fillId="5" borderId="6" xfId="7" applyFont="1" applyFill="1" applyBorder="1" applyAlignment="1" applyProtection="1">
      <alignment horizontal="center" vertical="center" wrapText="1"/>
      <protection locked="0"/>
    </xf>
    <xf numFmtId="0" fontId="30" fillId="5" borderId="7" xfId="7" applyFont="1" applyFill="1" applyBorder="1" applyAlignment="1" applyProtection="1">
      <alignment horizontal="center" vertical="center" wrapText="1"/>
      <protection locked="0"/>
    </xf>
    <xf numFmtId="0" fontId="30" fillId="5" borderId="6" xfId="7" applyFont="1" applyFill="1" applyBorder="1" applyAlignment="1" applyProtection="1">
      <alignment horizontal="center" vertical="center" wrapText="1"/>
      <protection locked="0"/>
    </xf>
    <xf numFmtId="0" fontId="30" fillId="5" borderId="7" xfId="7" applyFont="1" applyFill="1" applyBorder="1" applyAlignment="1" applyProtection="1">
      <alignment horizontal="center" vertical="center" shrinkToFit="1"/>
      <protection locked="0"/>
    </xf>
    <xf numFmtId="0" fontId="30" fillId="5" borderId="30" xfId="7" applyFont="1" applyFill="1" applyBorder="1" applyAlignment="1" applyProtection="1">
      <alignment horizontal="center" vertical="center" shrinkToFit="1"/>
      <protection locked="0"/>
    </xf>
    <xf numFmtId="0" fontId="30" fillId="5" borderId="6" xfId="7" applyFont="1" applyFill="1" applyBorder="1" applyAlignment="1" applyProtection="1">
      <alignment horizontal="center" vertical="center" shrinkToFit="1"/>
      <protection locked="0"/>
    </xf>
    <xf numFmtId="0" fontId="30" fillId="4" borderId="7" xfId="7" applyFont="1" applyFill="1" applyBorder="1" applyAlignment="1" applyProtection="1">
      <alignment horizontal="center" vertical="center" wrapText="1"/>
      <protection locked="0"/>
    </xf>
    <xf numFmtId="0" fontId="30" fillId="4" borderId="30" xfId="7" applyFont="1" applyFill="1" applyBorder="1" applyAlignment="1" applyProtection="1">
      <alignment horizontal="center" vertical="center" wrapText="1"/>
      <protection locked="0"/>
    </xf>
    <xf numFmtId="0" fontId="30" fillId="4" borderId="41" xfId="7" applyFont="1" applyFill="1" applyBorder="1" applyAlignment="1" applyProtection="1">
      <alignment horizontal="center" vertical="center" wrapText="1"/>
      <protection locked="0"/>
    </xf>
    <xf numFmtId="180" fontId="28" fillId="3" borderId="42" xfId="7" applyNumberFormat="1" applyFont="1" applyFill="1" applyBorder="1" applyAlignment="1" applyProtection="1">
      <alignment horizontal="center" vertical="center" wrapText="1"/>
    </xf>
    <xf numFmtId="180" fontId="28" fillId="3" borderId="41" xfId="7" applyNumberFormat="1" applyFont="1" applyFill="1" applyBorder="1" applyAlignment="1" applyProtection="1">
      <alignment horizontal="center" vertical="center" wrapText="1"/>
    </xf>
    <xf numFmtId="180" fontId="28" fillId="3" borderId="42" xfId="8" applyNumberFormat="1" applyFont="1" applyFill="1" applyBorder="1" applyAlignment="1" applyProtection="1">
      <alignment horizontal="center" vertical="center" wrapText="1"/>
    </xf>
    <xf numFmtId="180" fontId="28" fillId="3" borderId="41" xfId="8" applyNumberFormat="1" applyFont="1" applyFill="1" applyBorder="1" applyAlignment="1" applyProtection="1">
      <alignment horizontal="center" vertical="center" wrapText="1"/>
    </xf>
    <xf numFmtId="0" fontId="30" fillId="4" borderId="49" xfId="7" applyFont="1" applyFill="1" applyBorder="1" applyAlignment="1" applyProtection="1">
      <alignment horizontal="left" vertical="center" wrapText="1"/>
      <protection locked="0"/>
    </xf>
    <xf numFmtId="0" fontId="30" fillId="4" borderId="94" xfId="7" applyFont="1" applyFill="1" applyBorder="1" applyAlignment="1" applyProtection="1">
      <alignment horizontal="left" vertical="center" wrapText="1"/>
      <protection locked="0"/>
    </xf>
    <xf numFmtId="0" fontId="30" fillId="4" borderId="48" xfId="7" applyFont="1" applyFill="1" applyBorder="1" applyAlignment="1" applyProtection="1">
      <alignment horizontal="left" vertical="center" wrapText="1"/>
      <protection locked="0"/>
    </xf>
    <xf numFmtId="0" fontId="24" fillId="5" borderId="49" xfId="7" applyFont="1" applyFill="1" applyBorder="1" applyAlignment="1" applyProtection="1">
      <alignment horizontal="center" vertical="center" wrapText="1"/>
      <protection locked="0"/>
    </xf>
    <xf numFmtId="0" fontId="24" fillId="5" borderId="55" xfId="7" applyFont="1" applyFill="1" applyBorder="1" applyAlignment="1" applyProtection="1">
      <alignment horizontal="center" vertical="center" wrapText="1"/>
      <protection locked="0"/>
    </xf>
    <xf numFmtId="0" fontId="30" fillId="5" borderId="67" xfId="7" applyFont="1" applyFill="1" applyBorder="1" applyAlignment="1" applyProtection="1">
      <alignment horizontal="center" vertical="center" wrapText="1"/>
      <protection locked="0"/>
    </xf>
    <xf numFmtId="0" fontId="30" fillId="5" borderId="55" xfId="7" applyFont="1" applyFill="1" applyBorder="1" applyAlignment="1" applyProtection="1">
      <alignment horizontal="center" vertical="center" wrapText="1"/>
      <protection locked="0"/>
    </xf>
    <xf numFmtId="0" fontId="30" fillId="5" borderId="67" xfId="7" applyFont="1" applyFill="1" applyBorder="1" applyAlignment="1" applyProtection="1">
      <alignment horizontal="center" vertical="center" shrinkToFit="1"/>
      <protection locked="0"/>
    </xf>
    <xf numFmtId="0" fontId="30" fillId="5" borderId="94" xfId="7" applyFont="1" applyFill="1" applyBorder="1" applyAlignment="1" applyProtection="1">
      <alignment horizontal="center" vertical="center" shrinkToFit="1"/>
      <protection locked="0"/>
    </xf>
    <xf numFmtId="0" fontId="30" fillId="5" borderId="55" xfId="7" applyFont="1" applyFill="1" applyBorder="1" applyAlignment="1" applyProtection="1">
      <alignment horizontal="center" vertical="center" shrinkToFit="1"/>
      <protection locked="0"/>
    </xf>
    <xf numFmtId="0" fontId="30" fillId="4" borderId="67" xfId="7" applyFont="1" applyFill="1" applyBorder="1" applyAlignment="1" applyProtection="1">
      <alignment horizontal="center" vertical="center" wrapText="1"/>
      <protection locked="0"/>
    </xf>
    <xf numFmtId="0" fontId="30" fillId="4" borderId="94" xfId="7" applyFont="1" applyFill="1" applyBorder="1" applyAlignment="1" applyProtection="1">
      <alignment horizontal="center" vertical="center" wrapText="1"/>
      <protection locked="0"/>
    </xf>
    <xf numFmtId="0" fontId="30" fillId="4" borderId="48" xfId="7" applyFont="1" applyFill="1" applyBorder="1" applyAlignment="1" applyProtection="1">
      <alignment horizontal="center" vertical="center" wrapText="1"/>
      <protection locked="0"/>
    </xf>
    <xf numFmtId="180" fontId="28" fillId="3" borderId="49" xfId="7" applyNumberFormat="1" applyFont="1" applyFill="1" applyBorder="1" applyAlignment="1" applyProtection="1">
      <alignment horizontal="center" vertical="center" wrapText="1"/>
    </xf>
    <xf numFmtId="180" fontId="28" fillId="3" borderId="48" xfId="7" applyNumberFormat="1" applyFont="1" applyFill="1" applyBorder="1" applyAlignment="1" applyProtection="1">
      <alignment horizontal="center" vertical="center" wrapText="1"/>
    </xf>
    <xf numFmtId="180" fontId="28" fillId="3" borderId="49" xfId="8" applyNumberFormat="1" applyFont="1" applyFill="1" applyBorder="1" applyAlignment="1" applyProtection="1">
      <alignment horizontal="center" vertical="center" wrapText="1"/>
    </xf>
    <xf numFmtId="180" fontId="28" fillId="3" borderId="48" xfId="8" applyNumberFormat="1" applyFont="1" applyFill="1" applyBorder="1" applyAlignment="1" applyProtection="1">
      <alignment horizontal="center" vertical="center" wrapText="1"/>
    </xf>
    <xf numFmtId="0" fontId="30" fillId="4" borderId="7" xfId="7" applyFont="1" applyFill="1" applyBorder="1" applyAlignment="1" applyProtection="1">
      <alignment horizontal="center" vertical="center"/>
      <protection locked="0"/>
    </xf>
    <xf numFmtId="0" fontId="30" fillId="4" borderId="6" xfId="7" applyFont="1" applyFill="1" applyBorder="1" applyAlignment="1" applyProtection="1">
      <alignment horizontal="center" vertical="center"/>
      <protection locked="0"/>
    </xf>
    <xf numFmtId="0" fontId="30" fillId="3" borderId="7" xfId="7" applyNumberFormat="1" applyFont="1" applyFill="1" applyBorder="1" applyAlignment="1" applyProtection="1">
      <alignment horizontal="center" vertical="center"/>
    </xf>
    <xf numFmtId="0" fontId="30" fillId="3" borderId="6" xfId="7" applyNumberFormat="1" applyFont="1" applyFill="1" applyBorder="1" applyAlignment="1" applyProtection="1">
      <alignment horizontal="center" vertical="center"/>
    </xf>
    <xf numFmtId="0" fontId="30" fillId="0" borderId="56" xfId="7" applyFont="1" applyFill="1" applyBorder="1" applyAlignment="1" applyProtection="1">
      <alignment horizontal="center" vertical="center"/>
    </xf>
    <xf numFmtId="0" fontId="30" fillId="0" borderId="60" xfId="7" applyFont="1" applyFill="1" applyBorder="1" applyAlignment="1" applyProtection="1">
      <alignment horizontal="center" vertical="center"/>
    </xf>
    <xf numFmtId="0" fontId="30" fillId="0" borderId="58" xfId="7" applyFont="1" applyFill="1" applyBorder="1" applyAlignment="1" applyProtection="1">
      <alignment horizontal="center" vertical="center"/>
    </xf>
    <xf numFmtId="0" fontId="30" fillId="0" borderId="20" xfId="7" applyFont="1" applyFill="1" applyBorder="1" applyAlignment="1" applyProtection="1">
      <alignment horizontal="center" vertical="center" wrapText="1"/>
    </xf>
    <xf numFmtId="0" fontId="30" fillId="0" borderId="54" xfId="7" applyFont="1" applyFill="1" applyBorder="1" applyAlignment="1" applyProtection="1">
      <alignment horizontal="center" vertical="center" wrapText="1"/>
    </xf>
    <xf numFmtId="0" fontId="30" fillId="0" borderId="0" xfId="7" applyFont="1" applyFill="1" applyBorder="1" applyAlignment="1" applyProtection="1">
      <alignment horizontal="center" vertical="center" wrapText="1"/>
    </xf>
    <xf numFmtId="0" fontId="30" fillId="0" borderId="13" xfId="7" applyFont="1" applyFill="1" applyBorder="1" applyAlignment="1" applyProtection="1">
      <alignment horizontal="center" vertical="center" wrapText="1"/>
    </xf>
    <xf numFmtId="0" fontId="30" fillId="0" borderId="23" xfId="7" applyFont="1" applyFill="1" applyBorder="1" applyAlignment="1" applyProtection="1">
      <alignment horizontal="center" vertical="center" wrapText="1"/>
    </xf>
    <xf numFmtId="0" fontId="30" fillId="0" borderId="39" xfId="7" applyFont="1" applyFill="1" applyBorder="1" applyAlignment="1" applyProtection="1">
      <alignment horizontal="center" vertical="center" wrapText="1"/>
    </xf>
    <xf numFmtId="0" fontId="30" fillId="0" borderId="53" xfId="7" applyFont="1" applyFill="1" applyBorder="1" applyAlignment="1" applyProtection="1">
      <alignment horizontal="center" vertical="center" wrapText="1"/>
    </xf>
    <xf numFmtId="0" fontId="30" fillId="0" borderId="9" xfId="7" applyFont="1" applyFill="1" applyBorder="1" applyAlignment="1" applyProtection="1">
      <alignment horizontal="center" vertical="center" wrapText="1"/>
    </xf>
    <xf numFmtId="0" fontId="30" fillId="0" borderId="57" xfId="7" applyFont="1" applyFill="1" applyBorder="1" applyAlignment="1" applyProtection="1">
      <alignment horizontal="center" vertical="center" wrapText="1"/>
    </xf>
    <xf numFmtId="0" fontId="30" fillId="0" borderId="21" xfId="7" applyFont="1" applyFill="1" applyBorder="1" applyAlignment="1" applyProtection="1">
      <alignment horizontal="center" vertical="center" wrapText="1"/>
    </xf>
    <xf numFmtId="0" fontId="30" fillId="0" borderId="33" xfId="7" applyFont="1" applyFill="1" applyBorder="1" applyAlignment="1" applyProtection="1">
      <alignment horizontal="center" vertical="center" wrapText="1"/>
    </xf>
    <xf numFmtId="0" fontId="30" fillId="0" borderId="24" xfId="7" applyFont="1" applyFill="1" applyBorder="1" applyAlignment="1" applyProtection="1">
      <alignment horizontal="center" vertical="center" wrapText="1"/>
    </xf>
    <xf numFmtId="0" fontId="30" fillId="0" borderId="19" xfId="7" quotePrefix="1" applyFont="1" applyFill="1" applyBorder="1" applyAlignment="1" applyProtection="1">
      <alignment horizontal="center" vertical="center"/>
    </xf>
    <xf numFmtId="0" fontId="30" fillId="0" borderId="20" xfId="7" applyFont="1" applyFill="1" applyBorder="1" applyAlignment="1" applyProtection="1">
      <alignment horizontal="center" vertical="center"/>
    </xf>
    <xf numFmtId="0" fontId="24" fillId="0" borderId="61" xfId="7" applyFont="1" applyFill="1" applyBorder="1" applyAlignment="1" applyProtection="1">
      <alignment horizontal="center" vertical="center" wrapText="1"/>
    </xf>
    <xf numFmtId="0" fontId="24" fillId="0" borderId="34" xfId="7" applyFont="1" applyFill="1" applyBorder="1" applyAlignment="1" applyProtection="1">
      <alignment horizontal="center" vertical="center" wrapText="1"/>
    </xf>
    <xf numFmtId="0" fontId="24" fillId="0" borderId="31" xfId="7" applyFont="1" applyFill="1" applyBorder="1" applyAlignment="1" applyProtection="1">
      <alignment horizontal="center" vertical="center" wrapText="1"/>
    </xf>
    <xf numFmtId="0" fontId="24" fillId="0" borderId="32" xfId="7" applyFont="1" applyFill="1" applyBorder="1" applyAlignment="1" applyProtection="1">
      <alignment horizontal="center" vertical="center" wrapText="1"/>
    </xf>
    <xf numFmtId="0" fontId="24" fillId="0" borderId="40" xfId="7" applyFont="1" applyFill="1" applyBorder="1" applyAlignment="1" applyProtection="1">
      <alignment horizontal="center" vertical="center" wrapText="1"/>
    </xf>
    <xf numFmtId="0" fontId="24" fillId="0" borderId="59" xfId="7" applyFont="1" applyFill="1" applyBorder="1" applyAlignment="1" applyProtection="1">
      <alignment horizontal="center" vertical="center" wrapText="1"/>
    </xf>
    <xf numFmtId="0" fontId="24" fillId="0" borderId="38" xfId="7" applyFont="1" applyFill="1" applyBorder="1" applyAlignment="1" applyProtection="1">
      <alignment horizontal="center" vertical="center" wrapText="1"/>
    </xf>
    <xf numFmtId="0" fontId="24" fillId="0" borderId="37" xfId="7" applyFont="1" applyFill="1" applyBorder="1" applyAlignment="1" applyProtection="1">
      <alignment horizontal="center" vertical="center" wrapText="1"/>
    </xf>
    <xf numFmtId="0" fontId="30" fillId="0" borderId="14" xfId="7" applyFont="1" applyFill="1" applyBorder="1" applyAlignment="1" applyProtection="1">
      <alignment horizontal="center" vertical="center" wrapText="1"/>
    </xf>
    <xf numFmtId="0" fontId="30" fillId="0" borderId="56" xfId="7" applyFont="1" applyFill="1" applyBorder="1" applyAlignment="1" applyProtection="1">
      <alignment horizontal="center" vertical="center" wrapText="1"/>
    </xf>
    <xf numFmtId="0" fontId="30" fillId="0" borderId="42" xfId="7" applyFont="1" applyFill="1" applyBorder="1" applyAlignment="1" applyProtection="1">
      <alignment horizontal="center" vertical="center"/>
    </xf>
    <xf numFmtId="0" fontId="30" fillId="0" borderId="30" xfId="7" applyFont="1" applyFill="1" applyBorder="1" applyAlignment="1" applyProtection="1">
      <alignment horizontal="center" vertical="center"/>
    </xf>
    <xf numFmtId="0" fontId="30" fillId="0" borderId="41" xfId="7" applyFont="1" applyFill="1" applyBorder="1" applyAlignment="1" applyProtection="1">
      <alignment horizontal="center" vertical="center"/>
    </xf>
    <xf numFmtId="0" fontId="28" fillId="5" borderId="0" xfId="7" applyFont="1" applyFill="1" applyAlignment="1" applyProtection="1">
      <alignment horizontal="center" vertical="center"/>
      <protection locked="0"/>
    </xf>
    <xf numFmtId="0" fontId="28" fillId="4" borderId="0" xfId="7" applyFont="1" applyFill="1" applyAlignment="1" applyProtection="1">
      <alignment horizontal="center" vertical="center"/>
      <protection locked="0"/>
    </xf>
    <xf numFmtId="0" fontId="28" fillId="0" borderId="0" xfId="7" applyFont="1" applyFill="1" applyAlignment="1" applyProtection="1">
      <alignment horizontal="center" vertical="center"/>
    </xf>
    <xf numFmtId="0" fontId="30" fillId="5" borderId="4" xfId="7" applyFont="1" applyFill="1" applyBorder="1" applyAlignment="1" applyProtection="1">
      <alignment horizontal="center" vertical="center"/>
      <protection locked="0"/>
    </xf>
    <xf numFmtId="0" fontId="30" fillId="4" borderId="10" xfId="7" applyFont="1" applyFill="1" applyBorder="1" applyAlignment="1" applyProtection="1">
      <alignment horizontal="center" vertical="center"/>
      <protection locked="0"/>
    </xf>
    <xf numFmtId="0" fontId="30" fillId="4" borderId="12" xfId="7" applyFont="1" applyFill="1" applyBorder="1" applyAlignment="1" applyProtection="1">
      <alignment horizontal="center" vertical="center"/>
      <protection locked="0"/>
    </xf>
    <xf numFmtId="0" fontId="24" fillId="3" borderId="0" xfId="7" applyFont="1" applyFill="1" applyAlignment="1">
      <alignment horizontal="left" vertical="center"/>
    </xf>
    <xf numFmtId="0" fontId="46" fillId="3" borderId="60" xfId="7" applyFont="1" applyFill="1" applyBorder="1" applyAlignment="1">
      <alignment horizontal="center" vertical="center"/>
    </xf>
    <xf numFmtId="0" fontId="46" fillId="3" borderId="58" xfId="7" applyFont="1" applyFill="1" applyBorder="1" applyAlignment="1">
      <alignment horizontal="center" vertical="center"/>
    </xf>
  </cellXfs>
  <cellStyles count="9">
    <cellStyle name="桁区切り 2" xfId="6" xr:uid="{00000000-0005-0000-0000-000000000000}"/>
    <cellStyle name="桁区切り 3" xfId="8" xr:uid="{3DB96BDC-2D95-45C5-A795-0F72CDFC05FB}"/>
    <cellStyle name="標準" xfId="0" builtinId="0"/>
    <cellStyle name="標準 2" xfId="3" xr:uid="{00000000-0005-0000-0000-000002000000}"/>
    <cellStyle name="標準 3" xfId="4" xr:uid="{00000000-0005-0000-0000-000003000000}"/>
    <cellStyle name="標準 4" xfId="5" xr:uid="{00000000-0005-0000-0000-000004000000}"/>
    <cellStyle name="標準 5" xfId="7" xr:uid="{D2FFEFE1-C5A1-4E2D-8333-A9BFBAFC8BEF}"/>
    <cellStyle name="標準_Book1" xfId="1" xr:uid="{00000000-0005-0000-0000-000005000000}"/>
    <cellStyle name="標準_自己点検シート　表紙" xfId="2" xr:uid="{00000000-0005-0000-0000-00000600000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F4E69298-63C4-4C03-AF07-D1946FC2B8E8}"/>
            </a:ext>
          </a:extLst>
        </xdr:cNvPr>
        <xdr:cNvSpPr/>
      </xdr:nvSpPr>
      <xdr:spPr>
        <a:xfrm>
          <a:off x="0" y="340360"/>
          <a:ext cx="123952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7677150" y="4800600"/>
          <a:ext cx="5619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8458200"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897A6864-BBFC-4659-9237-722A20285B0B}"/>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4E4B1470-77E5-4861-A1E9-A90D5B34DA72}"/>
            </a:ext>
          </a:extLst>
        </xdr:cNvPr>
        <xdr:cNvSpPr/>
      </xdr:nvSpPr>
      <xdr:spPr>
        <a:xfrm>
          <a:off x="142875" y="16592549"/>
          <a:ext cx="12578715" cy="2124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kaiyama-mina\Desktop\&#127804;&#27161;&#28310;&#27096;&#24335;&#38306;&#20418;\&#25351;&#23450;&#38306;&#20418;&#28155;&#20184;\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2:T21"/>
  <sheetViews>
    <sheetView tabSelected="1" zoomScaleNormal="100" zoomScaleSheetLayoutView="100" workbookViewId="0">
      <selection activeCell="A2" sqref="A2:K2"/>
    </sheetView>
  </sheetViews>
  <sheetFormatPr defaultColWidth="9" defaultRowHeight="13.2"/>
  <cols>
    <col min="1" max="1" width="13.69921875" style="44" customWidth="1"/>
    <col min="2" max="11" width="6.69921875" style="44" customWidth="1"/>
    <col min="12" max="16384" width="9" style="44"/>
  </cols>
  <sheetData>
    <row r="2" spans="1:20" ht="31.5" customHeight="1">
      <c r="A2" s="356" t="s">
        <v>203</v>
      </c>
      <c r="B2" s="356"/>
      <c r="C2" s="356"/>
      <c r="D2" s="356"/>
      <c r="E2" s="356"/>
      <c r="F2" s="356"/>
      <c r="G2" s="356"/>
      <c r="H2" s="356"/>
      <c r="I2" s="356"/>
      <c r="J2" s="356"/>
      <c r="K2" s="356"/>
    </row>
    <row r="3" spans="1:20" ht="31.5" customHeight="1" thickBot="1"/>
    <row r="4" spans="1:20" ht="35.1" customHeight="1" thickBot="1">
      <c r="A4" s="45"/>
      <c r="B4" s="357" t="s">
        <v>204</v>
      </c>
      <c r="C4" s="357"/>
      <c r="D4" s="358" t="s">
        <v>225</v>
      </c>
      <c r="E4" s="359"/>
      <c r="F4" s="359"/>
      <c r="G4" s="359"/>
      <c r="H4" s="359"/>
      <c r="I4" s="360"/>
      <c r="J4" s="46"/>
      <c r="K4" s="47"/>
      <c r="L4" s="47"/>
      <c r="M4" s="47"/>
      <c r="N4" s="47"/>
      <c r="O4" s="47"/>
      <c r="P4" s="47"/>
      <c r="Q4" s="47"/>
      <c r="R4" s="48"/>
      <c r="S4" s="48"/>
      <c r="T4" s="48"/>
    </row>
    <row r="5" spans="1:20" ht="29.25" customHeight="1">
      <c r="A5" s="45"/>
      <c r="B5" s="45"/>
      <c r="C5" s="45"/>
      <c r="D5" s="45"/>
      <c r="E5" s="45"/>
      <c r="F5" s="45"/>
      <c r="G5" s="45"/>
      <c r="H5" s="45"/>
      <c r="I5" s="45"/>
      <c r="J5" s="45"/>
      <c r="K5" s="45"/>
    </row>
    <row r="6" spans="1:20" ht="31.5" customHeight="1">
      <c r="F6" s="361" t="s">
        <v>205</v>
      </c>
      <c r="G6" s="361"/>
      <c r="H6" s="361"/>
      <c r="I6" s="361"/>
      <c r="J6" s="361"/>
      <c r="K6" s="361"/>
    </row>
    <row r="7" spans="1:20" ht="31.5" customHeight="1" thickBot="1">
      <c r="A7" s="49" t="s">
        <v>206</v>
      </c>
    </row>
    <row r="8" spans="1:20" ht="41.25" customHeight="1">
      <c r="A8" s="50" t="s">
        <v>207</v>
      </c>
      <c r="B8" s="362"/>
      <c r="C8" s="362"/>
      <c r="D8" s="362"/>
      <c r="E8" s="362"/>
      <c r="F8" s="362"/>
      <c r="G8" s="362"/>
      <c r="H8" s="362"/>
      <c r="I8" s="362"/>
      <c r="J8" s="362"/>
      <c r="K8" s="363"/>
    </row>
    <row r="9" spans="1:20" ht="41.25" customHeight="1" thickBot="1">
      <c r="A9" s="51" t="s">
        <v>208</v>
      </c>
      <c r="B9" s="52"/>
      <c r="C9" s="53"/>
      <c r="D9" s="53"/>
      <c r="E9" s="53"/>
      <c r="F9" s="53"/>
      <c r="G9" s="53"/>
      <c r="H9" s="53"/>
      <c r="I9" s="53"/>
      <c r="J9" s="53"/>
      <c r="K9" s="54"/>
    </row>
    <row r="10" spans="1:20" ht="41.25" customHeight="1" thickBot="1">
      <c r="A10" s="55"/>
    </row>
    <row r="11" spans="1:20" ht="41.25" customHeight="1" thickBot="1">
      <c r="A11" s="56" t="s">
        <v>209</v>
      </c>
      <c r="B11" s="57"/>
      <c r="C11" s="58"/>
      <c r="D11" s="58"/>
      <c r="E11" s="58"/>
      <c r="F11" s="58"/>
      <c r="G11" s="58"/>
      <c r="H11" s="58"/>
      <c r="I11" s="58"/>
      <c r="J11" s="58"/>
      <c r="K11" s="59"/>
    </row>
    <row r="12" spans="1:20" ht="41.25" customHeight="1" thickBot="1">
      <c r="A12" s="60" t="s">
        <v>210</v>
      </c>
      <c r="B12" s="353"/>
      <c r="C12" s="354"/>
      <c r="D12" s="354"/>
      <c r="E12" s="354"/>
      <c r="F12" s="354"/>
      <c r="G12" s="354"/>
      <c r="H12" s="354"/>
      <c r="I12" s="354"/>
      <c r="J12" s="354"/>
      <c r="K12" s="355"/>
    </row>
    <row r="13" spans="1:20" ht="41.25" customHeight="1" thickBot="1">
      <c r="A13" s="56" t="s">
        <v>211</v>
      </c>
      <c r="B13" s="353"/>
      <c r="C13" s="354"/>
      <c r="D13" s="354"/>
      <c r="E13" s="354"/>
      <c r="F13" s="354"/>
      <c r="G13" s="354"/>
      <c r="H13" s="354"/>
      <c r="I13" s="354"/>
      <c r="J13" s="354"/>
      <c r="K13" s="355"/>
    </row>
    <row r="14" spans="1:20" ht="41.25" customHeight="1" thickBot="1">
      <c r="A14" s="364" t="s">
        <v>212</v>
      </c>
      <c r="B14" s="61" t="s">
        <v>213</v>
      </c>
      <c r="C14" s="62"/>
      <c r="D14" s="62"/>
      <c r="E14" s="63"/>
      <c r="F14" s="63"/>
      <c r="G14" s="63"/>
      <c r="H14" s="63"/>
      <c r="I14" s="63"/>
      <c r="J14" s="63"/>
      <c r="K14" s="64"/>
    </row>
    <row r="15" spans="1:20" ht="41.25" customHeight="1" thickBot="1">
      <c r="A15" s="364"/>
      <c r="B15" s="365"/>
      <c r="C15" s="366"/>
      <c r="D15" s="366"/>
      <c r="E15" s="366"/>
      <c r="F15" s="366"/>
      <c r="G15" s="366"/>
      <c r="H15" s="366"/>
      <c r="I15" s="366"/>
      <c r="J15" s="366"/>
      <c r="K15" s="367"/>
    </row>
    <row r="16" spans="1:20" ht="41.25" customHeight="1" thickBot="1">
      <c r="A16" s="364" t="s">
        <v>214</v>
      </c>
      <c r="B16" s="368" t="s">
        <v>215</v>
      </c>
      <c r="C16" s="369"/>
      <c r="D16" s="368"/>
      <c r="E16" s="370"/>
      <c r="F16" s="369"/>
      <c r="G16" s="368" t="s">
        <v>216</v>
      </c>
      <c r="H16" s="369"/>
      <c r="I16" s="368"/>
      <c r="J16" s="370"/>
      <c r="K16" s="369"/>
    </row>
    <row r="17" spans="1:11" ht="41.25" customHeight="1" thickBot="1">
      <c r="A17" s="364"/>
      <c r="B17" s="371" t="s">
        <v>217</v>
      </c>
      <c r="C17" s="372"/>
      <c r="D17" s="368"/>
      <c r="E17" s="370"/>
      <c r="F17" s="370"/>
      <c r="G17" s="370"/>
      <c r="H17" s="370"/>
      <c r="I17" s="370"/>
      <c r="J17" s="370"/>
      <c r="K17" s="369"/>
    </row>
    <row r="18" spans="1:11" ht="41.25" customHeight="1" thickBot="1">
      <c r="A18" s="65" t="s">
        <v>218</v>
      </c>
      <c r="B18" s="373" t="s">
        <v>219</v>
      </c>
      <c r="C18" s="354"/>
      <c r="D18" s="354"/>
      <c r="E18" s="354"/>
      <c r="F18" s="354"/>
      <c r="G18" s="354"/>
      <c r="H18" s="354"/>
      <c r="I18" s="354"/>
      <c r="J18" s="354"/>
      <c r="K18" s="355"/>
    </row>
    <row r="19" spans="1:11" ht="41.25" customHeight="1" thickBot="1">
      <c r="A19" s="65" t="s">
        <v>220</v>
      </c>
      <c r="B19" s="373" t="s">
        <v>219</v>
      </c>
      <c r="C19" s="354"/>
      <c r="D19" s="354"/>
      <c r="E19" s="354"/>
      <c r="F19" s="354"/>
      <c r="G19" s="354"/>
      <c r="H19" s="354"/>
      <c r="I19" s="354"/>
      <c r="J19" s="354"/>
      <c r="K19" s="355"/>
    </row>
    <row r="20" spans="1:11" ht="41.25" customHeight="1" thickBot="1">
      <c r="A20" s="56" t="s">
        <v>221</v>
      </c>
      <c r="B20" s="66" t="s">
        <v>222</v>
      </c>
      <c r="C20" s="374"/>
      <c r="D20" s="375"/>
      <c r="E20" s="376"/>
      <c r="F20" s="66" t="s">
        <v>223</v>
      </c>
      <c r="G20" s="353"/>
      <c r="H20" s="354"/>
      <c r="I20" s="354"/>
      <c r="J20" s="354"/>
      <c r="K20" s="355"/>
    </row>
    <row r="21" spans="1:11" ht="41.25" customHeight="1" thickBot="1">
      <c r="A21" s="56" t="s">
        <v>224</v>
      </c>
      <c r="B21" s="66" t="s">
        <v>222</v>
      </c>
      <c r="C21" s="353"/>
      <c r="D21" s="354"/>
      <c r="E21" s="355"/>
      <c r="F21" s="66" t="s">
        <v>223</v>
      </c>
      <c r="G21" s="353"/>
      <c r="H21" s="354"/>
      <c r="I21" s="354"/>
      <c r="J21" s="354"/>
      <c r="K21" s="355"/>
    </row>
  </sheetData>
  <mergeCells count="22">
    <mergeCell ref="B18:K18"/>
    <mergeCell ref="B19:K19"/>
    <mergeCell ref="C20:E20"/>
    <mergeCell ref="G20:K20"/>
    <mergeCell ref="C21:E21"/>
    <mergeCell ref="G21:K21"/>
    <mergeCell ref="B13:K13"/>
    <mergeCell ref="A14:A15"/>
    <mergeCell ref="B15:K15"/>
    <mergeCell ref="A16:A17"/>
    <mergeCell ref="B16:C16"/>
    <mergeCell ref="D16:F16"/>
    <mergeCell ref="G16:H16"/>
    <mergeCell ref="I16:K16"/>
    <mergeCell ref="B17:C17"/>
    <mergeCell ref="D17:K17"/>
    <mergeCell ref="B12:K12"/>
    <mergeCell ref="A2:K2"/>
    <mergeCell ref="B4:C4"/>
    <mergeCell ref="D4:I4"/>
    <mergeCell ref="F6:K6"/>
    <mergeCell ref="B8:K8"/>
  </mergeCells>
  <phoneticPr fontId="3"/>
  <printOptions horizontalCentered="1"/>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G127"/>
  <sheetViews>
    <sheetView zoomScaleNormal="100" zoomScaleSheetLayoutView="90" workbookViewId="0">
      <selection activeCell="A2" sqref="A2:G2"/>
    </sheetView>
  </sheetViews>
  <sheetFormatPr defaultColWidth="9" defaultRowHeight="14.4"/>
  <cols>
    <col min="1" max="1" width="10.69921875" style="12" customWidth="1"/>
    <col min="2" max="2" width="3.69921875" style="12" customWidth="1"/>
    <col min="3" max="3" width="42.5" style="12" customWidth="1"/>
    <col min="4" max="4" width="6.8984375" style="12" customWidth="1"/>
    <col min="5" max="6" width="4.59765625" style="12" customWidth="1"/>
    <col min="7" max="7" width="21.3984375" style="12" customWidth="1"/>
    <col min="8" max="16384" width="9" style="12"/>
  </cols>
  <sheetData>
    <row r="1" spans="1:7" s="10" customFormat="1" ht="16.2">
      <c r="A1" s="427" t="s">
        <v>13</v>
      </c>
      <c r="B1" s="427"/>
      <c r="C1" s="427"/>
      <c r="D1" s="427"/>
      <c r="E1" s="427"/>
      <c r="F1" s="427"/>
      <c r="G1" s="427"/>
    </row>
    <row r="2" spans="1:7" s="11" customFormat="1" ht="10.8">
      <c r="A2" s="428" t="s">
        <v>0</v>
      </c>
      <c r="B2" s="428"/>
      <c r="C2" s="428"/>
      <c r="D2" s="428"/>
      <c r="E2" s="428"/>
      <c r="F2" s="428"/>
      <c r="G2" s="428"/>
    </row>
    <row r="3" spans="1:7" s="10" customFormat="1" ht="12">
      <c r="A3" s="429" t="s">
        <v>1</v>
      </c>
      <c r="B3" s="3"/>
      <c r="C3" s="431" t="s">
        <v>2</v>
      </c>
      <c r="D3" s="429" t="s">
        <v>3</v>
      </c>
      <c r="E3" s="429" t="s">
        <v>4</v>
      </c>
      <c r="F3" s="429"/>
      <c r="G3" s="433" t="s">
        <v>139</v>
      </c>
    </row>
    <row r="4" spans="1:7" s="10" customFormat="1" ht="12">
      <c r="A4" s="430"/>
      <c r="B4" s="4"/>
      <c r="C4" s="432"/>
      <c r="D4" s="430"/>
      <c r="E4" s="1" t="s">
        <v>5</v>
      </c>
      <c r="F4" s="1" t="s">
        <v>6</v>
      </c>
      <c r="G4" s="434"/>
    </row>
    <row r="5" spans="1:7" s="10" customFormat="1" ht="43.2">
      <c r="A5" s="407" t="s">
        <v>12</v>
      </c>
      <c r="B5" s="2" t="s">
        <v>146</v>
      </c>
      <c r="C5" s="9" t="s">
        <v>722</v>
      </c>
      <c r="D5" s="5" t="s">
        <v>142</v>
      </c>
      <c r="E5" s="1" t="s">
        <v>8</v>
      </c>
      <c r="F5" s="1" t="s">
        <v>8</v>
      </c>
      <c r="G5" s="347"/>
    </row>
    <row r="6" spans="1:7" s="10" customFormat="1" ht="43.2">
      <c r="A6" s="408"/>
      <c r="B6" s="2" t="s">
        <v>147</v>
      </c>
      <c r="C6" s="9" t="s">
        <v>723</v>
      </c>
      <c r="D6" s="5" t="s">
        <v>143</v>
      </c>
      <c r="E6" s="1" t="s">
        <v>8</v>
      </c>
      <c r="F6" s="1" t="s">
        <v>8</v>
      </c>
      <c r="G6" s="347"/>
    </row>
    <row r="7" spans="1:7" s="10" customFormat="1" ht="54">
      <c r="A7" s="408"/>
      <c r="B7" s="2" t="s">
        <v>148</v>
      </c>
      <c r="C7" s="8" t="s">
        <v>702</v>
      </c>
      <c r="D7" s="5" t="s">
        <v>144</v>
      </c>
      <c r="E7" s="1" t="s">
        <v>8</v>
      </c>
      <c r="F7" s="1" t="s">
        <v>8</v>
      </c>
      <c r="G7" s="347"/>
    </row>
    <row r="8" spans="1:7" s="10" customFormat="1" ht="54">
      <c r="A8" s="408"/>
      <c r="B8" s="2" t="s">
        <v>149</v>
      </c>
      <c r="C8" s="8" t="s">
        <v>182</v>
      </c>
      <c r="D8" s="5" t="s">
        <v>145</v>
      </c>
      <c r="E8" s="1" t="s">
        <v>8</v>
      </c>
      <c r="F8" s="1" t="s">
        <v>8</v>
      </c>
      <c r="G8" s="347"/>
    </row>
    <row r="9" spans="1:7" s="10" customFormat="1" ht="46.8" customHeight="1">
      <c r="A9" s="408"/>
      <c r="B9" s="2" t="s">
        <v>411</v>
      </c>
      <c r="C9" s="14" t="s">
        <v>476</v>
      </c>
      <c r="D9" s="5" t="s">
        <v>412</v>
      </c>
      <c r="E9" s="1" t="s">
        <v>8</v>
      </c>
      <c r="F9" s="1" t="s">
        <v>8</v>
      </c>
      <c r="G9" s="347"/>
    </row>
    <row r="10" spans="1:7" s="10" customFormat="1" ht="32.4">
      <c r="A10" s="408"/>
      <c r="B10" s="2" t="s">
        <v>413</v>
      </c>
      <c r="C10" s="22" t="s">
        <v>414</v>
      </c>
      <c r="D10" s="5" t="s">
        <v>415</v>
      </c>
      <c r="E10" s="1" t="s">
        <v>8</v>
      </c>
      <c r="F10" s="1" t="s">
        <v>8</v>
      </c>
      <c r="G10" s="347"/>
    </row>
    <row r="11" spans="1:7" s="10" customFormat="1" ht="16.2">
      <c r="A11" s="409" t="s">
        <v>7</v>
      </c>
      <c r="B11" s="409"/>
      <c r="C11" s="409"/>
      <c r="D11" s="409"/>
      <c r="E11" s="409"/>
      <c r="F11" s="409"/>
      <c r="G11" s="409"/>
    </row>
    <row r="12" spans="1:7" ht="32.4">
      <c r="A12" s="391" t="s">
        <v>14</v>
      </c>
      <c r="B12" s="38" t="s">
        <v>146</v>
      </c>
      <c r="C12" s="22" t="s">
        <v>704</v>
      </c>
      <c r="D12" s="5" t="s">
        <v>74</v>
      </c>
      <c r="E12" s="1" t="s">
        <v>8</v>
      </c>
      <c r="F12" s="1" t="s">
        <v>8</v>
      </c>
      <c r="G12" s="21"/>
    </row>
    <row r="13" spans="1:7" ht="97.2">
      <c r="A13" s="393"/>
      <c r="B13" s="38" t="s">
        <v>147</v>
      </c>
      <c r="C13" s="14" t="s">
        <v>705</v>
      </c>
      <c r="D13" s="5" t="s">
        <v>75</v>
      </c>
      <c r="E13" s="1" t="s">
        <v>8</v>
      </c>
      <c r="F13" s="1" t="s">
        <v>8</v>
      </c>
      <c r="G13" s="21"/>
    </row>
    <row r="14" spans="1:7" ht="96" customHeight="1">
      <c r="A14" s="393"/>
      <c r="B14" s="38" t="s">
        <v>10</v>
      </c>
      <c r="C14" s="14" t="s">
        <v>477</v>
      </c>
      <c r="D14" s="5" t="s">
        <v>663</v>
      </c>
      <c r="E14" s="1" t="s">
        <v>8</v>
      </c>
      <c r="F14" s="1" t="s">
        <v>8</v>
      </c>
      <c r="G14" s="21"/>
    </row>
    <row r="15" spans="1:7" ht="32.4">
      <c r="A15" s="410" t="s">
        <v>16</v>
      </c>
      <c r="B15" s="38" t="s">
        <v>150</v>
      </c>
      <c r="C15" s="22" t="s">
        <v>15</v>
      </c>
      <c r="D15" s="5" t="s">
        <v>76</v>
      </c>
      <c r="E15" s="1" t="s">
        <v>8</v>
      </c>
      <c r="F15" s="1" t="s">
        <v>8</v>
      </c>
      <c r="G15" s="21"/>
    </row>
    <row r="16" spans="1:7" ht="158.25" customHeight="1">
      <c r="A16" s="411"/>
      <c r="B16" s="38" t="s">
        <v>151</v>
      </c>
      <c r="C16" s="14" t="s">
        <v>433</v>
      </c>
      <c r="D16" s="5" t="s">
        <v>77</v>
      </c>
      <c r="E16" s="1" t="s">
        <v>8</v>
      </c>
      <c r="F16" s="1" t="s">
        <v>8</v>
      </c>
      <c r="G16" s="21"/>
    </row>
    <row r="17" spans="1:7" s="351" customFormat="1" ht="43.2">
      <c r="A17" s="412"/>
      <c r="B17" s="38" t="s">
        <v>10</v>
      </c>
      <c r="C17" s="14" t="s">
        <v>706</v>
      </c>
      <c r="D17" s="5" t="s">
        <v>78</v>
      </c>
      <c r="E17" s="1" t="s">
        <v>8</v>
      </c>
      <c r="F17" s="1" t="s">
        <v>8</v>
      </c>
      <c r="G17" s="21"/>
    </row>
    <row r="18" spans="1:7" s="13" customFormat="1" ht="18" customHeight="1">
      <c r="A18" s="413" t="s">
        <v>18</v>
      </c>
      <c r="B18" s="413"/>
      <c r="C18" s="413"/>
      <c r="D18" s="413"/>
      <c r="E18" s="413"/>
      <c r="F18" s="413"/>
      <c r="G18" s="413"/>
    </row>
    <row r="19" spans="1:7" ht="58.8" customHeight="1">
      <c r="A19" s="422" t="s">
        <v>19</v>
      </c>
      <c r="B19" s="38" t="s">
        <v>150</v>
      </c>
      <c r="C19" s="7" t="s">
        <v>479</v>
      </c>
      <c r="D19" s="5" t="s">
        <v>79</v>
      </c>
      <c r="E19" s="1" t="s">
        <v>8</v>
      </c>
      <c r="F19" s="1" t="s">
        <v>8</v>
      </c>
      <c r="G19" s="21"/>
    </row>
    <row r="20" spans="1:7" ht="54" customHeight="1">
      <c r="A20" s="423"/>
      <c r="B20" s="38" t="s">
        <v>9</v>
      </c>
      <c r="C20" s="14" t="s">
        <v>478</v>
      </c>
      <c r="D20" s="5" t="s">
        <v>80</v>
      </c>
      <c r="E20" s="1" t="s">
        <v>8</v>
      </c>
      <c r="F20" s="1" t="s">
        <v>8</v>
      </c>
      <c r="G20" s="21"/>
    </row>
    <row r="21" spans="1:7" ht="120.6" customHeight="1">
      <c r="A21" s="423"/>
      <c r="B21" s="38" t="s">
        <v>10</v>
      </c>
      <c r="C21" s="14" t="s">
        <v>480</v>
      </c>
      <c r="D21" s="5" t="s">
        <v>81</v>
      </c>
      <c r="E21" s="1" t="s">
        <v>8</v>
      </c>
      <c r="F21" s="1" t="s">
        <v>8</v>
      </c>
      <c r="G21" s="21"/>
    </row>
    <row r="22" spans="1:7" ht="54">
      <c r="A22" s="423"/>
      <c r="B22" s="38" t="s">
        <v>11</v>
      </c>
      <c r="C22" s="7" t="s">
        <v>183</v>
      </c>
      <c r="D22" s="5" t="s">
        <v>664</v>
      </c>
      <c r="E22" s="1" t="s">
        <v>8</v>
      </c>
      <c r="F22" s="1" t="s">
        <v>8</v>
      </c>
      <c r="G22" s="21"/>
    </row>
    <row r="23" spans="1:7" ht="334.8">
      <c r="A23" s="423"/>
      <c r="B23" s="38" t="s">
        <v>17</v>
      </c>
      <c r="C23" s="7" t="s">
        <v>665</v>
      </c>
      <c r="D23" s="5" t="s">
        <v>666</v>
      </c>
      <c r="E23" s="1" t="s">
        <v>8</v>
      </c>
      <c r="F23" s="1" t="s">
        <v>8</v>
      </c>
      <c r="G23" s="21"/>
    </row>
    <row r="24" spans="1:7" ht="32.4">
      <c r="A24" s="423"/>
      <c r="B24" s="38" t="s">
        <v>35</v>
      </c>
      <c r="C24" s="25" t="s">
        <v>481</v>
      </c>
      <c r="D24" s="348" t="s">
        <v>667</v>
      </c>
      <c r="E24" s="18" t="s">
        <v>8</v>
      </c>
      <c r="F24" s="18" t="s">
        <v>8</v>
      </c>
      <c r="G24" s="19"/>
    </row>
    <row r="25" spans="1:7" ht="43.2">
      <c r="A25" s="423"/>
      <c r="B25" s="38" t="s">
        <v>36</v>
      </c>
      <c r="C25" s="25" t="s">
        <v>482</v>
      </c>
      <c r="D25" s="348" t="s">
        <v>668</v>
      </c>
      <c r="E25" s="18" t="s">
        <v>8</v>
      </c>
      <c r="F25" s="18" t="s">
        <v>8</v>
      </c>
      <c r="G25" s="19"/>
    </row>
    <row r="26" spans="1:7" ht="93.6" customHeight="1">
      <c r="A26" s="423"/>
      <c r="B26" s="38" t="s">
        <v>37</v>
      </c>
      <c r="C26" s="28" t="s">
        <v>671</v>
      </c>
      <c r="D26" s="348" t="s">
        <v>669</v>
      </c>
      <c r="E26" s="18" t="s">
        <v>8</v>
      </c>
      <c r="F26" s="18" t="s">
        <v>8</v>
      </c>
      <c r="G26" s="19"/>
    </row>
    <row r="27" spans="1:7" ht="88.2" customHeight="1">
      <c r="A27" s="424"/>
      <c r="B27" s="38" t="s">
        <v>484</v>
      </c>
      <c r="C27" s="25" t="s">
        <v>483</v>
      </c>
      <c r="D27" s="348" t="s">
        <v>670</v>
      </c>
      <c r="E27" s="18" t="s">
        <v>8</v>
      </c>
      <c r="F27" s="18" t="s">
        <v>8</v>
      </c>
      <c r="G27" s="19"/>
    </row>
    <row r="28" spans="1:7" ht="33.75" customHeight="1">
      <c r="A28" s="26" t="s">
        <v>152</v>
      </c>
      <c r="B28" s="38"/>
      <c r="C28" s="17" t="s">
        <v>184</v>
      </c>
      <c r="D28" s="348" t="s">
        <v>82</v>
      </c>
      <c r="E28" s="18" t="s">
        <v>8</v>
      </c>
      <c r="F28" s="18" t="s">
        <v>8</v>
      </c>
      <c r="G28" s="19"/>
    </row>
    <row r="29" spans="1:7" ht="43.2">
      <c r="A29" s="26" t="s">
        <v>20</v>
      </c>
      <c r="B29" s="38"/>
      <c r="C29" s="25" t="s">
        <v>21</v>
      </c>
      <c r="D29" s="348" t="s">
        <v>83</v>
      </c>
      <c r="E29" s="18" t="s">
        <v>8</v>
      </c>
      <c r="F29" s="18" t="s">
        <v>8</v>
      </c>
      <c r="G29" s="19"/>
    </row>
    <row r="30" spans="1:7" ht="32.4">
      <c r="A30" s="6" t="s">
        <v>22</v>
      </c>
      <c r="B30" s="41"/>
      <c r="C30" s="22" t="s">
        <v>23</v>
      </c>
      <c r="D30" s="5" t="s">
        <v>84</v>
      </c>
      <c r="E30" s="1" t="s">
        <v>8</v>
      </c>
      <c r="F30" s="1" t="s">
        <v>8</v>
      </c>
      <c r="G30" s="21"/>
    </row>
    <row r="31" spans="1:7" ht="32.4">
      <c r="A31" s="414" t="s">
        <v>153</v>
      </c>
      <c r="B31" s="39" t="s">
        <v>150</v>
      </c>
      <c r="C31" s="17" t="s">
        <v>24</v>
      </c>
      <c r="D31" s="348" t="s">
        <v>85</v>
      </c>
      <c r="E31" s="18" t="s">
        <v>8</v>
      </c>
      <c r="F31" s="18" t="s">
        <v>8</v>
      </c>
      <c r="G31" s="19"/>
    </row>
    <row r="32" spans="1:7" ht="54">
      <c r="A32" s="415"/>
      <c r="B32" s="39" t="s">
        <v>9</v>
      </c>
      <c r="C32" s="17" t="s">
        <v>25</v>
      </c>
      <c r="D32" s="348" t="s">
        <v>86</v>
      </c>
      <c r="E32" s="18" t="s">
        <v>8</v>
      </c>
      <c r="F32" s="18" t="s">
        <v>8</v>
      </c>
      <c r="G32" s="19"/>
    </row>
    <row r="33" spans="1:7" ht="32.4">
      <c r="A33" s="416"/>
      <c r="B33" s="16" t="s">
        <v>10</v>
      </c>
      <c r="C33" s="17" t="s">
        <v>26</v>
      </c>
      <c r="D33" s="348" t="s">
        <v>87</v>
      </c>
      <c r="E33" s="18" t="s">
        <v>8</v>
      </c>
      <c r="F33" s="18" t="s">
        <v>8</v>
      </c>
      <c r="G33" s="19"/>
    </row>
    <row r="34" spans="1:7" ht="32.4">
      <c r="A34" s="26" t="s">
        <v>72</v>
      </c>
      <c r="B34" s="16"/>
      <c r="C34" s="40" t="s">
        <v>73</v>
      </c>
      <c r="D34" s="348" t="s">
        <v>88</v>
      </c>
      <c r="E34" s="18" t="s">
        <v>8</v>
      </c>
      <c r="F34" s="18" t="s">
        <v>8</v>
      </c>
      <c r="G34" s="19"/>
    </row>
    <row r="35" spans="1:7" ht="32.4">
      <c r="A35" s="414" t="s">
        <v>154</v>
      </c>
      <c r="B35" s="16" t="s">
        <v>150</v>
      </c>
      <c r="C35" s="17" t="s">
        <v>27</v>
      </c>
      <c r="D35" s="348" t="s">
        <v>89</v>
      </c>
      <c r="E35" s="18" t="s">
        <v>8</v>
      </c>
      <c r="F35" s="18" t="s">
        <v>8</v>
      </c>
      <c r="G35" s="19"/>
    </row>
    <row r="36" spans="1:7" ht="43.2">
      <c r="A36" s="415"/>
      <c r="B36" s="16" t="s">
        <v>9</v>
      </c>
      <c r="C36" s="17" t="s">
        <v>28</v>
      </c>
      <c r="D36" s="348" t="s">
        <v>90</v>
      </c>
      <c r="E36" s="18" t="s">
        <v>8</v>
      </c>
      <c r="F36" s="18" t="s">
        <v>8</v>
      </c>
      <c r="G36" s="19"/>
    </row>
    <row r="37" spans="1:7" ht="43.2">
      <c r="A37" s="415"/>
      <c r="B37" s="16" t="s">
        <v>10</v>
      </c>
      <c r="C37" s="25" t="s">
        <v>29</v>
      </c>
      <c r="D37" s="348" t="s">
        <v>91</v>
      </c>
      <c r="E37" s="18" t="s">
        <v>8</v>
      </c>
      <c r="F37" s="18" t="s">
        <v>8</v>
      </c>
      <c r="G37" s="19"/>
    </row>
    <row r="38" spans="1:7" ht="32.4">
      <c r="A38" s="29" t="s">
        <v>30</v>
      </c>
      <c r="B38" s="16"/>
      <c r="C38" s="25" t="s">
        <v>31</v>
      </c>
      <c r="D38" s="348" t="s">
        <v>92</v>
      </c>
      <c r="E38" s="18" t="s">
        <v>8</v>
      </c>
      <c r="F38" s="18" t="s">
        <v>8</v>
      </c>
      <c r="G38" s="19"/>
    </row>
    <row r="39" spans="1:7" ht="32.4">
      <c r="A39" s="403" t="s">
        <v>32</v>
      </c>
      <c r="B39" s="16" t="s">
        <v>150</v>
      </c>
      <c r="C39" s="17" t="s">
        <v>33</v>
      </c>
      <c r="D39" s="348" t="s">
        <v>93</v>
      </c>
      <c r="E39" s="18" t="s">
        <v>8</v>
      </c>
      <c r="F39" s="18" t="s">
        <v>8</v>
      </c>
      <c r="G39" s="19"/>
    </row>
    <row r="40" spans="1:7" ht="32.4">
      <c r="A40" s="404"/>
      <c r="B40" s="16" t="s">
        <v>9</v>
      </c>
      <c r="C40" s="17" t="s">
        <v>155</v>
      </c>
      <c r="D40" s="348" t="s">
        <v>94</v>
      </c>
      <c r="E40" s="18" t="s">
        <v>8</v>
      </c>
      <c r="F40" s="18" t="s">
        <v>8</v>
      </c>
      <c r="G40" s="19"/>
    </row>
    <row r="41" spans="1:7" ht="32.4">
      <c r="A41" s="399" t="s">
        <v>185</v>
      </c>
      <c r="B41" s="20" t="s">
        <v>150</v>
      </c>
      <c r="C41" s="7" t="s">
        <v>34</v>
      </c>
      <c r="D41" s="5" t="s">
        <v>95</v>
      </c>
      <c r="E41" s="1" t="s">
        <v>8</v>
      </c>
      <c r="F41" s="1" t="s">
        <v>8</v>
      </c>
      <c r="G41" s="21"/>
    </row>
    <row r="42" spans="1:7" ht="108">
      <c r="A42" s="397"/>
      <c r="B42" s="20" t="s">
        <v>9</v>
      </c>
      <c r="C42" s="7" t="s">
        <v>672</v>
      </c>
      <c r="D42" s="5" t="s">
        <v>96</v>
      </c>
      <c r="E42" s="1" t="s">
        <v>8</v>
      </c>
      <c r="F42" s="1" t="s">
        <v>8</v>
      </c>
      <c r="G42" s="21"/>
    </row>
    <row r="43" spans="1:7" ht="86.4">
      <c r="A43" s="397"/>
      <c r="B43" s="20" t="s">
        <v>685</v>
      </c>
      <c r="C43" s="14" t="s">
        <v>156</v>
      </c>
      <c r="D43" s="5" t="s">
        <v>97</v>
      </c>
      <c r="E43" s="1" t="s">
        <v>8</v>
      </c>
      <c r="F43" s="1" t="s">
        <v>8</v>
      </c>
      <c r="G43" s="21"/>
    </row>
    <row r="44" spans="1:7" ht="108">
      <c r="A44" s="397"/>
      <c r="B44" s="20" t="s">
        <v>686</v>
      </c>
      <c r="C44" s="14" t="s">
        <v>186</v>
      </c>
      <c r="D44" s="5" t="s">
        <v>98</v>
      </c>
      <c r="E44" s="1" t="s">
        <v>8</v>
      </c>
      <c r="F44" s="1" t="s">
        <v>8</v>
      </c>
      <c r="G44" s="21"/>
    </row>
    <row r="45" spans="1:7" ht="85.5" customHeight="1">
      <c r="A45" s="397"/>
      <c r="B45" s="417" t="s">
        <v>411</v>
      </c>
      <c r="C45" s="420" t="s">
        <v>673</v>
      </c>
      <c r="D45" s="418" t="s">
        <v>99</v>
      </c>
      <c r="E45" s="425" t="s">
        <v>8</v>
      </c>
      <c r="F45" s="425" t="s">
        <v>8</v>
      </c>
      <c r="G45" s="385"/>
    </row>
    <row r="46" spans="1:7" ht="10.5" customHeight="1">
      <c r="A46" s="397"/>
      <c r="B46" s="390"/>
      <c r="C46" s="421"/>
      <c r="D46" s="419"/>
      <c r="E46" s="426"/>
      <c r="F46" s="426"/>
      <c r="G46" s="387"/>
    </row>
    <row r="47" spans="1:7" ht="86.4">
      <c r="A47" s="397"/>
      <c r="B47" s="20" t="s">
        <v>413</v>
      </c>
      <c r="C47" s="14" t="s">
        <v>674</v>
      </c>
      <c r="D47" s="5" t="s">
        <v>100</v>
      </c>
      <c r="E47" s="1" t="s">
        <v>8</v>
      </c>
      <c r="F47" s="1" t="s">
        <v>8</v>
      </c>
      <c r="G47" s="21"/>
    </row>
    <row r="48" spans="1:7" ht="97.2">
      <c r="A48" s="398"/>
      <c r="B48" s="20" t="s">
        <v>36</v>
      </c>
      <c r="C48" s="14" t="s">
        <v>675</v>
      </c>
      <c r="D48" s="5" t="s">
        <v>101</v>
      </c>
      <c r="E48" s="1" t="s">
        <v>8</v>
      </c>
      <c r="F48" s="1" t="s">
        <v>8</v>
      </c>
      <c r="G48" s="21"/>
    </row>
    <row r="49" spans="1:7" ht="151.19999999999999">
      <c r="A49" s="397" t="s">
        <v>187</v>
      </c>
      <c r="B49" s="20" t="s">
        <v>687</v>
      </c>
      <c r="C49" s="42" t="s">
        <v>707</v>
      </c>
      <c r="D49" s="344" t="s">
        <v>102</v>
      </c>
      <c r="E49" s="349" t="s">
        <v>8</v>
      </c>
      <c r="F49" s="349" t="s">
        <v>8</v>
      </c>
      <c r="G49" s="23"/>
    </row>
    <row r="50" spans="1:7" ht="108" customHeight="1">
      <c r="A50" s="397"/>
      <c r="B50" s="382" t="s">
        <v>688</v>
      </c>
      <c r="C50" s="14" t="s">
        <v>416</v>
      </c>
      <c r="D50" s="391" t="s">
        <v>103</v>
      </c>
      <c r="E50" s="1" t="s">
        <v>8</v>
      </c>
      <c r="F50" s="1" t="s">
        <v>8</v>
      </c>
      <c r="G50" s="385"/>
    </row>
    <row r="51" spans="1:7" ht="114.6" customHeight="1">
      <c r="A51" s="397"/>
      <c r="B51" s="383"/>
      <c r="C51" s="14" t="s">
        <v>188</v>
      </c>
      <c r="D51" s="393"/>
      <c r="E51" s="1" t="s">
        <v>8</v>
      </c>
      <c r="F51" s="1" t="s">
        <v>8</v>
      </c>
      <c r="G51" s="386"/>
    </row>
    <row r="52" spans="1:7" ht="32.4">
      <c r="A52" s="397"/>
      <c r="B52" s="384"/>
      <c r="C52" s="14" t="s">
        <v>189</v>
      </c>
      <c r="D52" s="6" t="s">
        <v>138</v>
      </c>
      <c r="E52" s="1" t="s">
        <v>8</v>
      </c>
      <c r="F52" s="1" t="s">
        <v>8</v>
      </c>
      <c r="G52" s="387"/>
    </row>
    <row r="53" spans="1:7" ht="95.4" customHeight="1">
      <c r="A53" s="397"/>
      <c r="B53" s="24" t="s">
        <v>157</v>
      </c>
      <c r="C53" s="42" t="s">
        <v>676</v>
      </c>
      <c r="D53" s="344" t="s">
        <v>104</v>
      </c>
      <c r="E53" s="349" t="s">
        <v>8</v>
      </c>
      <c r="F53" s="349" t="s">
        <v>8</v>
      </c>
      <c r="G53" s="23"/>
    </row>
    <row r="54" spans="1:7" ht="32.4">
      <c r="A54" s="397"/>
      <c r="B54" s="24" t="s">
        <v>689</v>
      </c>
      <c r="C54" s="22" t="s">
        <v>708</v>
      </c>
      <c r="D54" s="5" t="s">
        <v>105</v>
      </c>
      <c r="E54" s="1" t="s">
        <v>8</v>
      </c>
      <c r="F54" s="1" t="s">
        <v>8</v>
      </c>
      <c r="G54" s="21"/>
    </row>
    <row r="55" spans="1:7" ht="32.4">
      <c r="A55" s="397"/>
      <c r="B55" s="24" t="s">
        <v>690</v>
      </c>
      <c r="C55" s="7" t="s">
        <v>709</v>
      </c>
      <c r="D55" s="5" t="s">
        <v>106</v>
      </c>
      <c r="E55" s="1" t="s">
        <v>8</v>
      </c>
      <c r="F55" s="1" t="s">
        <v>8</v>
      </c>
      <c r="G55" s="21"/>
    </row>
    <row r="56" spans="1:7" ht="54">
      <c r="A56" s="397"/>
      <c r="B56" s="24" t="s">
        <v>691</v>
      </c>
      <c r="C56" s="7" t="s">
        <v>710</v>
      </c>
      <c r="D56" s="5" t="s">
        <v>107</v>
      </c>
      <c r="E56" s="1" t="s">
        <v>8</v>
      </c>
      <c r="F56" s="1" t="s">
        <v>8</v>
      </c>
      <c r="G56" s="21"/>
    </row>
    <row r="57" spans="1:7" ht="64.8">
      <c r="A57" s="397"/>
      <c r="B57" s="24" t="s">
        <v>38</v>
      </c>
      <c r="C57" s="7" t="s">
        <v>158</v>
      </c>
      <c r="D57" s="5" t="s">
        <v>108</v>
      </c>
      <c r="E57" s="1" t="s">
        <v>8</v>
      </c>
      <c r="F57" s="1" t="s">
        <v>8</v>
      </c>
      <c r="G57" s="21"/>
    </row>
    <row r="58" spans="1:7" ht="289.2" customHeight="1">
      <c r="A58" s="398"/>
      <c r="B58" s="24" t="s">
        <v>39</v>
      </c>
      <c r="C58" s="14" t="s">
        <v>485</v>
      </c>
      <c r="D58" s="5" t="s">
        <v>109</v>
      </c>
      <c r="E58" s="1" t="s">
        <v>8</v>
      </c>
      <c r="F58" s="1" t="s">
        <v>8</v>
      </c>
      <c r="G58" s="21"/>
    </row>
    <row r="59" spans="1:7" ht="86.4">
      <c r="A59" s="399" t="s">
        <v>190</v>
      </c>
      <c r="B59" s="388" t="s">
        <v>692</v>
      </c>
      <c r="C59" s="14" t="s">
        <v>711</v>
      </c>
      <c r="D59" s="391" t="s">
        <v>110</v>
      </c>
      <c r="E59" s="1" t="s">
        <v>8</v>
      </c>
      <c r="F59" s="1" t="s">
        <v>8</v>
      </c>
      <c r="G59" s="21"/>
    </row>
    <row r="60" spans="1:7" ht="86.4">
      <c r="A60" s="397"/>
      <c r="B60" s="389"/>
      <c r="C60" s="14" t="s">
        <v>200</v>
      </c>
      <c r="D60" s="392"/>
      <c r="E60" s="1" t="s">
        <v>8</v>
      </c>
      <c r="F60" s="1" t="s">
        <v>8</v>
      </c>
      <c r="G60" s="21"/>
    </row>
    <row r="61" spans="1:7" ht="32.4">
      <c r="A61" s="397"/>
      <c r="B61" s="390"/>
      <c r="C61" s="7" t="s">
        <v>712</v>
      </c>
      <c r="D61" s="6" t="s">
        <v>138</v>
      </c>
      <c r="E61" s="1" t="s">
        <v>8</v>
      </c>
      <c r="F61" s="1" t="s">
        <v>8</v>
      </c>
      <c r="G61" s="21"/>
    </row>
    <row r="62" spans="1:7" ht="32.4">
      <c r="A62" s="397"/>
      <c r="B62" s="20" t="s">
        <v>693</v>
      </c>
      <c r="C62" s="22" t="s">
        <v>677</v>
      </c>
      <c r="D62" s="5" t="s">
        <v>111</v>
      </c>
      <c r="E62" s="1" t="s">
        <v>8</v>
      </c>
      <c r="F62" s="1" t="s">
        <v>8</v>
      </c>
      <c r="G62" s="21"/>
    </row>
    <row r="63" spans="1:7" ht="75.599999999999994">
      <c r="A63" s="397"/>
      <c r="B63" s="20" t="s">
        <v>694</v>
      </c>
      <c r="C63" s="28" t="s">
        <v>713</v>
      </c>
      <c r="D63" s="348" t="s">
        <v>112</v>
      </c>
      <c r="E63" s="18" t="s">
        <v>8</v>
      </c>
      <c r="F63" s="18" t="s">
        <v>8</v>
      </c>
      <c r="G63" s="19"/>
    </row>
    <row r="64" spans="1:7" ht="43.2">
      <c r="A64" s="397"/>
      <c r="B64" s="20" t="s">
        <v>695</v>
      </c>
      <c r="C64" s="25" t="s">
        <v>714</v>
      </c>
      <c r="D64" s="348" t="s">
        <v>113</v>
      </c>
      <c r="E64" s="18" t="s">
        <v>8</v>
      </c>
      <c r="F64" s="18" t="s">
        <v>8</v>
      </c>
      <c r="G64" s="19"/>
    </row>
    <row r="65" spans="1:7" ht="108">
      <c r="A65" s="397"/>
      <c r="B65" s="20" t="s">
        <v>696</v>
      </c>
      <c r="C65" s="28" t="s">
        <v>191</v>
      </c>
      <c r="D65" s="348" t="s">
        <v>114</v>
      </c>
      <c r="E65" s="18" t="s">
        <v>8</v>
      </c>
      <c r="F65" s="18" t="s">
        <v>8</v>
      </c>
      <c r="G65" s="19"/>
    </row>
    <row r="66" spans="1:7" ht="138" customHeight="1">
      <c r="A66" s="397"/>
      <c r="B66" s="20" t="s">
        <v>697</v>
      </c>
      <c r="C66" s="28" t="s">
        <v>417</v>
      </c>
      <c r="D66" s="348" t="s">
        <v>418</v>
      </c>
      <c r="E66" s="18" t="s">
        <v>8</v>
      </c>
      <c r="F66" s="18" t="s">
        <v>8</v>
      </c>
      <c r="G66" s="19"/>
    </row>
    <row r="67" spans="1:7" ht="87" customHeight="1">
      <c r="A67" s="397"/>
      <c r="B67" s="20" t="s">
        <v>698</v>
      </c>
      <c r="C67" s="28" t="s">
        <v>703</v>
      </c>
      <c r="D67" s="348" t="s">
        <v>419</v>
      </c>
      <c r="E67" s="18" t="s">
        <v>8</v>
      </c>
      <c r="F67" s="18" t="s">
        <v>8</v>
      </c>
      <c r="G67" s="19"/>
    </row>
    <row r="68" spans="1:7" ht="145.80000000000001" customHeight="1">
      <c r="A68" s="397"/>
      <c r="B68" s="20" t="s">
        <v>699</v>
      </c>
      <c r="C68" s="28" t="s">
        <v>715</v>
      </c>
      <c r="D68" s="348" t="s">
        <v>115</v>
      </c>
      <c r="E68" s="18" t="s">
        <v>8</v>
      </c>
      <c r="F68" s="18" t="s">
        <v>8</v>
      </c>
      <c r="G68" s="19"/>
    </row>
    <row r="69" spans="1:7" ht="32.4">
      <c r="A69" s="398"/>
      <c r="B69" s="20" t="s">
        <v>700</v>
      </c>
      <c r="C69" s="17" t="s">
        <v>40</v>
      </c>
      <c r="D69" s="348" t="s">
        <v>116</v>
      </c>
      <c r="E69" s="18" t="s">
        <v>8</v>
      </c>
      <c r="F69" s="18" t="s">
        <v>8</v>
      </c>
      <c r="G69" s="19"/>
    </row>
    <row r="70" spans="1:7" ht="84.6" customHeight="1">
      <c r="A70" s="397" t="s">
        <v>192</v>
      </c>
      <c r="B70" s="20" t="s">
        <v>701</v>
      </c>
      <c r="C70" s="43" t="s">
        <v>716</v>
      </c>
      <c r="D70" s="346" t="s">
        <v>117</v>
      </c>
      <c r="E70" s="37" t="s">
        <v>8</v>
      </c>
      <c r="F70" s="37" t="s">
        <v>8</v>
      </c>
      <c r="G70" s="34"/>
    </row>
    <row r="71" spans="1:7" ht="86.4">
      <c r="A71" s="397"/>
      <c r="B71" s="20" t="s">
        <v>486</v>
      </c>
      <c r="C71" s="28" t="s">
        <v>717</v>
      </c>
      <c r="D71" s="345" t="s">
        <v>118</v>
      </c>
      <c r="E71" s="18" t="s">
        <v>8</v>
      </c>
      <c r="F71" s="18" t="s">
        <v>8</v>
      </c>
      <c r="G71" s="32"/>
    </row>
    <row r="72" spans="1:7" ht="43.2">
      <c r="A72" s="397"/>
      <c r="B72" s="20" t="s">
        <v>487</v>
      </c>
      <c r="C72" s="35" t="s">
        <v>718</v>
      </c>
      <c r="D72" s="345" t="s">
        <v>119</v>
      </c>
      <c r="E72" s="36" t="s">
        <v>8</v>
      </c>
      <c r="F72" s="36" t="s">
        <v>8</v>
      </c>
      <c r="G72" s="32"/>
    </row>
    <row r="73" spans="1:7" ht="54">
      <c r="A73" s="397"/>
      <c r="B73" s="20" t="s">
        <v>488</v>
      </c>
      <c r="C73" s="17" t="s">
        <v>42</v>
      </c>
      <c r="D73" s="345" t="s">
        <v>120</v>
      </c>
      <c r="E73" s="18" t="s">
        <v>8</v>
      </c>
      <c r="F73" s="18" t="s">
        <v>8</v>
      </c>
      <c r="G73" s="19"/>
    </row>
    <row r="74" spans="1:7" ht="43.2">
      <c r="A74" s="398"/>
      <c r="B74" s="20" t="s">
        <v>489</v>
      </c>
      <c r="C74" s="25" t="s">
        <v>43</v>
      </c>
      <c r="D74" s="348" t="s">
        <v>121</v>
      </c>
      <c r="E74" s="18" t="s">
        <v>8</v>
      </c>
      <c r="F74" s="18" t="s">
        <v>8</v>
      </c>
      <c r="G74" s="19"/>
    </row>
    <row r="75" spans="1:7" ht="54">
      <c r="A75" s="400" t="s">
        <v>193</v>
      </c>
      <c r="B75" s="20" t="s">
        <v>490</v>
      </c>
      <c r="C75" s="33" t="s">
        <v>493</v>
      </c>
      <c r="D75" s="350" t="s">
        <v>122</v>
      </c>
      <c r="E75" s="37" t="s">
        <v>8</v>
      </c>
      <c r="F75" s="37" t="s">
        <v>8</v>
      </c>
      <c r="G75" s="34"/>
    </row>
    <row r="76" spans="1:7" ht="32.4">
      <c r="A76" s="400"/>
      <c r="B76" s="20" t="s">
        <v>491</v>
      </c>
      <c r="C76" s="17" t="s">
        <v>44</v>
      </c>
      <c r="D76" s="348" t="s">
        <v>420</v>
      </c>
      <c r="E76" s="18" t="s">
        <v>8</v>
      </c>
      <c r="F76" s="18" t="s">
        <v>8</v>
      </c>
      <c r="G76" s="19"/>
    </row>
    <row r="77" spans="1:7" ht="43.2">
      <c r="A77" s="403" t="s">
        <v>41</v>
      </c>
      <c r="B77" s="20" t="s">
        <v>492</v>
      </c>
      <c r="C77" s="25" t="s">
        <v>167</v>
      </c>
      <c r="D77" s="345" t="s">
        <v>123</v>
      </c>
      <c r="E77" s="18" t="s">
        <v>8</v>
      </c>
      <c r="F77" s="18" t="s">
        <v>8</v>
      </c>
      <c r="G77" s="19"/>
    </row>
    <row r="78" spans="1:7" ht="43.2">
      <c r="A78" s="404"/>
      <c r="B78" s="16" t="s">
        <v>9</v>
      </c>
      <c r="C78" s="17" t="s">
        <v>194</v>
      </c>
      <c r="D78" s="345" t="s">
        <v>124</v>
      </c>
      <c r="E78" s="18" t="s">
        <v>8</v>
      </c>
      <c r="F78" s="18" t="s">
        <v>8</v>
      </c>
      <c r="G78" s="19"/>
    </row>
    <row r="79" spans="1:7" ht="54">
      <c r="A79" s="26" t="s">
        <v>45</v>
      </c>
      <c r="B79" s="27"/>
      <c r="C79" s="17" t="s">
        <v>719</v>
      </c>
      <c r="D79" s="345" t="s">
        <v>125</v>
      </c>
      <c r="E79" s="18" t="s">
        <v>8</v>
      </c>
      <c r="F79" s="18" t="s">
        <v>8</v>
      </c>
      <c r="G79" s="19"/>
    </row>
    <row r="80" spans="1:7" ht="108" customHeight="1">
      <c r="A80" s="26" t="s">
        <v>46</v>
      </c>
      <c r="B80" s="27"/>
      <c r="C80" s="28" t="s">
        <v>473</v>
      </c>
      <c r="D80" s="345" t="s">
        <v>126</v>
      </c>
      <c r="E80" s="18" t="s">
        <v>8</v>
      </c>
      <c r="F80" s="18" t="s">
        <v>8</v>
      </c>
      <c r="G80" s="19"/>
    </row>
    <row r="81" spans="1:7" ht="32.4">
      <c r="A81" s="405" t="s">
        <v>47</v>
      </c>
      <c r="B81" s="16" t="s">
        <v>150</v>
      </c>
      <c r="C81" s="25" t="s">
        <v>48</v>
      </c>
      <c r="D81" s="345" t="s">
        <v>127</v>
      </c>
      <c r="E81" s="18" t="s">
        <v>8</v>
      </c>
      <c r="F81" s="18" t="s">
        <v>8</v>
      </c>
      <c r="G81" s="19"/>
    </row>
    <row r="82" spans="1:7" ht="32.4">
      <c r="A82" s="406"/>
      <c r="B82" s="16" t="s">
        <v>9</v>
      </c>
      <c r="C82" s="17" t="s">
        <v>159</v>
      </c>
      <c r="D82" s="345" t="s">
        <v>128</v>
      </c>
      <c r="E82" s="18" t="s">
        <v>8</v>
      </c>
      <c r="F82" s="18" t="s">
        <v>8</v>
      </c>
      <c r="G82" s="19"/>
    </row>
    <row r="83" spans="1:7" ht="145.5" customHeight="1">
      <c r="A83" s="31" t="s">
        <v>49</v>
      </c>
      <c r="B83" s="41"/>
      <c r="C83" s="14" t="s">
        <v>494</v>
      </c>
      <c r="D83" s="343" t="s">
        <v>129</v>
      </c>
      <c r="E83" s="1" t="s">
        <v>8</v>
      </c>
      <c r="F83" s="1" t="s">
        <v>8</v>
      </c>
      <c r="G83" s="21"/>
    </row>
    <row r="84" spans="1:7" ht="64.8">
      <c r="A84" s="391" t="s">
        <v>50</v>
      </c>
      <c r="B84" s="20" t="s">
        <v>150</v>
      </c>
      <c r="C84" s="14" t="s">
        <v>195</v>
      </c>
      <c r="D84" s="343" t="s">
        <v>130</v>
      </c>
      <c r="E84" s="1" t="s">
        <v>8</v>
      </c>
      <c r="F84" s="1" t="s">
        <v>8</v>
      </c>
      <c r="G84" s="21"/>
    </row>
    <row r="85" spans="1:7" ht="32.4">
      <c r="A85" s="393"/>
      <c r="B85" s="20" t="s">
        <v>9</v>
      </c>
      <c r="C85" s="22" t="s">
        <v>51</v>
      </c>
      <c r="D85" s="343" t="s">
        <v>131</v>
      </c>
      <c r="E85" s="1" t="s">
        <v>8</v>
      </c>
      <c r="F85" s="1" t="s">
        <v>8</v>
      </c>
      <c r="G85" s="21"/>
    </row>
    <row r="86" spans="1:7" ht="32.4">
      <c r="A86" s="393"/>
      <c r="B86" s="20" t="s">
        <v>10</v>
      </c>
      <c r="C86" s="7" t="s">
        <v>720</v>
      </c>
      <c r="D86" s="343" t="s">
        <v>132</v>
      </c>
      <c r="E86" s="1" t="s">
        <v>8</v>
      </c>
      <c r="F86" s="1" t="s">
        <v>8</v>
      </c>
      <c r="G86" s="21"/>
    </row>
    <row r="87" spans="1:7" ht="65.400000000000006" customHeight="1">
      <c r="A87" s="392"/>
      <c r="B87" s="20" t="s">
        <v>421</v>
      </c>
      <c r="C87" s="7" t="s">
        <v>495</v>
      </c>
      <c r="D87" s="5" t="s">
        <v>422</v>
      </c>
      <c r="E87" s="1" t="s">
        <v>8</v>
      </c>
      <c r="F87" s="1" t="s">
        <v>8</v>
      </c>
      <c r="G87" s="21"/>
    </row>
    <row r="88" spans="1:7" ht="66.75" customHeight="1">
      <c r="A88" s="391" t="s">
        <v>423</v>
      </c>
      <c r="B88" s="20" t="s">
        <v>146</v>
      </c>
      <c r="C88" s="7" t="s">
        <v>424</v>
      </c>
      <c r="D88" s="5" t="s">
        <v>426</v>
      </c>
      <c r="E88" s="1" t="s">
        <v>8</v>
      </c>
      <c r="F88" s="1" t="s">
        <v>8</v>
      </c>
      <c r="G88" s="21"/>
    </row>
    <row r="89" spans="1:7" ht="54" customHeight="1">
      <c r="A89" s="393"/>
      <c r="B89" s="20" t="s">
        <v>9</v>
      </c>
      <c r="C89" s="7" t="s">
        <v>425</v>
      </c>
      <c r="D89" s="343" t="s">
        <v>427</v>
      </c>
      <c r="E89" s="1" t="s">
        <v>8</v>
      </c>
      <c r="F89" s="1" t="s">
        <v>8</v>
      </c>
      <c r="G89" s="21"/>
    </row>
    <row r="90" spans="1:7" ht="50.4" customHeight="1">
      <c r="A90" s="392"/>
      <c r="B90" s="20" t="s">
        <v>10</v>
      </c>
      <c r="C90" s="7" t="s">
        <v>496</v>
      </c>
      <c r="D90" s="343" t="s">
        <v>428</v>
      </c>
      <c r="E90" s="1" t="s">
        <v>8</v>
      </c>
      <c r="F90" s="1" t="s">
        <v>8</v>
      </c>
      <c r="G90" s="21"/>
    </row>
    <row r="91" spans="1:7" ht="32.4">
      <c r="A91" s="345" t="s">
        <v>52</v>
      </c>
      <c r="B91" s="16"/>
      <c r="C91" s="17" t="s">
        <v>53</v>
      </c>
      <c r="D91" s="345" t="s">
        <v>133</v>
      </c>
      <c r="E91" s="18" t="s">
        <v>8</v>
      </c>
      <c r="F91" s="18" t="s">
        <v>8</v>
      </c>
      <c r="G91" s="19"/>
    </row>
    <row r="92" spans="1:7" ht="21.6">
      <c r="A92" s="29" t="s">
        <v>54</v>
      </c>
      <c r="B92" s="27"/>
      <c r="C92" s="17" t="s">
        <v>55</v>
      </c>
      <c r="D92" s="345" t="s">
        <v>140</v>
      </c>
      <c r="E92" s="18" t="s">
        <v>8</v>
      </c>
      <c r="F92" s="18" t="s">
        <v>8</v>
      </c>
      <c r="G92" s="19"/>
    </row>
    <row r="93" spans="1:7" ht="157.80000000000001" customHeight="1">
      <c r="A93" s="29" t="s">
        <v>429</v>
      </c>
      <c r="B93" s="27"/>
      <c r="C93" s="17" t="s">
        <v>497</v>
      </c>
      <c r="D93" s="345" t="s">
        <v>430</v>
      </c>
      <c r="E93" s="18" t="s">
        <v>8</v>
      </c>
      <c r="F93" s="18" t="s">
        <v>8</v>
      </c>
      <c r="G93" s="19"/>
    </row>
    <row r="94" spans="1:7" ht="95.4" customHeight="1">
      <c r="A94" s="405" t="s">
        <v>160</v>
      </c>
      <c r="B94" s="20" t="s">
        <v>146</v>
      </c>
      <c r="C94" s="28" t="s">
        <v>498</v>
      </c>
      <c r="D94" s="348" t="s">
        <v>678</v>
      </c>
      <c r="E94" s="18" t="s">
        <v>8</v>
      </c>
      <c r="F94" s="18" t="s">
        <v>8</v>
      </c>
      <c r="G94" s="19"/>
    </row>
    <row r="95" spans="1:7" ht="33.6" customHeight="1">
      <c r="A95" s="406"/>
      <c r="B95" s="20" t="s">
        <v>9</v>
      </c>
      <c r="C95" s="28" t="s">
        <v>721</v>
      </c>
      <c r="D95" s="348" t="s">
        <v>679</v>
      </c>
      <c r="E95" s="18" t="s">
        <v>8</v>
      </c>
      <c r="F95" s="18" t="s">
        <v>8</v>
      </c>
      <c r="G95" s="19"/>
    </row>
    <row r="96" spans="1:7" ht="32.4">
      <c r="A96" s="436" t="s">
        <v>161</v>
      </c>
      <c r="B96" s="20" t="s">
        <v>150</v>
      </c>
      <c r="C96" s="7" t="s">
        <v>56</v>
      </c>
      <c r="D96" s="343" t="s">
        <v>168</v>
      </c>
      <c r="E96" s="1" t="s">
        <v>8</v>
      </c>
      <c r="F96" s="1" t="s">
        <v>8</v>
      </c>
      <c r="G96" s="21"/>
    </row>
    <row r="97" spans="1:7" ht="32.4">
      <c r="A97" s="436"/>
      <c r="B97" s="20" t="s">
        <v>9</v>
      </c>
      <c r="C97" s="7" t="s">
        <v>57</v>
      </c>
      <c r="D97" s="343" t="s">
        <v>680</v>
      </c>
      <c r="E97" s="1" t="s">
        <v>8</v>
      </c>
      <c r="F97" s="1" t="s">
        <v>8</v>
      </c>
      <c r="G97" s="21"/>
    </row>
    <row r="98" spans="1:7" ht="43.2">
      <c r="A98" s="436"/>
      <c r="B98" s="20" t="s">
        <v>10</v>
      </c>
      <c r="C98" s="7" t="s">
        <v>58</v>
      </c>
      <c r="D98" s="343" t="s">
        <v>169</v>
      </c>
      <c r="E98" s="1" t="s">
        <v>8</v>
      </c>
      <c r="F98" s="1" t="s">
        <v>8</v>
      </c>
      <c r="G98" s="21"/>
    </row>
    <row r="99" spans="1:7" ht="21.6">
      <c r="A99" s="31" t="s">
        <v>59</v>
      </c>
      <c r="B99" s="41"/>
      <c r="C99" s="7" t="s">
        <v>60</v>
      </c>
      <c r="D99" s="343" t="s">
        <v>170</v>
      </c>
      <c r="E99" s="1" t="s">
        <v>8</v>
      </c>
      <c r="F99" s="1" t="s">
        <v>8</v>
      </c>
      <c r="G99" s="21"/>
    </row>
    <row r="100" spans="1:7" ht="86.4">
      <c r="A100" s="435" t="s">
        <v>61</v>
      </c>
      <c r="B100" s="16" t="s">
        <v>150</v>
      </c>
      <c r="C100" s="28" t="s">
        <v>196</v>
      </c>
      <c r="D100" s="345" t="s">
        <v>171</v>
      </c>
      <c r="E100" s="18" t="s">
        <v>8</v>
      </c>
      <c r="F100" s="18" t="s">
        <v>8</v>
      </c>
      <c r="G100" s="19"/>
    </row>
    <row r="101" spans="1:7" ht="64.8">
      <c r="A101" s="435"/>
      <c r="B101" s="16" t="s">
        <v>9</v>
      </c>
      <c r="C101" s="28" t="s">
        <v>162</v>
      </c>
      <c r="D101" s="345" t="s">
        <v>172</v>
      </c>
      <c r="E101" s="18" t="s">
        <v>8</v>
      </c>
      <c r="F101" s="18" t="s">
        <v>8</v>
      </c>
      <c r="G101" s="19"/>
    </row>
    <row r="102" spans="1:7" ht="54">
      <c r="A102" s="435"/>
      <c r="B102" s="16" t="s">
        <v>10</v>
      </c>
      <c r="C102" s="17" t="s">
        <v>163</v>
      </c>
      <c r="D102" s="350" t="s">
        <v>173</v>
      </c>
      <c r="E102" s="18" t="s">
        <v>8</v>
      </c>
      <c r="F102" s="18" t="s">
        <v>8</v>
      </c>
      <c r="G102" s="19"/>
    </row>
    <row r="103" spans="1:7" ht="43.2">
      <c r="A103" s="394" t="s">
        <v>62</v>
      </c>
      <c r="B103" s="20" t="s">
        <v>150</v>
      </c>
      <c r="C103" s="14" t="s">
        <v>499</v>
      </c>
      <c r="D103" s="343" t="s">
        <v>500</v>
      </c>
      <c r="E103" s="1" t="s">
        <v>8</v>
      </c>
      <c r="F103" s="1" t="s">
        <v>8</v>
      </c>
      <c r="G103" s="21"/>
    </row>
    <row r="104" spans="1:7" ht="32.4">
      <c r="A104" s="396"/>
      <c r="B104" s="20" t="s">
        <v>9</v>
      </c>
      <c r="C104" s="7" t="s">
        <v>202</v>
      </c>
      <c r="D104" s="343" t="s">
        <v>134</v>
      </c>
      <c r="E104" s="1" t="s">
        <v>8</v>
      </c>
      <c r="F104" s="1" t="s">
        <v>8</v>
      </c>
      <c r="G104" s="21"/>
    </row>
    <row r="105" spans="1:7" ht="86.4">
      <c r="A105" s="396"/>
      <c r="B105" s="20" t="s">
        <v>10</v>
      </c>
      <c r="C105" s="14" t="s">
        <v>164</v>
      </c>
      <c r="D105" s="343" t="s">
        <v>135</v>
      </c>
      <c r="E105" s="1" t="s">
        <v>8</v>
      </c>
      <c r="F105" s="1" t="s">
        <v>8</v>
      </c>
      <c r="G105" s="21"/>
    </row>
    <row r="106" spans="1:7" ht="32.4">
      <c r="A106" s="396"/>
      <c r="B106" s="20" t="s">
        <v>11</v>
      </c>
      <c r="C106" s="22" t="s">
        <v>682</v>
      </c>
      <c r="D106" s="343" t="s">
        <v>174</v>
      </c>
      <c r="E106" s="1" t="s">
        <v>8</v>
      </c>
      <c r="F106" s="1" t="s">
        <v>8</v>
      </c>
      <c r="G106" s="21"/>
    </row>
    <row r="107" spans="1:7" ht="43.2">
      <c r="A107" s="396"/>
      <c r="B107" s="20" t="s">
        <v>17</v>
      </c>
      <c r="C107" s="7" t="s">
        <v>63</v>
      </c>
      <c r="D107" s="343" t="s">
        <v>175</v>
      </c>
      <c r="E107" s="1" t="s">
        <v>8</v>
      </c>
      <c r="F107" s="1" t="s">
        <v>8</v>
      </c>
      <c r="G107" s="21"/>
    </row>
    <row r="108" spans="1:7" ht="64.8">
      <c r="A108" s="396"/>
      <c r="B108" s="20" t="s">
        <v>35</v>
      </c>
      <c r="C108" s="7" t="s">
        <v>197</v>
      </c>
      <c r="D108" s="343" t="s">
        <v>176</v>
      </c>
      <c r="E108" s="1" t="s">
        <v>8</v>
      </c>
      <c r="F108" s="1" t="s">
        <v>8</v>
      </c>
      <c r="G108" s="21"/>
    </row>
    <row r="109" spans="1:7" ht="32.4">
      <c r="A109" s="395"/>
      <c r="B109" s="20" t="s">
        <v>36</v>
      </c>
      <c r="C109" s="22" t="s">
        <v>681</v>
      </c>
      <c r="D109" s="5" t="s">
        <v>177</v>
      </c>
      <c r="E109" s="1" t="s">
        <v>8</v>
      </c>
      <c r="F109" s="1" t="s">
        <v>8</v>
      </c>
      <c r="G109" s="31"/>
    </row>
    <row r="110" spans="1:7" ht="32.4">
      <c r="A110" s="401" t="s">
        <v>198</v>
      </c>
      <c r="B110" s="20" t="s">
        <v>150</v>
      </c>
      <c r="C110" s="7" t="s">
        <v>64</v>
      </c>
      <c r="D110" s="343" t="s">
        <v>178</v>
      </c>
      <c r="E110" s="1" t="s">
        <v>8</v>
      </c>
      <c r="F110" s="1" t="s">
        <v>8</v>
      </c>
      <c r="G110" s="31"/>
    </row>
    <row r="111" spans="1:7" ht="32.4">
      <c r="A111" s="402"/>
      <c r="B111" s="20" t="s">
        <v>9</v>
      </c>
      <c r="C111" s="7" t="s">
        <v>65</v>
      </c>
      <c r="D111" s="343" t="s">
        <v>136</v>
      </c>
      <c r="E111" s="1" t="s">
        <v>8</v>
      </c>
      <c r="F111" s="1" t="s">
        <v>8</v>
      </c>
      <c r="G111" s="31"/>
    </row>
    <row r="112" spans="1:7" ht="32.4">
      <c r="A112" s="402"/>
      <c r="B112" s="20" t="s">
        <v>10</v>
      </c>
      <c r="C112" s="14" t="s">
        <v>66</v>
      </c>
      <c r="D112" s="343" t="s">
        <v>137</v>
      </c>
      <c r="E112" s="1" t="s">
        <v>8</v>
      </c>
      <c r="F112" s="1" t="s">
        <v>8</v>
      </c>
      <c r="G112" s="31"/>
    </row>
    <row r="113" spans="1:7" ht="141" customHeight="1">
      <c r="A113" s="31" t="s">
        <v>431</v>
      </c>
      <c r="B113" s="41"/>
      <c r="C113" s="7" t="s">
        <v>501</v>
      </c>
      <c r="D113" s="343" t="s">
        <v>432</v>
      </c>
      <c r="E113" s="1" t="s">
        <v>8</v>
      </c>
      <c r="F113" s="1" t="s">
        <v>8</v>
      </c>
      <c r="G113" s="21"/>
    </row>
    <row r="114" spans="1:7" ht="21.6">
      <c r="A114" s="342" t="s">
        <v>67</v>
      </c>
      <c r="B114" s="16"/>
      <c r="C114" s="17" t="s">
        <v>68</v>
      </c>
      <c r="D114" s="345" t="s">
        <v>179</v>
      </c>
      <c r="E114" s="18" t="s">
        <v>8</v>
      </c>
      <c r="F114" s="18" t="s">
        <v>8</v>
      </c>
      <c r="G114" s="30"/>
    </row>
    <row r="115" spans="1:7" ht="32.4">
      <c r="A115" s="394" t="s">
        <v>69</v>
      </c>
      <c r="B115" s="20" t="s">
        <v>150</v>
      </c>
      <c r="C115" s="22" t="s">
        <v>70</v>
      </c>
      <c r="D115" s="5" t="s">
        <v>180</v>
      </c>
      <c r="E115" s="1" t="s">
        <v>8</v>
      </c>
      <c r="F115" s="1" t="s">
        <v>8</v>
      </c>
      <c r="G115" s="31"/>
    </row>
    <row r="116" spans="1:7" ht="183.6">
      <c r="A116" s="395"/>
      <c r="B116" s="20" t="s">
        <v>9</v>
      </c>
      <c r="C116" s="14" t="s">
        <v>502</v>
      </c>
      <c r="D116" s="343" t="s">
        <v>181</v>
      </c>
      <c r="E116" s="1" t="s">
        <v>8</v>
      </c>
      <c r="F116" s="1" t="s">
        <v>8</v>
      </c>
      <c r="G116" s="31"/>
    </row>
    <row r="117" spans="1:7" ht="16.2">
      <c r="A117" s="125" t="s">
        <v>507</v>
      </c>
      <c r="B117" s="20"/>
      <c r="C117" s="14"/>
      <c r="D117" s="343"/>
      <c r="E117" s="1"/>
      <c r="F117" s="1"/>
      <c r="G117" s="31"/>
    </row>
    <row r="118" spans="1:7" ht="56.25" customHeight="1">
      <c r="A118" s="31" t="s">
        <v>71</v>
      </c>
      <c r="B118" s="41"/>
      <c r="C118" s="7" t="s">
        <v>201</v>
      </c>
      <c r="D118" s="6" t="s">
        <v>141</v>
      </c>
      <c r="E118" s="1" t="s">
        <v>8</v>
      </c>
      <c r="F118" s="1" t="s">
        <v>8</v>
      </c>
      <c r="G118" s="31"/>
    </row>
    <row r="119" spans="1:7" s="116" customFormat="1" ht="16.2">
      <c r="A119" s="377" t="s">
        <v>508</v>
      </c>
      <c r="B119" s="378"/>
      <c r="C119" s="378"/>
      <c r="D119" s="378"/>
      <c r="E119" s="378"/>
      <c r="F119" s="378"/>
      <c r="G119" s="379"/>
    </row>
    <row r="120" spans="1:7" s="120" customFormat="1" ht="61.2" customHeight="1">
      <c r="A120" s="380" t="s">
        <v>503</v>
      </c>
      <c r="B120" s="117" t="s">
        <v>504</v>
      </c>
      <c r="C120" s="126" t="s">
        <v>505</v>
      </c>
      <c r="D120" s="341" t="s">
        <v>683</v>
      </c>
      <c r="E120" s="118" t="s">
        <v>8</v>
      </c>
      <c r="F120" s="118" t="s">
        <v>8</v>
      </c>
      <c r="G120" s="119"/>
    </row>
    <row r="121" spans="1:7" s="124" customFormat="1" ht="67.8" customHeight="1">
      <c r="A121" s="381"/>
      <c r="B121" s="121" t="s">
        <v>9</v>
      </c>
      <c r="C121" s="127" t="s">
        <v>506</v>
      </c>
      <c r="D121" s="352" t="s">
        <v>684</v>
      </c>
      <c r="E121" s="122" t="s">
        <v>8</v>
      </c>
      <c r="F121" s="122" t="s">
        <v>8</v>
      </c>
      <c r="G121" s="123"/>
    </row>
    <row r="122" spans="1:7">
      <c r="C122" s="15" t="s">
        <v>165</v>
      </c>
    </row>
    <row r="123" spans="1:7">
      <c r="C123" s="15" t="s">
        <v>166</v>
      </c>
    </row>
    <row r="124" spans="1:7">
      <c r="C124" s="15" t="s">
        <v>165</v>
      </c>
    </row>
    <row r="125" spans="1:7">
      <c r="C125" s="15" t="s">
        <v>166</v>
      </c>
    </row>
    <row r="126" spans="1:7">
      <c r="C126" s="15" t="s">
        <v>199</v>
      </c>
    </row>
    <row r="127" spans="1:7">
      <c r="C127" s="15"/>
    </row>
  </sheetData>
  <mergeCells count="44">
    <mergeCell ref="A84:A87"/>
    <mergeCell ref="A100:A102"/>
    <mergeCell ref="A96:A98"/>
    <mergeCell ref="A88:A90"/>
    <mergeCell ref="A94:A95"/>
    <mergeCell ref="A1:G1"/>
    <mergeCell ref="A2:G2"/>
    <mergeCell ref="A3:A4"/>
    <mergeCell ref="C3:C4"/>
    <mergeCell ref="D3:D4"/>
    <mergeCell ref="E3:F3"/>
    <mergeCell ref="G3:G4"/>
    <mergeCell ref="G45:G46"/>
    <mergeCell ref="A5:A10"/>
    <mergeCell ref="A11:G11"/>
    <mergeCell ref="A12:A14"/>
    <mergeCell ref="A15:A17"/>
    <mergeCell ref="A18:G18"/>
    <mergeCell ref="A31:A33"/>
    <mergeCell ref="A35:A37"/>
    <mergeCell ref="A39:A40"/>
    <mergeCell ref="B45:B46"/>
    <mergeCell ref="D45:D46"/>
    <mergeCell ref="C45:C46"/>
    <mergeCell ref="A19:A27"/>
    <mergeCell ref="A41:A48"/>
    <mergeCell ref="E45:E46"/>
    <mergeCell ref="F45:F46"/>
    <mergeCell ref="A119:G119"/>
    <mergeCell ref="A120:A121"/>
    <mergeCell ref="B50:B52"/>
    <mergeCell ref="G50:G52"/>
    <mergeCell ref="B59:B61"/>
    <mergeCell ref="D59:D60"/>
    <mergeCell ref="D50:D51"/>
    <mergeCell ref="A115:A116"/>
    <mergeCell ref="A103:A109"/>
    <mergeCell ref="A49:A58"/>
    <mergeCell ref="A59:A69"/>
    <mergeCell ref="A70:A74"/>
    <mergeCell ref="A75:A76"/>
    <mergeCell ref="A110:A112"/>
    <mergeCell ref="A77:A78"/>
    <mergeCell ref="A81:A82"/>
  </mergeCells>
  <phoneticPr fontId="3"/>
  <pageMargins left="0.23622047244094491" right="0.23622047244094491" top="0.74803149606299213" bottom="0.74803149606299213" header="0.31496062992125984" footer="0.31496062992125984"/>
  <pageSetup paperSize="9" scale="98" fitToHeight="0"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464B-1ACF-4789-8860-1AE8480D1912}">
  <sheetPr>
    <pageSetUpPr fitToPage="1"/>
  </sheetPr>
  <dimension ref="A1:F141"/>
  <sheetViews>
    <sheetView view="pageBreakPreview" zoomScaleNormal="100" zoomScaleSheetLayoutView="100" workbookViewId="0">
      <selection activeCell="A2" sqref="A2:XFD2"/>
    </sheetView>
  </sheetViews>
  <sheetFormatPr defaultColWidth="8.09765625" defaultRowHeight="20.100000000000001" customHeight="1"/>
  <cols>
    <col min="1" max="1" width="21.296875" style="193" customWidth="1"/>
    <col min="2" max="2" width="54.69921875" style="194" customWidth="1"/>
    <col min="3" max="3" width="3.69921875" style="195" customWidth="1"/>
    <col min="4" max="4" width="15.296875" style="196" customWidth="1"/>
    <col min="5" max="5" width="16.09765625" style="132" customWidth="1"/>
    <col min="6" max="16384" width="8.09765625" style="67"/>
  </cols>
  <sheetData>
    <row r="1" spans="1:6" ht="30" customHeight="1">
      <c r="A1" s="441" t="s">
        <v>226</v>
      </c>
      <c r="B1" s="441"/>
      <c r="C1" s="441"/>
      <c r="D1" s="441"/>
      <c r="E1" s="441"/>
    </row>
    <row r="2" spans="1:6" ht="22.8" customHeight="1">
      <c r="A2" s="68" t="s">
        <v>227</v>
      </c>
      <c r="B2" s="69"/>
      <c r="C2" s="70" t="s">
        <v>228</v>
      </c>
      <c r="D2" s="69"/>
      <c r="E2" s="71"/>
    </row>
    <row r="3" spans="1:6" ht="20.100000000000001" customHeight="1">
      <c r="A3" s="133" t="s">
        <v>1</v>
      </c>
      <c r="B3" s="134" t="s">
        <v>509</v>
      </c>
      <c r="C3" s="442" t="s">
        <v>4</v>
      </c>
      <c r="D3" s="442"/>
      <c r="E3" s="135"/>
      <c r="F3" s="136"/>
    </row>
    <row r="4" spans="1:6" s="73" customFormat="1" ht="33.9" customHeight="1">
      <c r="A4" s="137" t="s">
        <v>510</v>
      </c>
      <c r="B4" s="138" t="s">
        <v>511</v>
      </c>
      <c r="C4" s="139" t="s">
        <v>229</v>
      </c>
      <c r="D4" s="140" t="s">
        <v>434</v>
      </c>
      <c r="E4" s="141"/>
      <c r="F4" s="142"/>
    </row>
    <row r="5" spans="1:6" s="73" customFormat="1" ht="63" customHeight="1">
      <c r="A5" s="143" t="s">
        <v>512</v>
      </c>
      <c r="B5" s="138" t="s">
        <v>513</v>
      </c>
      <c r="C5" s="144" t="s">
        <v>229</v>
      </c>
      <c r="D5" s="145" t="s">
        <v>434</v>
      </c>
      <c r="E5" s="146"/>
      <c r="F5" s="142"/>
    </row>
    <row r="6" spans="1:6" s="73" customFormat="1" ht="21.75" customHeight="1">
      <c r="A6" s="443" t="s">
        <v>472</v>
      </c>
      <c r="B6" s="147" t="s">
        <v>514</v>
      </c>
      <c r="C6" s="148"/>
      <c r="D6" s="149"/>
      <c r="E6" s="150"/>
      <c r="F6" s="142"/>
    </row>
    <row r="7" spans="1:6" s="73" customFormat="1" ht="47.4" customHeight="1">
      <c r="A7" s="440"/>
      <c r="B7" s="151" t="s">
        <v>515</v>
      </c>
      <c r="C7" s="152" t="s">
        <v>229</v>
      </c>
      <c r="D7" s="153" t="s">
        <v>516</v>
      </c>
      <c r="E7" s="154"/>
      <c r="F7" s="142"/>
    </row>
    <row r="8" spans="1:6" s="73" customFormat="1" ht="47.4" customHeight="1">
      <c r="A8" s="440"/>
      <c r="B8" s="151" t="s">
        <v>517</v>
      </c>
      <c r="C8" s="152" t="s">
        <v>229</v>
      </c>
      <c r="D8" s="153" t="s">
        <v>516</v>
      </c>
      <c r="E8" s="154"/>
      <c r="F8" s="142"/>
    </row>
    <row r="9" spans="1:6" s="73" customFormat="1" ht="129.9" customHeight="1">
      <c r="A9" s="440"/>
      <c r="B9" s="151" t="s">
        <v>518</v>
      </c>
      <c r="C9" s="152" t="s">
        <v>229</v>
      </c>
      <c r="D9" s="153" t="s">
        <v>516</v>
      </c>
      <c r="E9" s="154"/>
      <c r="F9" s="142"/>
    </row>
    <row r="10" spans="1:6" s="73" customFormat="1" ht="33.9" customHeight="1">
      <c r="A10" s="440"/>
      <c r="B10" s="151" t="s">
        <v>519</v>
      </c>
      <c r="C10" s="152" t="s">
        <v>8</v>
      </c>
      <c r="D10" s="153" t="s">
        <v>470</v>
      </c>
      <c r="E10" s="154"/>
      <c r="F10" s="142"/>
    </row>
    <row r="11" spans="1:6" s="73" customFormat="1" ht="33.9" customHeight="1">
      <c r="A11" s="440"/>
      <c r="B11" s="151" t="s">
        <v>520</v>
      </c>
      <c r="C11" s="152" t="s">
        <v>229</v>
      </c>
      <c r="D11" s="153" t="s">
        <v>521</v>
      </c>
      <c r="E11" s="154"/>
      <c r="F11" s="142"/>
    </row>
    <row r="12" spans="1:6" s="73" customFormat="1" ht="56.25" customHeight="1">
      <c r="A12" s="440"/>
      <c r="B12" s="151" t="s">
        <v>522</v>
      </c>
      <c r="C12" s="152" t="s">
        <v>229</v>
      </c>
      <c r="D12" s="153" t="s">
        <v>471</v>
      </c>
      <c r="E12" s="154"/>
      <c r="F12" s="142"/>
    </row>
    <row r="13" spans="1:6" s="73" customFormat="1" ht="33.9" customHeight="1">
      <c r="A13" s="440"/>
      <c r="B13" s="151" t="s">
        <v>523</v>
      </c>
      <c r="C13" s="152" t="s">
        <v>229</v>
      </c>
      <c r="D13" s="153" t="s">
        <v>524</v>
      </c>
      <c r="E13" s="155"/>
      <c r="F13" s="142"/>
    </row>
    <row r="14" spans="1:6" s="73" customFormat="1" ht="33.9" customHeight="1">
      <c r="A14" s="440"/>
      <c r="B14" s="151" t="s">
        <v>525</v>
      </c>
      <c r="C14" s="152" t="s">
        <v>229</v>
      </c>
      <c r="D14" s="153" t="s">
        <v>521</v>
      </c>
      <c r="E14" s="154"/>
      <c r="F14" s="142"/>
    </row>
    <row r="15" spans="1:6" s="73" customFormat="1" ht="33.9" customHeight="1">
      <c r="A15" s="440"/>
      <c r="B15" s="151" t="s">
        <v>526</v>
      </c>
      <c r="C15" s="152" t="s">
        <v>229</v>
      </c>
      <c r="D15" s="153" t="s">
        <v>521</v>
      </c>
      <c r="E15" s="154"/>
      <c r="F15" s="142"/>
    </row>
    <row r="16" spans="1:6" s="73" customFormat="1" ht="33.9" customHeight="1">
      <c r="A16" s="440"/>
      <c r="B16" s="151" t="s">
        <v>527</v>
      </c>
      <c r="C16" s="152" t="s">
        <v>229</v>
      </c>
      <c r="D16" s="153" t="s">
        <v>470</v>
      </c>
      <c r="E16" s="156"/>
      <c r="F16" s="142"/>
    </row>
    <row r="17" spans="1:6" s="73" customFormat="1" ht="47.4" customHeight="1">
      <c r="A17" s="440"/>
      <c r="B17" s="151" t="s">
        <v>528</v>
      </c>
      <c r="C17" s="152" t="s">
        <v>8</v>
      </c>
      <c r="D17" s="153" t="s">
        <v>470</v>
      </c>
      <c r="E17" s="156"/>
      <c r="F17" s="142"/>
    </row>
    <row r="18" spans="1:6" s="73" customFormat="1" ht="47.4" customHeight="1">
      <c r="A18" s="440"/>
      <c r="B18" s="151" t="s">
        <v>529</v>
      </c>
      <c r="C18" s="152" t="s">
        <v>229</v>
      </c>
      <c r="D18" s="153" t="s">
        <v>470</v>
      </c>
      <c r="E18" s="156"/>
      <c r="F18" s="142"/>
    </row>
    <row r="19" spans="1:6" s="73" customFormat="1" ht="33.9" customHeight="1">
      <c r="A19" s="440"/>
      <c r="B19" s="151" t="s">
        <v>469</v>
      </c>
      <c r="C19" s="152" t="s">
        <v>229</v>
      </c>
      <c r="D19" s="153" t="s">
        <v>530</v>
      </c>
      <c r="E19" s="156"/>
      <c r="F19" s="142"/>
    </row>
    <row r="20" spans="1:6" s="73" customFormat="1" ht="18" customHeight="1">
      <c r="A20" s="440"/>
      <c r="B20" s="438" t="s">
        <v>468</v>
      </c>
      <c r="C20" s="444" t="s">
        <v>229</v>
      </c>
      <c r="D20" s="445" t="s">
        <v>434</v>
      </c>
      <c r="E20" s="446"/>
      <c r="F20" s="142"/>
    </row>
    <row r="21" spans="1:6" s="73" customFormat="1" ht="18" customHeight="1">
      <c r="A21" s="440"/>
      <c r="B21" s="438"/>
      <c r="C21" s="444"/>
      <c r="D21" s="445"/>
      <c r="E21" s="446"/>
      <c r="F21" s="142"/>
    </row>
    <row r="22" spans="1:6" s="73" customFormat="1" ht="73.5" customHeight="1">
      <c r="A22" s="440"/>
      <c r="B22" s="151" t="s">
        <v>531</v>
      </c>
      <c r="C22" s="152" t="s">
        <v>8</v>
      </c>
      <c r="D22" s="153" t="s">
        <v>470</v>
      </c>
      <c r="E22" s="156"/>
      <c r="F22" s="142"/>
    </row>
    <row r="23" spans="1:6" s="73" customFormat="1" ht="99" customHeight="1">
      <c r="A23" s="440"/>
      <c r="B23" s="157" t="s">
        <v>532</v>
      </c>
      <c r="C23" s="158" t="s">
        <v>8</v>
      </c>
      <c r="D23" s="159" t="s">
        <v>470</v>
      </c>
      <c r="E23" s="160"/>
      <c r="F23" s="142"/>
    </row>
    <row r="24" spans="1:6" s="72" customFormat="1" ht="33.9" customHeight="1">
      <c r="A24" s="439" t="s">
        <v>533</v>
      </c>
      <c r="B24" s="161" t="s">
        <v>534</v>
      </c>
      <c r="C24" s="162" t="s">
        <v>8</v>
      </c>
      <c r="D24" s="163" t="s">
        <v>434</v>
      </c>
      <c r="E24" s="161"/>
      <c r="F24" s="142"/>
    </row>
    <row r="25" spans="1:6" s="72" customFormat="1" ht="33.9" customHeight="1">
      <c r="A25" s="439"/>
      <c r="B25" s="164" t="s">
        <v>535</v>
      </c>
      <c r="C25" s="165" t="s">
        <v>8</v>
      </c>
      <c r="D25" s="166" t="s">
        <v>434</v>
      </c>
      <c r="E25" s="164"/>
      <c r="F25" s="142"/>
    </row>
    <row r="26" spans="1:6" s="72" customFormat="1" ht="33.9" customHeight="1">
      <c r="A26" s="439"/>
      <c r="B26" s="164" t="s">
        <v>536</v>
      </c>
      <c r="C26" s="165" t="s">
        <v>8</v>
      </c>
      <c r="D26" s="166" t="s">
        <v>434</v>
      </c>
      <c r="E26" s="164"/>
      <c r="F26" s="142"/>
    </row>
    <row r="27" spans="1:6" s="72" customFormat="1" ht="33.9" customHeight="1">
      <c r="A27" s="439"/>
      <c r="B27" s="167" t="s">
        <v>537</v>
      </c>
      <c r="C27" s="168" t="s">
        <v>8</v>
      </c>
      <c r="D27" s="169" t="s">
        <v>434</v>
      </c>
      <c r="E27" s="167"/>
      <c r="F27" s="142"/>
    </row>
    <row r="28" spans="1:6" s="72" customFormat="1" ht="33.9" customHeight="1">
      <c r="A28" s="439" t="s">
        <v>538</v>
      </c>
      <c r="B28" s="161" t="s">
        <v>539</v>
      </c>
      <c r="C28" s="170" t="s">
        <v>8</v>
      </c>
      <c r="D28" s="171" t="s">
        <v>434</v>
      </c>
      <c r="E28" s="172"/>
      <c r="F28" s="142"/>
    </row>
    <row r="29" spans="1:6" s="72" customFormat="1" ht="47.4" customHeight="1">
      <c r="A29" s="439"/>
      <c r="B29" s="167" t="s">
        <v>540</v>
      </c>
      <c r="C29" s="173" t="s">
        <v>8</v>
      </c>
      <c r="D29" s="174" t="s">
        <v>434</v>
      </c>
      <c r="E29" s="175"/>
      <c r="F29" s="142"/>
    </row>
    <row r="30" spans="1:6" s="73" customFormat="1" ht="50.1" customHeight="1">
      <c r="A30" s="143" t="s">
        <v>541</v>
      </c>
      <c r="B30" s="138" t="s">
        <v>542</v>
      </c>
      <c r="C30" s="176" t="s">
        <v>229</v>
      </c>
      <c r="D30" s="145" t="s">
        <v>434</v>
      </c>
      <c r="E30" s="146"/>
      <c r="F30" s="142"/>
    </row>
    <row r="31" spans="1:6" ht="50.1" customHeight="1">
      <c r="A31" s="138" t="s">
        <v>466</v>
      </c>
      <c r="B31" s="138" t="s">
        <v>543</v>
      </c>
      <c r="C31" s="139" t="s">
        <v>229</v>
      </c>
      <c r="D31" s="177" t="s">
        <v>434</v>
      </c>
      <c r="E31" s="178"/>
      <c r="F31" s="136"/>
    </row>
    <row r="32" spans="1:6" ht="50.1" customHeight="1">
      <c r="A32" s="138" t="s">
        <v>465</v>
      </c>
      <c r="B32" s="138" t="s">
        <v>467</v>
      </c>
      <c r="C32" s="176" t="s">
        <v>229</v>
      </c>
      <c r="D32" s="145" t="s">
        <v>434</v>
      </c>
      <c r="E32" s="135"/>
      <c r="F32" s="136"/>
    </row>
    <row r="33" spans="1:6" s="73" customFormat="1" ht="33.9" customHeight="1">
      <c r="A33" s="437" t="s">
        <v>464</v>
      </c>
      <c r="B33" s="147" t="s">
        <v>544</v>
      </c>
      <c r="C33" s="179"/>
      <c r="D33" s="149"/>
      <c r="E33" s="150"/>
      <c r="F33" s="142"/>
    </row>
    <row r="34" spans="1:6" s="73" customFormat="1" ht="33.9" customHeight="1">
      <c r="A34" s="437"/>
      <c r="B34" s="151" t="s">
        <v>545</v>
      </c>
      <c r="C34" s="180" t="s">
        <v>229</v>
      </c>
      <c r="D34" s="153" t="s">
        <v>463</v>
      </c>
      <c r="E34" s="156"/>
      <c r="F34" s="142"/>
    </row>
    <row r="35" spans="1:6" s="73" customFormat="1" ht="33.9" customHeight="1">
      <c r="A35" s="437"/>
      <c r="B35" s="151" t="s">
        <v>546</v>
      </c>
      <c r="C35" s="180" t="s">
        <v>229</v>
      </c>
      <c r="D35" s="153" t="s">
        <v>463</v>
      </c>
      <c r="E35" s="156"/>
      <c r="F35" s="142"/>
    </row>
    <row r="36" spans="1:6" s="73" customFormat="1" ht="47.4" customHeight="1">
      <c r="A36" s="437"/>
      <c r="B36" s="151" t="s">
        <v>547</v>
      </c>
      <c r="C36" s="180" t="s">
        <v>229</v>
      </c>
      <c r="D36" s="153" t="s">
        <v>463</v>
      </c>
      <c r="E36" s="156"/>
      <c r="F36" s="142"/>
    </row>
    <row r="37" spans="1:6" s="73" customFormat="1" ht="33.9" customHeight="1">
      <c r="A37" s="437"/>
      <c r="B37" s="151" t="s">
        <v>548</v>
      </c>
      <c r="C37" s="180" t="s">
        <v>229</v>
      </c>
      <c r="D37" s="153" t="s">
        <v>463</v>
      </c>
      <c r="E37" s="156"/>
      <c r="F37" s="142"/>
    </row>
    <row r="38" spans="1:6" s="73" customFormat="1" ht="33.9" customHeight="1">
      <c r="A38" s="437"/>
      <c r="B38" s="151" t="s">
        <v>549</v>
      </c>
      <c r="C38" s="180" t="s">
        <v>229</v>
      </c>
      <c r="D38" s="153" t="s">
        <v>463</v>
      </c>
      <c r="E38" s="156"/>
      <c r="F38" s="142"/>
    </row>
    <row r="39" spans="1:6" s="73" customFormat="1" ht="47.4" customHeight="1">
      <c r="A39" s="437"/>
      <c r="B39" s="157" t="s">
        <v>550</v>
      </c>
      <c r="C39" s="181" t="s">
        <v>229</v>
      </c>
      <c r="D39" s="182" t="s">
        <v>551</v>
      </c>
      <c r="E39" s="183"/>
      <c r="F39" s="142"/>
    </row>
    <row r="40" spans="1:6" s="185" customFormat="1" ht="33.9" customHeight="1">
      <c r="A40" s="440" t="s">
        <v>552</v>
      </c>
      <c r="B40" s="147" t="s">
        <v>553</v>
      </c>
      <c r="C40" s="148"/>
      <c r="D40" s="149"/>
      <c r="E40" s="184"/>
      <c r="F40" s="142"/>
    </row>
    <row r="41" spans="1:6" s="185" customFormat="1" ht="47.4" customHeight="1">
      <c r="A41" s="440"/>
      <c r="B41" s="151" t="s">
        <v>554</v>
      </c>
      <c r="C41" s="152" t="s">
        <v>229</v>
      </c>
      <c r="D41" s="153" t="s">
        <v>434</v>
      </c>
      <c r="E41" s="156"/>
      <c r="F41" s="142"/>
    </row>
    <row r="42" spans="1:6" s="185" customFormat="1" ht="33.9" customHeight="1">
      <c r="A42" s="440"/>
      <c r="B42" s="157" t="s">
        <v>555</v>
      </c>
      <c r="C42" s="158" t="s">
        <v>229</v>
      </c>
      <c r="D42" s="159" t="s">
        <v>434</v>
      </c>
      <c r="E42" s="160"/>
      <c r="F42" s="142"/>
    </row>
    <row r="43" spans="1:6" s="73" customFormat="1" ht="33.9" customHeight="1">
      <c r="A43" s="437" t="s">
        <v>462</v>
      </c>
      <c r="B43" s="147" t="s">
        <v>556</v>
      </c>
      <c r="C43" s="186" t="s">
        <v>229</v>
      </c>
      <c r="D43" s="187" t="s">
        <v>434</v>
      </c>
      <c r="E43" s="188"/>
      <c r="F43" s="142"/>
    </row>
    <row r="44" spans="1:6" s="73" customFormat="1" ht="33.9" customHeight="1">
      <c r="A44" s="437"/>
      <c r="B44" s="151" t="s">
        <v>557</v>
      </c>
      <c r="C44" s="180" t="s">
        <v>229</v>
      </c>
      <c r="D44" s="153" t="s">
        <v>434</v>
      </c>
      <c r="E44" s="156"/>
      <c r="F44" s="142"/>
    </row>
    <row r="45" spans="1:6" s="73" customFormat="1" ht="33.9" customHeight="1">
      <c r="A45" s="437"/>
      <c r="B45" s="157" t="s">
        <v>558</v>
      </c>
      <c r="C45" s="189" t="s">
        <v>229</v>
      </c>
      <c r="D45" s="159" t="s">
        <v>434</v>
      </c>
      <c r="E45" s="160"/>
      <c r="F45" s="142"/>
    </row>
    <row r="46" spans="1:6" s="73" customFormat="1" ht="60" customHeight="1">
      <c r="A46" s="437" t="s">
        <v>559</v>
      </c>
      <c r="B46" s="147" t="s">
        <v>560</v>
      </c>
      <c r="C46" s="148" t="s">
        <v>229</v>
      </c>
      <c r="D46" s="149" t="s">
        <v>436</v>
      </c>
      <c r="E46" s="184"/>
      <c r="F46" s="142"/>
    </row>
    <row r="47" spans="1:6" s="73" customFormat="1" ht="24.9" customHeight="1">
      <c r="A47" s="437"/>
      <c r="B47" s="157" t="s">
        <v>561</v>
      </c>
      <c r="C47" s="158" t="s">
        <v>8</v>
      </c>
      <c r="D47" s="159" t="s">
        <v>562</v>
      </c>
      <c r="E47" s="160"/>
      <c r="F47" s="142"/>
    </row>
    <row r="48" spans="1:6" s="73" customFormat="1" ht="60" customHeight="1">
      <c r="A48" s="437" t="s">
        <v>563</v>
      </c>
      <c r="B48" s="147" t="s">
        <v>564</v>
      </c>
      <c r="C48" s="186" t="s">
        <v>229</v>
      </c>
      <c r="D48" s="187" t="s">
        <v>436</v>
      </c>
      <c r="E48" s="188"/>
      <c r="F48" s="142"/>
    </row>
    <row r="49" spans="1:6" s="73" customFormat="1" ht="24.9" customHeight="1">
      <c r="A49" s="437"/>
      <c r="B49" s="157" t="s">
        <v>565</v>
      </c>
      <c r="C49" s="181" t="s">
        <v>229</v>
      </c>
      <c r="D49" s="182" t="s">
        <v>562</v>
      </c>
      <c r="E49" s="190"/>
      <c r="F49" s="142"/>
    </row>
    <row r="50" spans="1:6" s="73" customFormat="1" ht="80.099999999999994" customHeight="1">
      <c r="A50" s="437" t="s">
        <v>448</v>
      </c>
      <c r="B50" s="147" t="s">
        <v>566</v>
      </c>
      <c r="C50" s="148" t="s">
        <v>229</v>
      </c>
      <c r="D50" s="149" t="s">
        <v>434</v>
      </c>
      <c r="E50" s="184"/>
      <c r="F50" s="142"/>
    </row>
    <row r="51" spans="1:6" s="73" customFormat="1" ht="33.9" customHeight="1">
      <c r="A51" s="437"/>
      <c r="B51" s="151" t="s">
        <v>567</v>
      </c>
      <c r="C51" s="152" t="s">
        <v>229</v>
      </c>
      <c r="D51" s="153" t="s">
        <v>562</v>
      </c>
      <c r="E51" s="156"/>
      <c r="F51" s="142"/>
    </row>
    <row r="52" spans="1:6" s="73" customFormat="1" ht="24.9" customHeight="1">
      <c r="A52" s="437"/>
      <c r="B52" s="157" t="s">
        <v>462</v>
      </c>
      <c r="C52" s="158" t="s">
        <v>229</v>
      </c>
      <c r="D52" s="159" t="s">
        <v>562</v>
      </c>
      <c r="E52" s="160"/>
      <c r="F52" s="142"/>
    </row>
    <row r="53" spans="1:6" s="73" customFormat="1" ht="60" customHeight="1">
      <c r="A53" s="437" t="s">
        <v>447</v>
      </c>
      <c r="B53" s="147" t="s">
        <v>568</v>
      </c>
      <c r="C53" s="186" t="s">
        <v>229</v>
      </c>
      <c r="D53" s="187" t="s">
        <v>434</v>
      </c>
      <c r="E53" s="188"/>
      <c r="F53" s="142"/>
    </row>
    <row r="54" spans="1:6" s="73" customFormat="1" ht="33.9" customHeight="1">
      <c r="A54" s="437"/>
      <c r="B54" s="151" t="s">
        <v>567</v>
      </c>
      <c r="C54" s="180" t="s">
        <v>229</v>
      </c>
      <c r="D54" s="153" t="s">
        <v>562</v>
      </c>
      <c r="E54" s="156"/>
      <c r="F54" s="142"/>
    </row>
    <row r="55" spans="1:6" s="73" customFormat="1" ht="24.9" customHeight="1">
      <c r="A55" s="437"/>
      <c r="B55" s="157" t="s">
        <v>462</v>
      </c>
      <c r="C55" s="189" t="s">
        <v>229</v>
      </c>
      <c r="D55" s="159" t="s">
        <v>562</v>
      </c>
      <c r="E55" s="160"/>
      <c r="F55" s="142"/>
    </row>
    <row r="56" spans="1:6" s="73" customFormat="1" ht="80.099999999999994" customHeight="1">
      <c r="A56" s="437" t="s">
        <v>446</v>
      </c>
      <c r="B56" s="147" t="s">
        <v>569</v>
      </c>
      <c r="C56" s="148" t="s">
        <v>229</v>
      </c>
      <c r="D56" s="149" t="s">
        <v>434</v>
      </c>
      <c r="E56" s="184"/>
      <c r="F56" s="142"/>
    </row>
    <row r="57" spans="1:6" s="73" customFormat="1" ht="33.9" customHeight="1">
      <c r="A57" s="437"/>
      <c r="B57" s="151" t="s">
        <v>567</v>
      </c>
      <c r="C57" s="152" t="s">
        <v>229</v>
      </c>
      <c r="D57" s="153" t="s">
        <v>562</v>
      </c>
      <c r="E57" s="156"/>
      <c r="F57" s="142"/>
    </row>
    <row r="58" spans="1:6" s="73" customFormat="1" ht="24.9" customHeight="1">
      <c r="A58" s="437"/>
      <c r="B58" s="157" t="s">
        <v>462</v>
      </c>
      <c r="C58" s="158" t="s">
        <v>229</v>
      </c>
      <c r="D58" s="159" t="s">
        <v>562</v>
      </c>
      <c r="E58" s="160"/>
      <c r="F58" s="142"/>
    </row>
    <row r="59" spans="1:6" s="73" customFormat="1" ht="80.099999999999994" customHeight="1">
      <c r="A59" s="437" t="s">
        <v>445</v>
      </c>
      <c r="B59" s="147" t="s">
        <v>570</v>
      </c>
      <c r="C59" s="186" t="s">
        <v>229</v>
      </c>
      <c r="D59" s="187" t="s">
        <v>434</v>
      </c>
      <c r="E59" s="188"/>
      <c r="F59" s="142"/>
    </row>
    <row r="60" spans="1:6" s="73" customFormat="1" ht="33.9" customHeight="1">
      <c r="A60" s="437"/>
      <c r="B60" s="151" t="s">
        <v>567</v>
      </c>
      <c r="C60" s="180" t="s">
        <v>229</v>
      </c>
      <c r="D60" s="153" t="s">
        <v>562</v>
      </c>
      <c r="E60" s="156"/>
      <c r="F60" s="142"/>
    </row>
    <row r="61" spans="1:6" s="73" customFormat="1" ht="24.9" customHeight="1">
      <c r="A61" s="437"/>
      <c r="B61" s="157" t="s">
        <v>462</v>
      </c>
      <c r="C61" s="181" t="s">
        <v>229</v>
      </c>
      <c r="D61" s="182" t="s">
        <v>562</v>
      </c>
      <c r="E61" s="190"/>
      <c r="F61" s="142"/>
    </row>
    <row r="62" spans="1:6" s="73" customFormat="1" ht="80.099999999999994" customHeight="1">
      <c r="A62" s="437" t="s">
        <v>444</v>
      </c>
      <c r="B62" s="191" t="s">
        <v>571</v>
      </c>
      <c r="C62" s="148" t="s">
        <v>229</v>
      </c>
      <c r="D62" s="149" t="s">
        <v>434</v>
      </c>
      <c r="E62" s="184"/>
      <c r="F62" s="142"/>
    </row>
    <row r="63" spans="1:6" s="73" customFormat="1" ht="33.9" customHeight="1">
      <c r="A63" s="437"/>
      <c r="B63" s="151" t="s">
        <v>567</v>
      </c>
      <c r="C63" s="152" t="s">
        <v>229</v>
      </c>
      <c r="D63" s="153" t="s">
        <v>562</v>
      </c>
      <c r="E63" s="156"/>
      <c r="F63" s="142"/>
    </row>
    <row r="64" spans="1:6" s="73" customFormat="1" ht="24.9" customHeight="1">
      <c r="A64" s="437"/>
      <c r="B64" s="157" t="s">
        <v>462</v>
      </c>
      <c r="C64" s="158" t="s">
        <v>229</v>
      </c>
      <c r="D64" s="159" t="s">
        <v>562</v>
      </c>
      <c r="E64" s="160"/>
      <c r="F64" s="142"/>
    </row>
    <row r="65" spans="1:6" s="73" customFormat="1" ht="33.9" customHeight="1">
      <c r="A65" s="437" t="s">
        <v>443</v>
      </c>
      <c r="B65" s="147" t="s">
        <v>572</v>
      </c>
      <c r="C65" s="179" t="s">
        <v>229</v>
      </c>
      <c r="D65" s="149" t="s">
        <v>436</v>
      </c>
      <c r="E65" s="184"/>
      <c r="F65" s="142"/>
    </row>
    <row r="66" spans="1:6" s="73" customFormat="1" ht="47.4" customHeight="1">
      <c r="A66" s="437"/>
      <c r="B66" s="151" t="s">
        <v>573</v>
      </c>
      <c r="C66" s="180" t="s">
        <v>229</v>
      </c>
      <c r="D66" s="153" t="s">
        <v>436</v>
      </c>
      <c r="E66" s="156"/>
      <c r="F66" s="142"/>
    </row>
    <row r="67" spans="1:6" s="73" customFormat="1" ht="33.9" customHeight="1">
      <c r="A67" s="437"/>
      <c r="B67" s="151" t="s">
        <v>574</v>
      </c>
      <c r="C67" s="180" t="s">
        <v>229</v>
      </c>
      <c r="D67" s="153" t="s">
        <v>436</v>
      </c>
      <c r="E67" s="156"/>
      <c r="F67" s="142"/>
    </row>
    <row r="68" spans="1:6" s="73" customFormat="1" ht="33.9" customHeight="1">
      <c r="A68" s="437"/>
      <c r="B68" s="157" t="s">
        <v>575</v>
      </c>
      <c r="C68" s="181" t="s">
        <v>229</v>
      </c>
      <c r="D68" s="182" t="s">
        <v>562</v>
      </c>
      <c r="E68" s="190"/>
      <c r="F68" s="142"/>
    </row>
    <row r="69" spans="1:6" s="73" customFormat="1" ht="61.5" customHeight="1">
      <c r="A69" s="437" t="s">
        <v>442</v>
      </c>
      <c r="B69" s="191" t="s">
        <v>441</v>
      </c>
      <c r="C69" s="148" t="s">
        <v>229</v>
      </c>
      <c r="D69" s="149" t="s">
        <v>440</v>
      </c>
      <c r="E69" s="184"/>
      <c r="F69" s="142"/>
    </row>
    <row r="70" spans="1:6" s="73" customFormat="1" ht="33.9" customHeight="1">
      <c r="A70" s="437"/>
      <c r="B70" s="151" t="s">
        <v>439</v>
      </c>
      <c r="C70" s="152" t="s">
        <v>229</v>
      </c>
      <c r="D70" s="153" t="s">
        <v>438</v>
      </c>
      <c r="E70" s="156"/>
      <c r="F70" s="142"/>
    </row>
    <row r="71" spans="1:6" s="73" customFormat="1" ht="47.4" customHeight="1">
      <c r="A71" s="437"/>
      <c r="B71" s="192" t="s">
        <v>437</v>
      </c>
      <c r="C71" s="158" t="s">
        <v>229</v>
      </c>
      <c r="D71" s="159" t="s">
        <v>436</v>
      </c>
      <c r="E71" s="160"/>
      <c r="F71" s="142"/>
    </row>
    <row r="72" spans="1:6" s="73" customFormat="1" ht="47.4" customHeight="1">
      <c r="A72" s="437" t="s">
        <v>435</v>
      </c>
      <c r="B72" s="147" t="s">
        <v>576</v>
      </c>
      <c r="C72" s="186" t="s">
        <v>229</v>
      </c>
      <c r="D72" s="187" t="s">
        <v>436</v>
      </c>
      <c r="E72" s="188"/>
      <c r="F72" s="142"/>
    </row>
    <row r="73" spans="1:6" s="73" customFormat="1" ht="33.9" customHeight="1">
      <c r="A73" s="437"/>
      <c r="B73" s="151" t="s">
        <v>577</v>
      </c>
      <c r="C73" s="180" t="s">
        <v>229</v>
      </c>
      <c r="D73" s="153" t="s">
        <v>578</v>
      </c>
      <c r="E73" s="156"/>
      <c r="F73" s="142"/>
    </row>
    <row r="74" spans="1:6" s="73" customFormat="1" ht="47.4" customHeight="1">
      <c r="A74" s="437"/>
      <c r="B74" s="151" t="s">
        <v>579</v>
      </c>
      <c r="C74" s="180" t="s">
        <v>8</v>
      </c>
      <c r="D74" s="153" t="s">
        <v>580</v>
      </c>
      <c r="E74" s="156"/>
      <c r="F74" s="142"/>
    </row>
    <row r="75" spans="1:6" s="73" customFormat="1" ht="33.9" customHeight="1">
      <c r="A75" s="437"/>
      <c r="B75" s="151" t="s">
        <v>581</v>
      </c>
      <c r="C75" s="180" t="s">
        <v>8</v>
      </c>
      <c r="D75" s="153" t="s">
        <v>580</v>
      </c>
      <c r="E75" s="156"/>
      <c r="F75" s="142"/>
    </row>
    <row r="76" spans="1:6" s="73" customFormat="1" ht="33.9" customHeight="1">
      <c r="A76" s="437"/>
      <c r="B76" s="157" t="s">
        <v>582</v>
      </c>
      <c r="C76" s="189" t="s">
        <v>229</v>
      </c>
      <c r="D76" s="159" t="s">
        <v>583</v>
      </c>
      <c r="E76" s="160"/>
      <c r="F76" s="142"/>
    </row>
    <row r="77" spans="1:6" s="73" customFormat="1" ht="22.5" customHeight="1">
      <c r="A77" s="437" t="s">
        <v>461</v>
      </c>
      <c r="B77" s="147" t="s">
        <v>584</v>
      </c>
      <c r="C77" s="148" t="s">
        <v>229</v>
      </c>
      <c r="D77" s="149" t="s">
        <v>455</v>
      </c>
      <c r="E77" s="184"/>
      <c r="F77" s="142"/>
    </row>
    <row r="78" spans="1:6" s="73" customFormat="1" ht="33.9" customHeight="1">
      <c r="A78" s="437"/>
      <c r="B78" s="151" t="s">
        <v>585</v>
      </c>
      <c r="C78" s="152" t="s">
        <v>229</v>
      </c>
      <c r="D78" s="153" t="s">
        <v>455</v>
      </c>
      <c r="E78" s="156"/>
      <c r="F78" s="142"/>
    </row>
    <row r="79" spans="1:6" s="73" customFormat="1" ht="33.9" customHeight="1">
      <c r="A79" s="437"/>
      <c r="B79" s="151" t="s">
        <v>586</v>
      </c>
      <c r="C79" s="152" t="s">
        <v>229</v>
      </c>
      <c r="D79" s="153" t="s">
        <v>587</v>
      </c>
      <c r="E79" s="156" t="s">
        <v>588</v>
      </c>
      <c r="F79" s="142"/>
    </row>
    <row r="80" spans="1:6" s="73" customFormat="1" ht="33.9" customHeight="1">
      <c r="A80" s="437"/>
      <c r="B80" s="151" t="s">
        <v>589</v>
      </c>
      <c r="C80" s="152" t="s">
        <v>229</v>
      </c>
      <c r="D80" s="153" t="s">
        <v>450</v>
      </c>
      <c r="E80" s="156"/>
      <c r="F80" s="142"/>
    </row>
    <row r="81" spans="1:6" s="73" customFormat="1" ht="33.9" customHeight="1">
      <c r="A81" s="437"/>
      <c r="B81" s="151" t="s">
        <v>590</v>
      </c>
      <c r="C81" s="152" t="s">
        <v>229</v>
      </c>
      <c r="D81" s="153" t="s">
        <v>460</v>
      </c>
      <c r="E81" s="156"/>
      <c r="F81" s="142"/>
    </row>
    <row r="82" spans="1:6" s="73" customFormat="1" ht="33.9" customHeight="1">
      <c r="A82" s="437"/>
      <c r="B82" s="151" t="s">
        <v>591</v>
      </c>
      <c r="C82" s="152" t="s">
        <v>229</v>
      </c>
      <c r="D82" s="153" t="s">
        <v>440</v>
      </c>
      <c r="E82" s="156"/>
      <c r="F82" s="142"/>
    </row>
    <row r="83" spans="1:6" s="73" customFormat="1" ht="33.9" customHeight="1">
      <c r="A83" s="437"/>
      <c r="B83" s="151" t="s">
        <v>459</v>
      </c>
      <c r="C83" s="152" t="s">
        <v>229</v>
      </c>
      <c r="D83" s="153" t="s">
        <v>453</v>
      </c>
      <c r="E83" s="156"/>
      <c r="F83" s="142"/>
    </row>
    <row r="84" spans="1:6" s="73" customFormat="1" ht="47.4" customHeight="1">
      <c r="A84" s="437"/>
      <c r="B84" s="151" t="s">
        <v>592</v>
      </c>
      <c r="C84" s="152" t="s">
        <v>229</v>
      </c>
      <c r="D84" s="153" t="s">
        <v>452</v>
      </c>
      <c r="E84" s="156"/>
      <c r="F84" s="142"/>
    </row>
    <row r="85" spans="1:6" s="73" customFormat="1" ht="24.9" customHeight="1">
      <c r="A85" s="437"/>
      <c r="B85" s="151" t="s">
        <v>451</v>
      </c>
      <c r="C85" s="152" t="s">
        <v>229</v>
      </c>
      <c r="D85" s="153" t="s">
        <v>593</v>
      </c>
      <c r="E85" s="156"/>
      <c r="F85" s="142"/>
    </row>
    <row r="86" spans="1:6" s="73" customFormat="1" ht="70.5" customHeight="1">
      <c r="A86" s="437"/>
      <c r="B86" s="151" t="s">
        <v>594</v>
      </c>
      <c r="C86" s="152" t="s">
        <v>229</v>
      </c>
      <c r="D86" s="153" t="s">
        <v>595</v>
      </c>
      <c r="E86" s="156"/>
      <c r="F86" s="142"/>
    </row>
    <row r="87" spans="1:6" s="73" customFormat="1" ht="24.9" customHeight="1">
      <c r="A87" s="437"/>
      <c r="B87" s="151" t="s">
        <v>456</v>
      </c>
      <c r="C87" s="152" t="s">
        <v>8</v>
      </c>
      <c r="D87" s="153" t="s">
        <v>450</v>
      </c>
      <c r="E87" s="156"/>
      <c r="F87" s="142"/>
    </row>
    <row r="88" spans="1:6" s="73" customFormat="1" ht="33.9" customHeight="1">
      <c r="A88" s="437"/>
      <c r="B88" s="151" t="s">
        <v>596</v>
      </c>
      <c r="C88" s="152" t="s">
        <v>229</v>
      </c>
      <c r="D88" s="153" t="s">
        <v>440</v>
      </c>
      <c r="E88" s="156"/>
      <c r="F88" s="142"/>
    </row>
    <row r="89" spans="1:6" s="73" customFormat="1" ht="47.4" customHeight="1">
      <c r="A89" s="437"/>
      <c r="B89" s="157" t="s">
        <v>597</v>
      </c>
      <c r="C89" s="158" t="s">
        <v>229</v>
      </c>
      <c r="D89" s="159" t="s">
        <v>449</v>
      </c>
      <c r="E89" s="160"/>
      <c r="F89" s="142"/>
    </row>
    <row r="90" spans="1:6" s="73" customFormat="1" ht="24.9" customHeight="1">
      <c r="A90" s="437" t="s">
        <v>458</v>
      </c>
      <c r="B90" s="147" t="s">
        <v>598</v>
      </c>
      <c r="C90" s="179" t="s">
        <v>229</v>
      </c>
      <c r="D90" s="149" t="s">
        <v>455</v>
      </c>
      <c r="E90" s="184"/>
      <c r="F90" s="142"/>
    </row>
    <row r="91" spans="1:6" s="73" customFormat="1" ht="33.9" customHeight="1">
      <c r="A91" s="437"/>
      <c r="B91" s="151" t="s">
        <v>585</v>
      </c>
      <c r="C91" s="180" t="s">
        <v>229</v>
      </c>
      <c r="D91" s="153" t="s">
        <v>455</v>
      </c>
      <c r="E91" s="156"/>
      <c r="F91" s="142"/>
    </row>
    <row r="92" spans="1:6" s="73" customFormat="1" ht="33.9" customHeight="1">
      <c r="A92" s="437"/>
      <c r="B92" s="151" t="s">
        <v>586</v>
      </c>
      <c r="C92" s="180" t="s">
        <v>229</v>
      </c>
      <c r="D92" s="153" t="s">
        <v>587</v>
      </c>
      <c r="E92" s="156" t="s">
        <v>588</v>
      </c>
      <c r="F92" s="142"/>
    </row>
    <row r="93" spans="1:6" s="73" customFormat="1" ht="33.9" customHeight="1">
      <c r="A93" s="437"/>
      <c r="B93" s="151" t="s">
        <v>589</v>
      </c>
      <c r="C93" s="180" t="s">
        <v>229</v>
      </c>
      <c r="D93" s="153" t="s">
        <v>450</v>
      </c>
      <c r="E93" s="156"/>
      <c r="F93" s="142"/>
    </row>
    <row r="94" spans="1:6" s="73" customFormat="1" ht="33.9" customHeight="1">
      <c r="A94" s="437"/>
      <c r="B94" s="151" t="s">
        <v>591</v>
      </c>
      <c r="C94" s="180" t="s">
        <v>229</v>
      </c>
      <c r="D94" s="153" t="s">
        <v>440</v>
      </c>
      <c r="E94" s="156"/>
      <c r="F94" s="142"/>
    </row>
    <row r="95" spans="1:6" s="73" customFormat="1" ht="33.9" customHeight="1">
      <c r="A95" s="437"/>
      <c r="B95" s="151" t="s">
        <v>459</v>
      </c>
      <c r="C95" s="180" t="s">
        <v>229</v>
      </c>
      <c r="D95" s="153" t="s">
        <v>453</v>
      </c>
      <c r="E95" s="156"/>
      <c r="F95" s="142"/>
    </row>
    <row r="96" spans="1:6" s="73" customFormat="1" ht="47.4" customHeight="1">
      <c r="A96" s="437"/>
      <c r="B96" s="151" t="s">
        <v>592</v>
      </c>
      <c r="C96" s="180" t="s">
        <v>229</v>
      </c>
      <c r="D96" s="153" t="s">
        <v>452</v>
      </c>
      <c r="E96" s="156"/>
      <c r="F96" s="142"/>
    </row>
    <row r="97" spans="1:6" s="73" customFormat="1" ht="24.9" customHeight="1">
      <c r="A97" s="437"/>
      <c r="B97" s="151" t="s">
        <v>451</v>
      </c>
      <c r="C97" s="180" t="s">
        <v>229</v>
      </c>
      <c r="D97" s="153" t="s">
        <v>593</v>
      </c>
      <c r="E97" s="156"/>
      <c r="F97" s="142"/>
    </row>
    <row r="98" spans="1:6" s="73" customFormat="1" ht="72.75" customHeight="1">
      <c r="A98" s="437"/>
      <c r="B98" s="151" t="s">
        <v>594</v>
      </c>
      <c r="C98" s="180" t="s">
        <v>229</v>
      </c>
      <c r="D98" s="153" t="s">
        <v>595</v>
      </c>
      <c r="E98" s="156"/>
      <c r="F98" s="142"/>
    </row>
    <row r="99" spans="1:6" s="73" customFormat="1" ht="24.9" customHeight="1">
      <c r="A99" s="437"/>
      <c r="B99" s="151" t="s">
        <v>456</v>
      </c>
      <c r="C99" s="180" t="s">
        <v>8</v>
      </c>
      <c r="D99" s="153" t="s">
        <v>450</v>
      </c>
      <c r="E99" s="156"/>
      <c r="F99" s="142"/>
    </row>
    <row r="100" spans="1:6" s="73" customFormat="1" ht="33.9" customHeight="1">
      <c r="A100" s="437"/>
      <c r="B100" s="151" t="s">
        <v>596</v>
      </c>
      <c r="C100" s="180" t="s">
        <v>229</v>
      </c>
      <c r="D100" s="153" t="s">
        <v>440</v>
      </c>
      <c r="E100" s="156"/>
      <c r="F100" s="142"/>
    </row>
    <row r="101" spans="1:6" s="73" customFormat="1" ht="47.4" customHeight="1">
      <c r="A101" s="437"/>
      <c r="B101" s="157" t="s">
        <v>597</v>
      </c>
      <c r="C101" s="189" t="s">
        <v>229</v>
      </c>
      <c r="D101" s="159" t="s">
        <v>449</v>
      </c>
      <c r="E101" s="160"/>
      <c r="F101" s="142"/>
    </row>
    <row r="102" spans="1:6" s="73" customFormat="1" ht="24.9" customHeight="1">
      <c r="A102" s="437" t="s">
        <v>457</v>
      </c>
      <c r="B102" s="147" t="s">
        <v>598</v>
      </c>
      <c r="C102" s="148" t="s">
        <v>229</v>
      </c>
      <c r="D102" s="149" t="s">
        <v>455</v>
      </c>
      <c r="E102" s="184"/>
      <c r="F102" s="142"/>
    </row>
    <row r="103" spans="1:6" s="73" customFormat="1" ht="33.9" customHeight="1">
      <c r="A103" s="437"/>
      <c r="B103" s="151" t="s">
        <v>599</v>
      </c>
      <c r="C103" s="152" t="s">
        <v>229</v>
      </c>
      <c r="D103" s="153" t="s">
        <v>455</v>
      </c>
      <c r="E103" s="156"/>
      <c r="F103" s="142"/>
    </row>
    <row r="104" spans="1:6" s="73" customFormat="1" ht="33.9" customHeight="1">
      <c r="A104" s="437"/>
      <c r="B104" s="151" t="s">
        <v>586</v>
      </c>
      <c r="C104" s="152" t="s">
        <v>229</v>
      </c>
      <c r="D104" s="153" t="s">
        <v>587</v>
      </c>
      <c r="E104" s="156" t="s">
        <v>588</v>
      </c>
      <c r="F104" s="142"/>
    </row>
    <row r="105" spans="1:6" s="73" customFormat="1" ht="33.9" customHeight="1">
      <c r="A105" s="437"/>
      <c r="B105" s="151" t="s">
        <v>589</v>
      </c>
      <c r="C105" s="152" t="s">
        <v>229</v>
      </c>
      <c r="D105" s="153" t="s">
        <v>450</v>
      </c>
      <c r="E105" s="156"/>
      <c r="F105" s="142"/>
    </row>
    <row r="106" spans="1:6" s="73" customFormat="1" ht="33.9" customHeight="1">
      <c r="A106" s="437"/>
      <c r="B106" s="151" t="s">
        <v>591</v>
      </c>
      <c r="C106" s="152" t="s">
        <v>229</v>
      </c>
      <c r="D106" s="153" t="s">
        <v>440</v>
      </c>
      <c r="E106" s="156"/>
      <c r="F106" s="142"/>
    </row>
    <row r="107" spans="1:6" s="73" customFormat="1" ht="33.9" customHeight="1">
      <c r="A107" s="437"/>
      <c r="B107" s="151" t="s">
        <v>459</v>
      </c>
      <c r="C107" s="152" t="s">
        <v>229</v>
      </c>
      <c r="D107" s="153" t="s">
        <v>453</v>
      </c>
      <c r="E107" s="156"/>
      <c r="F107" s="142"/>
    </row>
    <row r="108" spans="1:6" s="73" customFormat="1" ht="47.4" customHeight="1">
      <c r="A108" s="437"/>
      <c r="B108" s="151" t="s">
        <v>592</v>
      </c>
      <c r="C108" s="152" t="s">
        <v>229</v>
      </c>
      <c r="D108" s="153" t="s">
        <v>452</v>
      </c>
      <c r="E108" s="156"/>
      <c r="F108" s="142"/>
    </row>
    <row r="109" spans="1:6" s="73" customFormat="1" ht="24.9" customHeight="1">
      <c r="A109" s="437"/>
      <c r="B109" s="151" t="s">
        <v>451</v>
      </c>
      <c r="C109" s="152" t="s">
        <v>229</v>
      </c>
      <c r="D109" s="153" t="s">
        <v>593</v>
      </c>
      <c r="E109" s="156"/>
      <c r="F109" s="142"/>
    </row>
    <row r="110" spans="1:6" s="73" customFormat="1" ht="75" customHeight="1">
      <c r="A110" s="437"/>
      <c r="B110" s="151" t="s">
        <v>594</v>
      </c>
      <c r="C110" s="152" t="s">
        <v>229</v>
      </c>
      <c r="D110" s="153" t="s">
        <v>595</v>
      </c>
      <c r="E110" s="156"/>
      <c r="F110" s="142"/>
    </row>
    <row r="111" spans="1:6" s="73" customFormat="1" ht="24.9" customHeight="1">
      <c r="A111" s="437"/>
      <c r="B111" s="151" t="s">
        <v>456</v>
      </c>
      <c r="C111" s="152" t="s">
        <v>8</v>
      </c>
      <c r="D111" s="153" t="s">
        <v>450</v>
      </c>
      <c r="E111" s="156"/>
      <c r="F111" s="142"/>
    </row>
    <row r="112" spans="1:6" s="73" customFormat="1" ht="33.9" customHeight="1">
      <c r="A112" s="437"/>
      <c r="B112" s="151" t="s">
        <v>596</v>
      </c>
      <c r="C112" s="152" t="s">
        <v>229</v>
      </c>
      <c r="D112" s="153" t="s">
        <v>440</v>
      </c>
      <c r="E112" s="156"/>
      <c r="F112" s="142"/>
    </row>
    <row r="113" spans="1:6" s="73" customFormat="1" ht="47.4" customHeight="1">
      <c r="A113" s="437"/>
      <c r="B113" s="157" t="s">
        <v>597</v>
      </c>
      <c r="C113" s="158" t="s">
        <v>229</v>
      </c>
      <c r="D113" s="159" t="s">
        <v>449</v>
      </c>
      <c r="E113" s="160"/>
      <c r="F113" s="142"/>
    </row>
    <row r="114" spans="1:6" ht="24.9" customHeight="1">
      <c r="A114" s="437" t="s">
        <v>600</v>
      </c>
      <c r="B114" s="147" t="s">
        <v>598</v>
      </c>
      <c r="C114" s="179" t="s">
        <v>229</v>
      </c>
      <c r="D114" s="149" t="s">
        <v>455</v>
      </c>
      <c r="E114" s="184"/>
      <c r="F114" s="136"/>
    </row>
    <row r="115" spans="1:6" ht="33.9" customHeight="1">
      <c r="A115" s="437"/>
      <c r="B115" s="151" t="s">
        <v>601</v>
      </c>
      <c r="C115" s="180" t="s">
        <v>229</v>
      </c>
      <c r="D115" s="153" t="s">
        <v>455</v>
      </c>
      <c r="E115" s="156"/>
      <c r="F115" s="136"/>
    </row>
    <row r="116" spans="1:6" ht="47.4" customHeight="1">
      <c r="A116" s="437"/>
      <c r="B116" s="151" t="s">
        <v>602</v>
      </c>
      <c r="C116" s="180" t="s">
        <v>229</v>
      </c>
      <c r="D116" s="153" t="s">
        <v>455</v>
      </c>
      <c r="E116" s="156"/>
      <c r="F116" s="136"/>
    </row>
    <row r="117" spans="1:6" ht="33.9" customHeight="1">
      <c r="A117" s="437"/>
      <c r="B117" s="151" t="s">
        <v>586</v>
      </c>
      <c r="C117" s="180" t="s">
        <v>229</v>
      </c>
      <c r="D117" s="153" t="s">
        <v>587</v>
      </c>
      <c r="E117" s="156" t="s">
        <v>588</v>
      </c>
      <c r="F117" s="136"/>
    </row>
    <row r="118" spans="1:6" ht="33.9" customHeight="1">
      <c r="A118" s="437"/>
      <c r="B118" s="151" t="s">
        <v>603</v>
      </c>
      <c r="C118" s="180" t="s">
        <v>229</v>
      </c>
      <c r="D118" s="153" t="s">
        <v>450</v>
      </c>
      <c r="E118" s="156"/>
      <c r="F118" s="136"/>
    </row>
    <row r="119" spans="1:6" ht="33.9" customHeight="1">
      <c r="A119" s="437"/>
      <c r="B119" s="151" t="s">
        <v>604</v>
      </c>
      <c r="C119" s="180" t="s">
        <v>229</v>
      </c>
      <c r="D119" s="153" t="s">
        <v>440</v>
      </c>
      <c r="E119" s="156"/>
      <c r="F119" s="136"/>
    </row>
    <row r="120" spans="1:6" ht="33.9" customHeight="1">
      <c r="A120" s="437"/>
      <c r="B120" s="151" t="s">
        <v>454</v>
      </c>
      <c r="C120" s="180" t="s">
        <v>229</v>
      </c>
      <c r="D120" s="153" t="s">
        <v>453</v>
      </c>
      <c r="E120" s="156"/>
      <c r="F120" s="136"/>
    </row>
    <row r="121" spans="1:6" ht="47.4" customHeight="1">
      <c r="A121" s="437"/>
      <c r="B121" s="151" t="s">
        <v>592</v>
      </c>
      <c r="C121" s="180" t="s">
        <v>229</v>
      </c>
      <c r="D121" s="153" t="s">
        <v>452</v>
      </c>
      <c r="E121" s="156"/>
      <c r="F121" s="136"/>
    </row>
    <row r="122" spans="1:6" ht="20.100000000000001" customHeight="1">
      <c r="A122" s="437"/>
      <c r="B122" s="151" t="s">
        <v>451</v>
      </c>
      <c r="C122" s="180" t="s">
        <v>229</v>
      </c>
      <c r="D122" s="153" t="s">
        <v>593</v>
      </c>
      <c r="E122" s="156"/>
      <c r="F122" s="136"/>
    </row>
    <row r="123" spans="1:6" ht="80.25" customHeight="1">
      <c r="A123" s="437"/>
      <c r="B123" s="151" t="s">
        <v>605</v>
      </c>
      <c r="C123" s="180" t="s">
        <v>229</v>
      </c>
      <c r="D123" s="153" t="s">
        <v>595</v>
      </c>
      <c r="E123" s="156"/>
      <c r="F123" s="136"/>
    </row>
    <row r="124" spans="1:6" ht="33.9" customHeight="1">
      <c r="A124" s="437"/>
      <c r="B124" s="151" t="s">
        <v>606</v>
      </c>
      <c r="C124" s="180" t="s">
        <v>8</v>
      </c>
      <c r="D124" s="153" t="s">
        <v>450</v>
      </c>
      <c r="E124" s="156"/>
      <c r="F124" s="136"/>
    </row>
    <row r="125" spans="1:6" ht="33.9" customHeight="1">
      <c r="A125" s="437"/>
      <c r="B125" s="151" t="s">
        <v>607</v>
      </c>
      <c r="C125" s="180" t="s">
        <v>229</v>
      </c>
      <c r="D125" s="153" t="s">
        <v>440</v>
      </c>
      <c r="E125" s="156"/>
      <c r="F125" s="136"/>
    </row>
    <row r="126" spans="1:6" ht="47.4" customHeight="1">
      <c r="A126" s="437"/>
      <c r="B126" s="157" t="s">
        <v>597</v>
      </c>
      <c r="C126" s="189" t="s">
        <v>229</v>
      </c>
      <c r="D126" s="159" t="s">
        <v>449</v>
      </c>
      <c r="E126" s="160"/>
      <c r="F126" s="136"/>
    </row>
    <row r="127" spans="1:6" ht="33.9" customHeight="1">
      <c r="A127" s="437" t="s">
        <v>608</v>
      </c>
      <c r="B127" s="147" t="s">
        <v>609</v>
      </c>
      <c r="C127" s="148" t="s">
        <v>229</v>
      </c>
      <c r="D127" s="149" t="s">
        <v>610</v>
      </c>
      <c r="E127" s="184"/>
      <c r="F127" s="136"/>
    </row>
    <row r="128" spans="1:6" ht="36" customHeight="1">
      <c r="A128" s="437"/>
      <c r="B128" s="438" t="s">
        <v>611</v>
      </c>
      <c r="C128" s="152" t="s">
        <v>229</v>
      </c>
      <c r="D128" s="153" t="s">
        <v>612</v>
      </c>
      <c r="E128" s="156"/>
      <c r="F128" s="136"/>
    </row>
    <row r="129" spans="1:6" ht="33" customHeight="1">
      <c r="A129" s="437"/>
      <c r="B129" s="438"/>
      <c r="C129" s="152" t="s">
        <v>229</v>
      </c>
      <c r="D129" s="153" t="s">
        <v>613</v>
      </c>
      <c r="E129" s="156"/>
      <c r="F129" s="136"/>
    </row>
    <row r="130" spans="1:6" ht="24.9" customHeight="1">
      <c r="A130" s="437"/>
      <c r="B130" s="157" t="s">
        <v>614</v>
      </c>
      <c r="C130" s="158" t="s">
        <v>229</v>
      </c>
      <c r="D130" s="159" t="s">
        <v>436</v>
      </c>
      <c r="E130" s="160"/>
      <c r="F130" s="136"/>
    </row>
    <row r="131" spans="1:6" ht="20.100000000000001" customHeight="1">
      <c r="A131" s="128"/>
      <c r="B131" s="129"/>
      <c r="C131" s="130"/>
      <c r="D131" s="131"/>
    </row>
    <row r="132" spans="1:6" ht="20.100000000000001" customHeight="1">
      <c r="A132" s="128"/>
      <c r="B132" s="129"/>
      <c r="C132" s="130"/>
      <c r="D132" s="131"/>
    </row>
    <row r="133" spans="1:6" ht="20.100000000000001" customHeight="1">
      <c r="A133" s="128"/>
      <c r="B133" s="129"/>
      <c r="C133" s="130"/>
      <c r="D133" s="131"/>
    </row>
    <row r="134" spans="1:6" ht="20.100000000000001" customHeight="1">
      <c r="A134" s="128"/>
      <c r="B134" s="129"/>
      <c r="C134" s="130"/>
      <c r="D134" s="131"/>
    </row>
    <row r="135" spans="1:6" ht="20.100000000000001" customHeight="1">
      <c r="A135" s="128"/>
      <c r="B135" s="129"/>
      <c r="C135" s="130"/>
      <c r="D135" s="131"/>
    </row>
    <row r="136" spans="1:6" ht="20.100000000000001" customHeight="1">
      <c r="A136" s="128"/>
      <c r="B136" s="129"/>
      <c r="C136" s="130"/>
      <c r="D136" s="131"/>
    </row>
    <row r="137" spans="1:6" ht="20.100000000000001" customHeight="1">
      <c r="A137" s="128"/>
      <c r="B137" s="129"/>
      <c r="C137" s="130"/>
      <c r="D137" s="131"/>
    </row>
    <row r="138" spans="1:6" ht="20.100000000000001" customHeight="1">
      <c r="A138" s="128"/>
      <c r="B138" s="129"/>
      <c r="C138" s="130"/>
      <c r="D138" s="131"/>
    </row>
    <row r="139" spans="1:6" ht="20.100000000000001" customHeight="1">
      <c r="A139" s="128"/>
      <c r="B139" s="129"/>
      <c r="C139" s="130"/>
      <c r="D139" s="131"/>
    </row>
    <row r="140" spans="1:6" ht="20.100000000000001" customHeight="1">
      <c r="A140" s="128"/>
      <c r="B140" s="129"/>
      <c r="C140" s="130"/>
      <c r="D140" s="131"/>
    </row>
    <row r="141" spans="1:6" ht="20.100000000000001" customHeight="1">
      <c r="A141" s="128"/>
      <c r="B141" s="129"/>
      <c r="C141" s="130"/>
      <c r="D141" s="131"/>
    </row>
  </sheetData>
  <mergeCells count="28">
    <mergeCell ref="A1:E1"/>
    <mergeCell ref="C3:D3"/>
    <mergeCell ref="A6:A23"/>
    <mergeCell ref="B20:B21"/>
    <mergeCell ref="C20:C21"/>
    <mergeCell ref="D20:D21"/>
    <mergeCell ref="E20:E21"/>
    <mergeCell ref="A62:A64"/>
    <mergeCell ref="A24:A27"/>
    <mergeCell ref="A28:A29"/>
    <mergeCell ref="A33:A39"/>
    <mergeCell ref="A40:A42"/>
    <mergeCell ref="A43:A45"/>
    <mergeCell ref="A46:A47"/>
    <mergeCell ref="A48:A49"/>
    <mergeCell ref="A50:A52"/>
    <mergeCell ref="A53:A55"/>
    <mergeCell ref="A56:A58"/>
    <mergeCell ref="A59:A61"/>
    <mergeCell ref="A114:A126"/>
    <mergeCell ref="A127:A130"/>
    <mergeCell ref="B128:B129"/>
    <mergeCell ref="A65:A68"/>
    <mergeCell ref="A69:A71"/>
    <mergeCell ref="A72:A76"/>
    <mergeCell ref="A77:A89"/>
    <mergeCell ref="A90:A101"/>
    <mergeCell ref="A102:A113"/>
  </mergeCells>
  <phoneticPr fontId="3"/>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1" manualBreakCount="11">
    <brk id="12" max="4" man="1"/>
    <brk id="23" max="4" man="1"/>
    <brk id="32" max="4" man="1"/>
    <brk id="45" max="4" man="1"/>
    <brk id="55" max="4" man="1"/>
    <brk id="64" max="4" man="1"/>
    <brk id="76" max="4" man="1"/>
    <brk id="89" max="4" man="1"/>
    <brk id="101" max="4" man="1"/>
    <brk id="113" max="4" man="1"/>
    <brk id="12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Z455"/>
  <sheetViews>
    <sheetView view="pageBreakPreview" zoomScaleNormal="100" zoomScaleSheetLayoutView="100" workbookViewId="0">
      <selection activeCell="B1" sqref="B1:Z1"/>
    </sheetView>
  </sheetViews>
  <sheetFormatPr defaultColWidth="9" defaultRowHeight="12"/>
  <cols>
    <col min="1" max="1" width="2.09765625" style="74" customWidth="1"/>
    <col min="2" max="26" width="3.59765625" style="74" customWidth="1"/>
    <col min="27" max="16384" width="9" style="74"/>
  </cols>
  <sheetData>
    <row r="1" spans="1:26" s="101" customFormat="1" ht="21">
      <c r="B1" s="457" t="s">
        <v>246</v>
      </c>
      <c r="C1" s="457"/>
      <c r="D1" s="457"/>
      <c r="E1" s="457"/>
      <c r="F1" s="457"/>
      <c r="G1" s="457"/>
      <c r="H1" s="457"/>
      <c r="I1" s="457"/>
      <c r="J1" s="457"/>
      <c r="K1" s="457"/>
      <c r="L1" s="457"/>
      <c r="M1" s="457"/>
      <c r="N1" s="457"/>
      <c r="O1" s="457"/>
      <c r="P1" s="457"/>
      <c r="Q1" s="457"/>
      <c r="R1" s="457"/>
      <c r="S1" s="457"/>
      <c r="T1" s="457"/>
      <c r="U1" s="457"/>
      <c r="V1" s="457"/>
      <c r="W1" s="457"/>
      <c r="X1" s="457"/>
      <c r="Y1" s="457"/>
      <c r="Z1" s="457"/>
    </row>
    <row r="2" spans="1:26" s="99" customFormat="1" ht="21" customHeight="1">
      <c r="B2" s="458" t="s">
        <v>245</v>
      </c>
      <c r="C2" s="458"/>
      <c r="D2" s="458"/>
      <c r="E2" s="458"/>
      <c r="F2" s="458"/>
      <c r="G2" s="458"/>
      <c r="H2" s="458"/>
      <c r="I2" s="458"/>
      <c r="J2" s="458"/>
      <c r="K2" s="458"/>
      <c r="L2" s="458"/>
      <c r="M2" s="458"/>
      <c r="N2" s="458"/>
      <c r="O2" s="458"/>
      <c r="P2" s="458"/>
      <c r="Q2" s="458"/>
      <c r="R2" s="458"/>
      <c r="S2" s="458"/>
      <c r="T2" s="458"/>
      <c r="U2" s="458"/>
      <c r="V2" s="458"/>
      <c r="W2" s="458"/>
      <c r="X2" s="458"/>
      <c r="Y2" s="458"/>
      <c r="Z2" s="458"/>
    </row>
    <row r="3" spans="1:26" s="99" customFormat="1" ht="9" customHeight="1">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ht="9" customHeight="1">
      <c r="B4" s="98"/>
      <c r="C4" s="98"/>
      <c r="D4" s="98"/>
      <c r="E4" s="98"/>
      <c r="F4" s="98"/>
      <c r="G4" s="98"/>
      <c r="H4" s="98"/>
      <c r="I4" s="98"/>
      <c r="J4" s="98"/>
      <c r="K4" s="98"/>
      <c r="L4" s="98"/>
      <c r="M4" s="98"/>
      <c r="N4" s="98"/>
      <c r="O4" s="98"/>
      <c r="P4" s="98"/>
      <c r="Q4" s="98"/>
      <c r="R4" s="98"/>
      <c r="S4" s="98"/>
      <c r="T4" s="98"/>
      <c r="U4" s="98"/>
      <c r="V4" s="98"/>
      <c r="W4" s="98"/>
      <c r="X4" s="98"/>
      <c r="Y4" s="98"/>
      <c r="Z4" s="98"/>
    </row>
    <row r="5" spans="1:26" ht="18" customHeight="1">
      <c r="B5" s="459" t="s">
        <v>409</v>
      </c>
      <c r="C5" s="459"/>
      <c r="D5" s="459"/>
      <c r="E5" s="459"/>
      <c r="F5" s="459"/>
      <c r="G5" s="459"/>
      <c r="H5" s="459"/>
      <c r="I5" s="459"/>
      <c r="J5" s="459"/>
      <c r="K5" s="459"/>
      <c r="L5" s="459"/>
      <c r="M5" s="459"/>
      <c r="N5" s="459"/>
      <c r="O5" s="459"/>
      <c r="P5" s="459"/>
      <c r="Q5" s="98"/>
      <c r="R5" s="98"/>
      <c r="S5" s="98"/>
      <c r="T5" s="98"/>
      <c r="U5" s="98"/>
      <c r="V5" s="98"/>
      <c r="W5" s="98"/>
      <c r="X5" s="98"/>
      <c r="Y5" s="98"/>
      <c r="Z5" s="98"/>
    </row>
    <row r="6" spans="1:26" s="83" customFormat="1" ht="22.5" customHeight="1">
      <c r="B6" s="468" t="s">
        <v>244</v>
      </c>
      <c r="C6" s="469"/>
      <c r="D6" s="470"/>
      <c r="E6" s="97"/>
      <c r="F6" s="96"/>
      <c r="G6" s="95" t="s">
        <v>243</v>
      </c>
      <c r="H6" s="97"/>
      <c r="I6" s="96"/>
      <c r="J6" s="95" t="s">
        <v>243</v>
      </c>
      <c r="K6" s="97"/>
      <c r="L6" s="96"/>
      <c r="M6" s="95" t="s">
        <v>243</v>
      </c>
      <c r="N6" s="447" t="s">
        <v>242</v>
      </c>
      <c r="O6" s="448"/>
      <c r="P6" s="449"/>
      <c r="Q6" s="94"/>
      <c r="R6" s="94"/>
    </row>
    <row r="7" spans="1:26" s="83" customFormat="1" ht="22.5" customHeight="1">
      <c r="B7" s="471"/>
      <c r="C7" s="472"/>
      <c r="D7" s="473"/>
      <c r="E7" s="97"/>
      <c r="F7" s="96"/>
      <c r="G7" s="95" t="s">
        <v>241</v>
      </c>
      <c r="H7" s="97"/>
      <c r="I7" s="96"/>
      <c r="J7" s="95" t="s">
        <v>241</v>
      </c>
      <c r="K7" s="97"/>
      <c r="L7" s="96"/>
      <c r="M7" s="95" t="s">
        <v>241</v>
      </c>
      <c r="N7" s="450"/>
      <c r="O7" s="451"/>
      <c r="P7" s="452"/>
      <c r="Q7" s="94"/>
      <c r="R7" s="94"/>
    </row>
    <row r="8" spans="1:26" s="83" customFormat="1" ht="26.25" customHeight="1">
      <c r="B8" s="465" t="s">
        <v>240</v>
      </c>
      <c r="C8" s="466"/>
      <c r="D8" s="467"/>
      <c r="E8" s="93"/>
      <c r="F8" s="93"/>
      <c r="G8" s="92"/>
      <c r="H8" s="93"/>
      <c r="I8" s="93"/>
      <c r="J8" s="92"/>
      <c r="K8" s="93"/>
      <c r="L8" s="93"/>
      <c r="M8" s="92"/>
      <c r="N8" s="91"/>
      <c r="O8" s="91"/>
      <c r="P8" s="90"/>
      <c r="Q8" s="89"/>
      <c r="R8" s="85"/>
      <c r="S8" s="85"/>
      <c r="T8" s="85"/>
      <c r="U8" s="85"/>
      <c r="V8" s="85"/>
      <c r="W8" s="85"/>
    </row>
    <row r="9" spans="1:26" s="83" customFormat="1" ht="6" customHeight="1">
      <c r="B9" s="88"/>
      <c r="C9" s="88"/>
      <c r="D9" s="87"/>
      <c r="E9" s="87"/>
      <c r="F9" s="87"/>
      <c r="G9" s="87"/>
      <c r="H9" s="87"/>
      <c r="I9" s="87"/>
      <c r="J9" s="87"/>
      <c r="K9" s="87"/>
      <c r="L9" s="87"/>
      <c r="M9" s="87"/>
      <c r="N9" s="87"/>
      <c r="O9" s="87"/>
      <c r="P9" s="87"/>
      <c r="Q9" s="85"/>
      <c r="R9" s="85"/>
      <c r="S9" s="85"/>
      <c r="T9" s="85"/>
      <c r="U9" s="85"/>
      <c r="V9" s="85"/>
      <c r="W9" s="85"/>
      <c r="X9" s="85"/>
      <c r="Y9" s="85"/>
      <c r="Z9" s="85"/>
    </row>
    <row r="10" spans="1:26" s="83" customFormat="1" ht="13.2">
      <c r="A10" s="85"/>
      <c r="B10" s="85"/>
      <c r="C10" s="86" t="s">
        <v>474</v>
      </c>
      <c r="D10" s="85"/>
      <c r="E10" s="85"/>
      <c r="F10" s="85"/>
      <c r="G10" s="85"/>
      <c r="H10" s="85"/>
      <c r="I10" s="85"/>
      <c r="J10" s="85"/>
      <c r="K10" s="85"/>
      <c r="L10" s="85"/>
      <c r="M10" s="85"/>
      <c r="N10" s="85"/>
      <c r="O10" s="85"/>
      <c r="P10" s="85"/>
      <c r="Q10" s="85"/>
      <c r="R10" s="85"/>
      <c r="S10" s="85"/>
      <c r="T10" s="85"/>
      <c r="U10" s="85"/>
      <c r="V10" s="85"/>
      <c r="W10" s="85"/>
      <c r="X10" s="85"/>
      <c r="Y10" s="85"/>
      <c r="Z10" s="85"/>
    </row>
    <row r="11" spans="1:26" s="83" customFormat="1" ht="13.2">
      <c r="C11" s="84" t="s">
        <v>239</v>
      </c>
    </row>
    <row r="12" spans="1:26" s="83" customFormat="1" ht="6" customHeight="1">
      <c r="C12" s="84"/>
    </row>
    <row r="13" spans="1:26" s="79" customFormat="1" ht="9" customHeight="1">
      <c r="B13" s="82"/>
      <c r="C13" s="81"/>
      <c r="D13" s="81"/>
      <c r="E13" s="81"/>
      <c r="F13" s="81"/>
      <c r="G13" s="81"/>
      <c r="H13" s="81"/>
      <c r="I13" s="81"/>
      <c r="J13" s="81"/>
      <c r="K13" s="81"/>
      <c r="L13" s="81"/>
      <c r="M13" s="81"/>
      <c r="N13" s="81"/>
      <c r="O13" s="81"/>
      <c r="P13" s="81"/>
      <c r="Q13" s="81"/>
      <c r="R13" s="81"/>
      <c r="S13" s="80"/>
      <c r="T13" s="80"/>
      <c r="U13" s="80"/>
      <c r="V13" s="80"/>
      <c r="W13" s="80"/>
      <c r="X13" s="80"/>
      <c r="Y13" s="80"/>
      <c r="Z13" s="78"/>
    </row>
    <row r="14" spans="1:26" ht="18" customHeight="1">
      <c r="B14" s="78" t="s">
        <v>410</v>
      </c>
      <c r="C14" s="77"/>
      <c r="D14" s="77"/>
      <c r="E14" s="77"/>
      <c r="F14" s="77"/>
      <c r="G14" s="77"/>
      <c r="H14" s="77"/>
      <c r="I14" s="77"/>
      <c r="J14" s="77"/>
      <c r="K14" s="77"/>
      <c r="L14" s="77"/>
      <c r="M14" s="77"/>
      <c r="N14" s="77"/>
      <c r="O14" s="77"/>
      <c r="P14" s="77"/>
      <c r="Q14" s="77"/>
      <c r="R14" s="77"/>
      <c r="S14" s="77"/>
    </row>
    <row r="15" spans="1:26" ht="18" customHeight="1">
      <c r="B15" s="462" t="s">
        <v>238</v>
      </c>
      <c r="C15" s="463"/>
      <c r="D15" s="462" t="s">
        <v>237</v>
      </c>
      <c r="E15" s="463"/>
      <c r="F15" s="453" t="s">
        <v>236</v>
      </c>
      <c r="G15" s="454"/>
      <c r="H15" s="453" t="s">
        <v>235</v>
      </c>
      <c r="I15" s="454"/>
      <c r="J15" s="453" t="s">
        <v>234</v>
      </c>
      <c r="K15" s="454"/>
      <c r="L15" s="453" t="s">
        <v>233</v>
      </c>
      <c r="M15" s="454"/>
      <c r="N15" s="453" t="s">
        <v>232</v>
      </c>
      <c r="O15" s="454"/>
      <c r="P15" s="453" t="s">
        <v>231</v>
      </c>
      <c r="Q15" s="454"/>
      <c r="R15" s="453" t="s">
        <v>230</v>
      </c>
      <c r="S15" s="460"/>
    </row>
    <row r="16" spans="1:26" ht="18" customHeight="1">
      <c r="B16" s="464"/>
      <c r="C16" s="464"/>
      <c r="D16" s="464"/>
      <c r="E16" s="464"/>
      <c r="F16" s="455"/>
      <c r="G16" s="456"/>
      <c r="H16" s="455"/>
      <c r="I16" s="456"/>
      <c r="J16" s="455"/>
      <c r="K16" s="456"/>
      <c r="L16" s="455"/>
      <c r="M16" s="456"/>
      <c r="N16" s="455"/>
      <c r="O16" s="456"/>
      <c r="P16" s="455"/>
      <c r="Q16" s="456"/>
      <c r="R16" s="455"/>
      <c r="S16" s="461"/>
    </row>
    <row r="17" spans="2:19" ht="18" customHeight="1">
      <c r="B17" s="462"/>
      <c r="C17" s="463"/>
      <c r="D17" s="462"/>
      <c r="E17" s="463"/>
      <c r="F17" s="453"/>
      <c r="G17" s="454"/>
      <c r="H17" s="453"/>
      <c r="I17" s="454"/>
      <c r="J17" s="453"/>
      <c r="K17" s="454"/>
      <c r="L17" s="453"/>
      <c r="M17" s="454"/>
      <c r="N17" s="453"/>
      <c r="O17" s="454"/>
      <c r="P17" s="453"/>
      <c r="Q17" s="454"/>
      <c r="R17" s="453"/>
      <c r="S17" s="460"/>
    </row>
    <row r="18" spans="2:19" ht="18" customHeight="1">
      <c r="B18" s="464"/>
      <c r="C18" s="464"/>
      <c r="D18" s="464"/>
      <c r="E18" s="464"/>
      <c r="F18" s="455"/>
      <c r="G18" s="456"/>
      <c r="H18" s="455"/>
      <c r="I18" s="456"/>
      <c r="J18" s="455"/>
      <c r="K18" s="456"/>
      <c r="L18" s="455"/>
      <c r="M18" s="456"/>
      <c r="N18" s="455"/>
      <c r="O18" s="456"/>
      <c r="P18" s="455"/>
      <c r="Q18" s="456"/>
      <c r="R18" s="455"/>
      <c r="S18" s="461"/>
    </row>
    <row r="19" spans="2:19" ht="18" customHeight="1">
      <c r="B19" s="74" t="s">
        <v>475</v>
      </c>
      <c r="P19" s="76"/>
      <c r="Q19" s="75"/>
      <c r="R19" s="75"/>
    </row>
    <row r="20" spans="2:19" ht="18" customHeight="1"/>
    <row r="21" spans="2:19" ht="18" customHeight="1"/>
    <row r="22" spans="2:19" ht="18" customHeight="1"/>
    <row r="23" spans="2:19" ht="18" customHeight="1"/>
    <row r="24" spans="2:19" ht="18" customHeight="1"/>
    <row r="25" spans="2:19" ht="18" customHeight="1"/>
    <row r="26" spans="2:19" ht="18" customHeight="1"/>
    <row r="27" spans="2:19" ht="18" customHeight="1"/>
    <row r="28" spans="2:19" ht="18" customHeight="1"/>
    <row r="29" spans="2:19" ht="18" customHeight="1"/>
    <row r="30" spans="2:19" ht="18" customHeight="1"/>
    <row r="31" spans="2:19" ht="18" customHeight="1"/>
    <row r="32" spans="2:19" ht="18" customHeight="1"/>
    <row r="33" ht="18" customHeight="1"/>
    <row r="34" ht="18" customHeight="1"/>
    <row r="35" ht="18" customHeight="1"/>
    <row r="36" ht="18" customHeight="1"/>
    <row r="37" ht="18"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25">
    <mergeCell ref="B1:Z1"/>
    <mergeCell ref="B2:Z2"/>
    <mergeCell ref="B5:P5"/>
    <mergeCell ref="R15:S16"/>
    <mergeCell ref="B17:C18"/>
    <mergeCell ref="D17:E18"/>
    <mergeCell ref="F17:G18"/>
    <mergeCell ref="H17:I18"/>
    <mergeCell ref="B15:C16"/>
    <mergeCell ref="D15:E16"/>
    <mergeCell ref="F15:G16"/>
    <mergeCell ref="H15:I16"/>
    <mergeCell ref="N17:O18"/>
    <mergeCell ref="R17:S18"/>
    <mergeCell ref="B8:D8"/>
    <mergeCell ref="B6:D7"/>
    <mergeCell ref="N6:P6"/>
    <mergeCell ref="N7:P7"/>
    <mergeCell ref="P17:Q18"/>
    <mergeCell ref="J15:K16"/>
    <mergeCell ref="L15:M16"/>
    <mergeCell ref="N15:O16"/>
    <mergeCell ref="P15:Q16"/>
    <mergeCell ref="J17:K18"/>
    <mergeCell ref="L17:M18"/>
  </mergeCells>
  <phoneticPr fontId="3"/>
  <pageMargins left="0.75" right="0.36" top="0.67" bottom="0.79" header="0.52" footer="0.36"/>
  <pageSetup paperSize="9" scale="92"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23333-1028-4B7E-8A55-B82C701B44FC}">
  <sheetPr>
    <pageSetUpPr fitToPage="1"/>
  </sheetPr>
  <dimension ref="A1:BF57"/>
  <sheetViews>
    <sheetView showGridLines="0" view="pageBreakPreview" zoomScaleNormal="55" zoomScaleSheetLayoutView="100" workbookViewId="0">
      <selection activeCell="C14" sqref="C14:D14"/>
    </sheetView>
  </sheetViews>
  <sheetFormatPr defaultColWidth="4.5" defaultRowHeight="20.25" customHeight="1"/>
  <cols>
    <col min="1" max="1" width="1.3984375" style="292" customWidth="1"/>
    <col min="2" max="56" width="5.59765625" style="292" customWidth="1"/>
    <col min="57" max="16384" width="4.5" style="292"/>
  </cols>
  <sheetData>
    <row r="1" spans="1:57" s="288" customFormat="1" ht="20.25" customHeight="1">
      <c r="A1" s="197"/>
      <c r="B1" s="197"/>
      <c r="C1" s="198" t="s">
        <v>615</v>
      </c>
      <c r="D1" s="198"/>
      <c r="E1" s="197"/>
      <c r="F1" s="197"/>
      <c r="G1" s="199" t="s">
        <v>616</v>
      </c>
      <c r="H1" s="197"/>
      <c r="I1" s="197"/>
      <c r="J1" s="198"/>
      <c r="K1" s="198"/>
      <c r="L1" s="198"/>
      <c r="M1" s="198"/>
      <c r="N1" s="197"/>
      <c r="O1" s="197"/>
      <c r="P1" s="197"/>
      <c r="Q1" s="197"/>
      <c r="R1" s="197"/>
      <c r="S1" s="197"/>
      <c r="T1" s="197"/>
      <c r="U1" s="197"/>
      <c r="V1" s="197"/>
      <c r="W1" s="197"/>
      <c r="X1" s="197"/>
      <c r="Y1" s="197"/>
      <c r="Z1" s="197"/>
      <c r="AA1" s="197"/>
      <c r="AB1" s="197"/>
      <c r="AC1" s="197"/>
      <c r="AD1" s="197"/>
      <c r="AE1" s="197"/>
      <c r="AF1" s="197"/>
      <c r="AG1" s="197"/>
      <c r="AH1" s="197"/>
      <c r="AI1" s="197"/>
      <c r="AJ1" s="197"/>
      <c r="AK1" s="200" t="s">
        <v>307</v>
      </c>
      <c r="AL1" s="200" t="s">
        <v>301</v>
      </c>
      <c r="AM1" s="587" t="s">
        <v>306</v>
      </c>
      <c r="AN1" s="587"/>
      <c r="AO1" s="587"/>
      <c r="AP1" s="587"/>
      <c r="AQ1" s="587"/>
      <c r="AR1" s="587"/>
      <c r="AS1" s="587"/>
      <c r="AT1" s="587"/>
      <c r="AU1" s="587"/>
      <c r="AV1" s="587"/>
      <c r="AW1" s="587"/>
      <c r="AX1" s="587"/>
      <c r="AY1" s="587"/>
      <c r="AZ1" s="587"/>
      <c r="BA1" s="587"/>
      <c r="BB1" s="201" t="s">
        <v>300</v>
      </c>
      <c r="BC1" s="197"/>
      <c r="BD1" s="197"/>
    </row>
    <row r="2" spans="1:57" s="290" customFormat="1" ht="20.25" customHeight="1">
      <c r="A2" s="203"/>
      <c r="B2" s="203"/>
      <c r="C2" s="203"/>
      <c r="D2" s="199"/>
      <c r="E2" s="203"/>
      <c r="F2" s="203"/>
      <c r="G2" s="203"/>
      <c r="H2" s="199"/>
      <c r="I2" s="200"/>
      <c r="J2" s="200"/>
      <c r="K2" s="200"/>
      <c r="L2" s="200"/>
      <c r="M2" s="200"/>
      <c r="N2" s="203"/>
      <c r="O2" s="203"/>
      <c r="P2" s="203"/>
      <c r="Q2" s="203"/>
      <c r="R2" s="203"/>
      <c r="S2" s="203"/>
      <c r="T2" s="200" t="s">
        <v>305</v>
      </c>
      <c r="U2" s="588">
        <v>6</v>
      </c>
      <c r="V2" s="588"/>
      <c r="W2" s="200" t="s">
        <v>301</v>
      </c>
      <c r="X2" s="589">
        <f>IF(U2=0,"",YEAR(DATE(2018+U2,1,1)))</f>
        <v>2024</v>
      </c>
      <c r="Y2" s="589"/>
      <c r="Z2" s="203" t="s">
        <v>304</v>
      </c>
      <c r="AA2" s="203" t="s">
        <v>303</v>
      </c>
      <c r="AB2" s="588">
        <v>4</v>
      </c>
      <c r="AC2" s="588"/>
      <c r="AD2" s="203" t="s">
        <v>298</v>
      </c>
      <c r="AE2" s="203"/>
      <c r="AF2" s="203"/>
      <c r="AG2" s="203"/>
      <c r="AH2" s="203"/>
      <c r="AI2" s="203"/>
      <c r="AJ2" s="201"/>
      <c r="AK2" s="200" t="s">
        <v>302</v>
      </c>
      <c r="AL2" s="200" t="s">
        <v>301</v>
      </c>
      <c r="AM2" s="588"/>
      <c r="AN2" s="588"/>
      <c r="AO2" s="588"/>
      <c r="AP2" s="588"/>
      <c r="AQ2" s="588"/>
      <c r="AR2" s="588"/>
      <c r="AS2" s="588"/>
      <c r="AT2" s="588"/>
      <c r="AU2" s="588"/>
      <c r="AV2" s="588"/>
      <c r="AW2" s="588"/>
      <c r="AX2" s="588"/>
      <c r="AY2" s="588"/>
      <c r="AZ2" s="588"/>
      <c r="BA2" s="588"/>
      <c r="BB2" s="201" t="s">
        <v>300</v>
      </c>
      <c r="BC2" s="200"/>
      <c r="BD2" s="200"/>
      <c r="BE2" s="289"/>
    </row>
    <row r="3" spans="1:57" s="290" customFormat="1" ht="20.25" customHeight="1">
      <c r="A3" s="203"/>
      <c r="B3" s="203"/>
      <c r="C3" s="203"/>
      <c r="D3" s="199"/>
      <c r="E3" s="203"/>
      <c r="F3" s="203"/>
      <c r="G3" s="203"/>
      <c r="H3" s="199"/>
      <c r="I3" s="200"/>
      <c r="J3" s="200"/>
      <c r="K3" s="200"/>
      <c r="L3" s="200"/>
      <c r="M3" s="200"/>
      <c r="N3" s="203"/>
      <c r="O3" s="203"/>
      <c r="P3" s="203"/>
      <c r="Q3" s="203"/>
      <c r="R3" s="203"/>
      <c r="S3" s="203"/>
      <c r="T3" s="206"/>
      <c r="U3" s="207"/>
      <c r="V3" s="207"/>
      <c r="W3" s="208"/>
      <c r="X3" s="207"/>
      <c r="Y3" s="207"/>
      <c r="Z3" s="209"/>
      <c r="AA3" s="209"/>
      <c r="AB3" s="207"/>
      <c r="AC3" s="207"/>
      <c r="AD3" s="210"/>
      <c r="AE3" s="203"/>
      <c r="AF3" s="203"/>
      <c r="AG3" s="203"/>
      <c r="AH3" s="203"/>
      <c r="AI3" s="203"/>
      <c r="AJ3" s="201"/>
      <c r="AK3" s="200"/>
      <c r="AL3" s="200"/>
      <c r="AM3" s="211"/>
      <c r="AN3" s="211"/>
      <c r="AO3" s="211"/>
      <c r="AP3" s="211"/>
      <c r="AQ3" s="211"/>
      <c r="AR3" s="211"/>
      <c r="AS3" s="211"/>
      <c r="AT3" s="211"/>
      <c r="AU3" s="211"/>
      <c r="AV3" s="211"/>
      <c r="AW3" s="211"/>
      <c r="AX3" s="211"/>
      <c r="AY3" s="212" t="s">
        <v>299</v>
      </c>
      <c r="AZ3" s="590" t="s">
        <v>618</v>
      </c>
      <c r="BA3" s="590"/>
      <c r="BB3" s="590"/>
      <c r="BC3" s="590"/>
      <c r="BD3" s="200"/>
      <c r="BE3" s="289"/>
    </row>
    <row r="4" spans="1:57" s="290" customFormat="1" ht="20.25" customHeight="1">
      <c r="A4" s="203"/>
      <c r="B4" s="213"/>
      <c r="C4" s="213"/>
      <c r="D4" s="213"/>
      <c r="E4" s="213"/>
      <c r="F4" s="213"/>
      <c r="G4" s="213"/>
      <c r="H4" s="213"/>
      <c r="I4" s="213"/>
      <c r="J4" s="214"/>
      <c r="K4" s="215"/>
      <c r="L4" s="215"/>
      <c r="M4" s="215"/>
      <c r="N4" s="215"/>
      <c r="O4" s="215"/>
      <c r="P4" s="216"/>
      <c r="Q4" s="215"/>
      <c r="R4" s="215"/>
      <c r="S4" s="217"/>
      <c r="T4" s="203"/>
      <c r="U4" s="203"/>
      <c r="V4" s="203"/>
      <c r="W4" s="203"/>
      <c r="X4" s="203"/>
      <c r="Y4" s="203"/>
      <c r="Z4" s="209"/>
      <c r="AA4" s="209"/>
      <c r="AB4" s="207"/>
      <c r="AC4" s="207"/>
      <c r="AD4" s="210"/>
      <c r="AE4" s="203"/>
      <c r="AF4" s="203"/>
      <c r="AG4" s="203"/>
      <c r="AH4" s="203"/>
      <c r="AI4" s="203"/>
      <c r="AJ4" s="201"/>
      <c r="AK4" s="200"/>
      <c r="AL4" s="200"/>
      <c r="AM4" s="211"/>
      <c r="AN4" s="211"/>
      <c r="AO4" s="211"/>
      <c r="AP4" s="211"/>
      <c r="AQ4" s="211"/>
      <c r="AR4" s="211"/>
      <c r="AS4" s="211"/>
      <c r="AT4" s="211"/>
      <c r="AU4" s="211"/>
      <c r="AV4" s="211"/>
      <c r="AW4" s="211"/>
      <c r="AX4" s="211"/>
      <c r="AY4" s="212" t="s">
        <v>619</v>
      </c>
      <c r="AZ4" s="590" t="s">
        <v>620</v>
      </c>
      <c r="BA4" s="590"/>
      <c r="BB4" s="590"/>
      <c r="BC4" s="590"/>
      <c r="BD4" s="200"/>
      <c r="BE4" s="289"/>
    </row>
    <row r="5" spans="1:57" s="290" customFormat="1" ht="20.25" customHeight="1">
      <c r="A5" s="203"/>
      <c r="B5" s="218"/>
      <c r="C5" s="218"/>
      <c r="D5" s="218"/>
      <c r="E5" s="218"/>
      <c r="F5" s="218"/>
      <c r="G5" s="218"/>
      <c r="H5" s="218"/>
      <c r="I5" s="218"/>
      <c r="J5" s="219"/>
      <c r="K5" s="220"/>
      <c r="L5" s="221"/>
      <c r="M5" s="221"/>
      <c r="N5" s="221"/>
      <c r="O5" s="221"/>
      <c r="P5" s="218"/>
      <c r="Q5" s="222"/>
      <c r="R5" s="222"/>
      <c r="S5" s="223"/>
      <c r="T5" s="203"/>
      <c r="U5" s="203"/>
      <c r="V5" s="203"/>
      <c r="W5" s="203"/>
      <c r="X5" s="203"/>
      <c r="Y5" s="203"/>
      <c r="Z5" s="209"/>
      <c r="AA5" s="209"/>
      <c r="AB5" s="207"/>
      <c r="AC5" s="207"/>
      <c r="AD5" s="224"/>
      <c r="AE5" s="224"/>
      <c r="AF5" s="224"/>
      <c r="AG5" s="224"/>
      <c r="AH5" s="203"/>
      <c r="AI5" s="203"/>
      <c r="AJ5" s="224" t="s">
        <v>297</v>
      </c>
      <c r="AK5" s="224"/>
      <c r="AL5" s="224"/>
      <c r="AM5" s="224"/>
      <c r="AN5" s="224"/>
      <c r="AO5" s="224"/>
      <c r="AP5" s="224"/>
      <c r="AQ5" s="224"/>
      <c r="AR5" s="213"/>
      <c r="AS5" s="213"/>
      <c r="AT5" s="225"/>
      <c r="AU5" s="224"/>
      <c r="AV5" s="553">
        <v>40</v>
      </c>
      <c r="AW5" s="554"/>
      <c r="AX5" s="225" t="s">
        <v>296</v>
      </c>
      <c r="AY5" s="224"/>
      <c r="AZ5" s="553">
        <v>160</v>
      </c>
      <c r="BA5" s="554"/>
      <c r="BB5" s="225" t="s">
        <v>295</v>
      </c>
      <c r="BC5" s="224"/>
      <c r="BD5" s="203"/>
      <c r="BE5" s="289"/>
    </row>
    <row r="6" spans="1:57" s="290" customFormat="1" ht="20.25" customHeight="1">
      <c r="A6" s="203"/>
      <c r="B6" s="218"/>
      <c r="C6" s="218"/>
      <c r="D6" s="218"/>
      <c r="E6" s="218"/>
      <c r="F6" s="218"/>
      <c r="G6" s="218"/>
      <c r="H6" s="218"/>
      <c r="I6" s="218"/>
      <c r="J6" s="219"/>
      <c r="K6" s="220"/>
      <c r="L6" s="221"/>
      <c r="M6" s="221"/>
      <c r="N6" s="221"/>
      <c r="O6" s="221"/>
      <c r="P6" s="218"/>
      <c r="Q6" s="222"/>
      <c r="R6" s="222"/>
      <c r="S6" s="223"/>
      <c r="T6" s="203"/>
      <c r="U6" s="203"/>
      <c r="V6" s="203"/>
      <c r="W6" s="203"/>
      <c r="X6" s="203"/>
      <c r="Y6" s="203"/>
      <c r="Z6" s="209"/>
      <c r="AA6" s="209"/>
      <c r="AB6" s="207"/>
      <c r="AC6" s="207"/>
      <c r="AD6" s="224"/>
      <c r="AE6" s="224"/>
      <c r="AF6" s="224"/>
      <c r="AG6" s="224"/>
      <c r="AH6" s="203"/>
      <c r="AI6" s="203"/>
      <c r="AJ6" s="224"/>
      <c r="AK6" s="224"/>
      <c r="AL6" s="224"/>
      <c r="AM6" s="224"/>
      <c r="AN6" s="224"/>
      <c r="AO6" s="224"/>
      <c r="AP6" s="224"/>
      <c r="AQ6" s="223" t="s">
        <v>621</v>
      </c>
      <c r="AR6" s="224"/>
      <c r="AS6" s="227"/>
      <c r="AT6" s="227"/>
      <c r="AU6" s="227"/>
      <c r="AV6" s="224"/>
      <c r="AW6" s="224"/>
      <c r="AX6" s="228"/>
      <c r="AY6" s="224"/>
      <c r="AZ6" s="553">
        <v>100</v>
      </c>
      <c r="BA6" s="554"/>
      <c r="BB6" s="229" t="s">
        <v>292</v>
      </c>
      <c r="BC6" s="224"/>
      <c r="BD6" s="203"/>
      <c r="BE6" s="289"/>
    </row>
    <row r="7" spans="1:57" s="290" customFormat="1" ht="20.25" customHeight="1">
      <c r="A7" s="203"/>
      <c r="B7" s="218"/>
      <c r="C7" s="218"/>
      <c r="D7" s="218"/>
      <c r="E7" s="218"/>
      <c r="F7" s="218"/>
      <c r="G7" s="218"/>
      <c r="H7" s="218"/>
      <c r="I7" s="218"/>
      <c r="J7" s="218"/>
      <c r="K7" s="230"/>
      <c r="L7" s="230"/>
      <c r="M7" s="230"/>
      <c r="N7" s="218"/>
      <c r="O7" s="231"/>
      <c r="P7" s="232"/>
      <c r="Q7" s="232"/>
      <c r="R7" s="233"/>
      <c r="S7" s="234"/>
      <c r="T7" s="203"/>
      <c r="U7" s="203"/>
      <c r="V7" s="203"/>
      <c r="W7" s="203"/>
      <c r="X7" s="203"/>
      <c r="Y7" s="203"/>
      <c r="Z7" s="209"/>
      <c r="AA7" s="209"/>
      <c r="AB7" s="207"/>
      <c r="AC7" s="207"/>
      <c r="AD7" s="235"/>
      <c r="AE7" s="197"/>
      <c r="AF7" s="197"/>
      <c r="AG7" s="197"/>
      <c r="AH7" s="203"/>
      <c r="AI7" s="203"/>
      <c r="AJ7" s="203"/>
      <c r="AK7" s="203"/>
      <c r="AL7" s="197"/>
      <c r="AM7" s="197"/>
      <c r="AN7" s="236"/>
      <c r="AO7" s="237"/>
      <c r="AP7" s="237"/>
      <c r="AQ7" s="238"/>
      <c r="AR7" s="238"/>
      <c r="AS7" s="238"/>
      <c r="AT7" s="238"/>
      <c r="AU7" s="238"/>
      <c r="AV7" s="238"/>
      <c r="AW7" s="224" t="s">
        <v>294</v>
      </c>
      <c r="AX7" s="224"/>
      <c r="AY7" s="224"/>
      <c r="AZ7" s="555">
        <f>DAY(EOMONTH(DATE(X2,AB2,1),0))</f>
        <v>30</v>
      </c>
      <c r="BA7" s="556"/>
      <c r="BB7" s="225" t="s">
        <v>293</v>
      </c>
      <c r="BC7" s="203"/>
      <c r="BD7" s="203"/>
      <c r="BE7" s="289"/>
    </row>
    <row r="8" spans="1:57" ht="5.0999999999999996" customHeight="1" thickBot="1">
      <c r="A8" s="239"/>
      <c r="B8" s="239"/>
      <c r="C8" s="240"/>
      <c r="D8" s="240"/>
      <c r="E8" s="239"/>
      <c r="F8" s="239"/>
      <c r="G8" s="241"/>
      <c r="H8" s="239"/>
      <c r="I8" s="239"/>
      <c r="J8" s="239"/>
      <c r="K8" s="239"/>
      <c r="L8" s="239"/>
      <c r="M8" s="239"/>
      <c r="N8" s="239"/>
      <c r="O8" s="239"/>
      <c r="P8" s="239"/>
      <c r="Q8" s="239"/>
      <c r="R8" s="239"/>
      <c r="S8" s="240"/>
      <c r="T8" s="239"/>
      <c r="U8" s="239"/>
      <c r="V8" s="239"/>
      <c r="W8" s="239"/>
      <c r="X8" s="239"/>
      <c r="Y8" s="239"/>
      <c r="Z8" s="239"/>
      <c r="AA8" s="239"/>
      <c r="AB8" s="239"/>
      <c r="AC8" s="239"/>
      <c r="AD8" s="239"/>
      <c r="AE8" s="239"/>
      <c r="AF8" s="239"/>
      <c r="AG8" s="239"/>
      <c r="AH8" s="239"/>
      <c r="AI8" s="239"/>
      <c r="AJ8" s="240"/>
      <c r="AK8" s="239"/>
      <c r="AL8" s="239"/>
      <c r="AM8" s="239"/>
      <c r="AN8" s="239"/>
      <c r="AO8" s="239"/>
      <c r="AP8" s="239"/>
      <c r="AQ8" s="239"/>
      <c r="AR8" s="239"/>
      <c r="AS8" s="239"/>
      <c r="AT8" s="239"/>
      <c r="AU8" s="239"/>
      <c r="AV8" s="239"/>
      <c r="AW8" s="239"/>
      <c r="AX8" s="239"/>
      <c r="AY8" s="239"/>
      <c r="AZ8" s="239"/>
      <c r="BA8" s="239"/>
      <c r="BB8" s="239"/>
      <c r="BC8" s="242"/>
      <c r="BD8" s="242"/>
      <c r="BE8" s="291"/>
    </row>
    <row r="9" spans="1:57" ht="20.25" customHeight="1" thickBot="1">
      <c r="A9" s="239"/>
      <c r="B9" s="557" t="s">
        <v>291</v>
      </c>
      <c r="C9" s="560" t="s">
        <v>622</v>
      </c>
      <c r="D9" s="561"/>
      <c r="E9" s="566" t="s">
        <v>623</v>
      </c>
      <c r="F9" s="561"/>
      <c r="G9" s="566" t="s">
        <v>624</v>
      </c>
      <c r="H9" s="560"/>
      <c r="I9" s="560"/>
      <c r="J9" s="560"/>
      <c r="K9" s="561"/>
      <c r="L9" s="566" t="s">
        <v>625</v>
      </c>
      <c r="M9" s="560"/>
      <c r="N9" s="560"/>
      <c r="O9" s="569"/>
      <c r="P9" s="572" t="s">
        <v>626</v>
      </c>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4" t="str">
        <f>IF(AZ3="４週","(10)1～4週目の勤務時間数合計","(10)1か月の勤務時間数合計")</f>
        <v>(10)1～4週目の勤務時間数合計</v>
      </c>
      <c r="AV9" s="575"/>
      <c r="AW9" s="574" t="s">
        <v>627</v>
      </c>
      <c r="AX9" s="575"/>
      <c r="AY9" s="582" t="s">
        <v>628</v>
      </c>
      <c r="AZ9" s="582"/>
      <c r="BA9" s="582"/>
      <c r="BB9" s="582"/>
      <c r="BC9" s="582"/>
      <c r="BD9" s="582"/>
    </row>
    <row r="10" spans="1:57" ht="20.25" customHeight="1" thickBot="1">
      <c r="A10" s="239"/>
      <c r="B10" s="558"/>
      <c r="C10" s="562"/>
      <c r="D10" s="563"/>
      <c r="E10" s="567"/>
      <c r="F10" s="563"/>
      <c r="G10" s="567"/>
      <c r="H10" s="562"/>
      <c r="I10" s="562"/>
      <c r="J10" s="562"/>
      <c r="K10" s="563"/>
      <c r="L10" s="567"/>
      <c r="M10" s="562"/>
      <c r="N10" s="562"/>
      <c r="O10" s="570"/>
      <c r="P10" s="584" t="s">
        <v>290</v>
      </c>
      <c r="Q10" s="585"/>
      <c r="R10" s="585"/>
      <c r="S10" s="585"/>
      <c r="T10" s="585"/>
      <c r="U10" s="585"/>
      <c r="V10" s="586"/>
      <c r="W10" s="584" t="s">
        <v>289</v>
      </c>
      <c r="X10" s="585"/>
      <c r="Y10" s="585"/>
      <c r="Z10" s="585"/>
      <c r="AA10" s="585"/>
      <c r="AB10" s="585"/>
      <c r="AC10" s="586"/>
      <c r="AD10" s="584" t="s">
        <v>288</v>
      </c>
      <c r="AE10" s="585"/>
      <c r="AF10" s="585"/>
      <c r="AG10" s="585"/>
      <c r="AH10" s="585"/>
      <c r="AI10" s="585"/>
      <c r="AJ10" s="586"/>
      <c r="AK10" s="584" t="s">
        <v>287</v>
      </c>
      <c r="AL10" s="585"/>
      <c r="AM10" s="585"/>
      <c r="AN10" s="585"/>
      <c r="AO10" s="585"/>
      <c r="AP10" s="585"/>
      <c r="AQ10" s="586"/>
      <c r="AR10" s="584" t="s">
        <v>286</v>
      </c>
      <c r="AS10" s="585"/>
      <c r="AT10" s="586"/>
      <c r="AU10" s="576"/>
      <c r="AV10" s="577"/>
      <c r="AW10" s="576"/>
      <c r="AX10" s="577"/>
      <c r="AY10" s="582"/>
      <c r="AZ10" s="582"/>
      <c r="BA10" s="582"/>
      <c r="BB10" s="582"/>
      <c r="BC10" s="582"/>
      <c r="BD10" s="582"/>
    </row>
    <row r="11" spans="1:57" ht="20.25" customHeight="1" thickBot="1">
      <c r="A11" s="239"/>
      <c r="B11" s="558"/>
      <c r="C11" s="562"/>
      <c r="D11" s="563"/>
      <c r="E11" s="567"/>
      <c r="F11" s="563"/>
      <c r="G11" s="567"/>
      <c r="H11" s="562"/>
      <c r="I11" s="562"/>
      <c r="J11" s="562"/>
      <c r="K11" s="563"/>
      <c r="L11" s="567"/>
      <c r="M11" s="562"/>
      <c r="N11" s="562"/>
      <c r="O11" s="570"/>
      <c r="P11" s="245">
        <f>DAY(DATE($X$2,$AB$2,1))</f>
        <v>1</v>
      </c>
      <c r="Q11" s="246">
        <f>DAY(DATE($X$2,$AB$2,2))</f>
        <v>2</v>
      </c>
      <c r="R11" s="246">
        <f>DAY(DATE($X$2,$AB$2,3))</f>
        <v>3</v>
      </c>
      <c r="S11" s="246">
        <f>DAY(DATE($X$2,$AB$2,4))</f>
        <v>4</v>
      </c>
      <c r="T11" s="246">
        <f>DAY(DATE($X$2,$AB$2,5))</f>
        <v>5</v>
      </c>
      <c r="U11" s="246">
        <f>DAY(DATE($X$2,$AB$2,6))</f>
        <v>6</v>
      </c>
      <c r="V11" s="247">
        <f>DAY(DATE($X$2,$AB$2,7))</f>
        <v>7</v>
      </c>
      <c r="W11" s="245">
        <f>DAY(DATE($X$2,$AB$2,8))</f>
        <v>8</v>
      </c>
      <c r="X11" s="246">
        <f>DAY(DATE($X$2,$AB$2,9))</f>
        <v>9</v>
      </c>
      <c r="Y11" s="246">
        <f>DAY(DATE($X$2,$AB$2,10))</f>
        <v>10</v>
      </c>
      <c r="Z11" s="246">
        <f>DAY(DATE($X$2,$AB$2,11))</f>
        <v>11</v>
      </c>
      <c r="AA11" s="246">
        <f>DAY(DATE($X$2,$AB$2,12))</f>
        <v>12</v>
      </c>
      <c r="AB11" s="246">
        <f>DAY(DATE($X$2,$AB$2,13))</f>
        <v>13</v>
      </c>
      <c r="AC11" s="247">
        <f>DAY(DATE($X$2,$AB$2,14))</f>
        <v>14</v>
      </c>
      <c r="AD11" s="245">
        <f>DAY(DATE($X$2,$AB$2,15))</f>
        <v>15</v>
      </c>
      <c r="AE11" s="246">
        <f>DAY(DATE($X$2,$AB$2,16))</f>
        <v>16</v>
      </c>
      <c r="AF11" s="246">
        <f>DAY(DATE($X$2,$AB$2,17))</f>
        <v>17</v>
      </c>
      <c r="AG11" s="246">
        <f>DAY(DATE($X$2,$AB$2,18))</f>
        <v>18</v>
      </c>
      <c r="AH11" s="246">
        <f>DAY(DATE($X$2,$AB$2,19))</f>
        <v>19</v>
      </c>
      <c r="AI11" s="246">
        <f>DAY(DATE($X$2,$AB$2,20))</f>
        <v>20</v>
      </c>
      <c r="AJ11" s="247">
        <f>DAY(DATE($X$2,$AB$2,21))</f>
        <v>21</v>
      </c>
      <c r="AK11" s="245">
        <f>DAY(DATE($X$2,$AB$2,22))</f>
        <v>22</v>
      </c>
      <c r="AL11" s="246">
        <f>DAY(DATE($X$2,$AB$2,23))</f>
        <v>23</v>
      </c>
      <c r="AM11" s="246">
        <f>DAY(DATE($X$2,$AB$2,24))</f>
        <v>24</v>
      </c>
      <c r="AN11" s="246">
        <f>DAY(DATE($X$2,$AB$2,25))</f>
        <v>25</v>
      </c>
      <c r="AO11" s="246">
        <f>DAY(DATE($X$2,$AB$2,26))</f>
        <v>26</v>
      </c>
      <c r="AP11" s="246">
        <f>DAY(DATE($X$2,$AB$2,27))</f>
        <v>27</v>
      </c>
      <c r="AQ11" s="247">
        <f>DAY(DATE($X$2,$AB$2,28))</f>
        <v>28</v>
      </c>
      <c r="AR11" s="245" t="str">
        <f>IF(AZ3="暦月",IF(DAY(DATE($X$2,$AB$2,29))=29,29,""),"")</f>
        <v/>
      </c>
      <c r="AS11" s="246" t="str">
        <f>IF(AZ3="暦月",IF(DAY(DATE($X$2,$AB$2,30))=30,30,""),"")</f>
        <v/>
      </c>
      <c r="AT11" s="293" t="str">
        <f>IF(AZ3="暦月",IF(DAY(DATE($X$2,$AB$2,31))=31,31,""),"")</f>
        <v/>
      </c>
      <c r="AU11" s="576"/>
      <c r="AV11" s="577"/>
      <c r="AW11" s="576"/>
      <c r="AX11" s="577"/>
      <c r="AY11" s="582"/>
      <c r="AZ11" s="582"/>
      <c r="BA11" s="582"/>
      <c r="BB11" s="582"/>
      <c r="BC11" s="582"/>
      <c r="BD11" s="582"/>
    </row>
    <row r="12" spans="1:57" ht="20.25" hidden="1" customHeight="1" thickBot="1">
      <c r="A12" s="239"/>
      <c r="B12" s="558"/>
      <c r="C12" s="562"/>
      <c r="D12" s="563"/>
      <c r="E12" s="567"/>
      <c r="F12" s="563"/>
      <c r="G12" s="567"/>
      <c r="H12" s="562"/>
      <c r="I12" s="562"/>
      <c r="J12" s="562"/>
      <c r="K12" s="563"/>
      <c r="L12" s="567"/>
      <c r="M12" s="562"/>
      <c r="N12" s="562"/>
      <c r="O12" s="570"/>
      <c r="P12" s="245">
        <f>WEEKDAY(DATE($X$2,$AB$2,1))</f>
        <v>2</v>
      </c>
      <c r="Q12" s="246">
        <f>WEEKDAY(DATE($X$2,$AB$2,2))</f>
        <v>3</v>
      </c>
      <c r="R12" s="246">
        <f>WEEKDAY(DATE($X$2,$AB$2,3))</f>
        <v>4</v>
      </c>
      <c r="S12" s="246">
        <f>WEEKDAY(DATE($X$2,$AB$2,4))</f>
        <v>5</v>
      </c>
      <c r="T12" s="246">
        <f>WEEKDAY(DATE($X$2,$AB$2,5))</f>
        <v>6</v>
      </c>
      <c r="U12" s="246">
        <f>WEEKDAY(DATE($X$2,$AB$2,6))</f>
        <v>7</v>
      </c>
      <c r="V12" s="247">
        <f>WEEKDAY(DATE($X$2,$AB$2,7))</f>
        <v>1</v>
      </c>
      <c r="W12" s="245">
        <f>WEEKDAY(DATE($X$2,$AB$2,8))</f>
        <v>2</v>
      </c>
      <c r="X12" s="246">
        <f>WEEKDAY(DATE($X$2,$AB$2,9))</f>
        <v>3</v>
      </c>
      <c r="Y12" s="246">
        <f>WEEKDAY(DATE($X$2,$AB$2,10))</f>
        <v>4</v>
      </c>
      <c r="Z12" s="246">
        <f>WEEKDAY(DATE($X$2,$AB$2,11))</f>
        <v>5</v>
      </c>
      <c r="AA12" s="246">
        <f>WEEKDAY(DATE($X$2,$AB$2,12))</f>
        <v>6</v>
      </c>
      <c r="AB12" s="246">
        <f>WEEKDAY(DATE($X$2,$AB$2,13))</f>
        <v>7</v>
      </c>
      <c r="AC12" s="247">
        <f>WEEKDAY(DATE($X$2,$AB$2,14))</f>
        <v>1</v>
      </c>
      <c r="AD12" s="245">
        <f>WEEKDAY(DATE($X$2,$AB$2,15))</f>
        <v>2</v>
      </c>
      <c r="AE12" s="246">
        <f>WEEKDAY(DATE($X$2,$AB$2,16))</f>
        <v>3</v>
      </c>
      <c r="AF12" s="246">
        <f>WEEKDAY(DATE($X$2,$AB$2,17))</f>
        <v>4</v>
      </c>
      <c r="AG12" s="246">
        <f>WEEKDAY(DATE($X$2,$AB$2,18))</f>
        <v>5</v>
      </c>
      <c r="AH12" s="246">
        <f>WEEKDAY(DATE($X$2,$AB$2,19))</f>
        <v>6</v>
      </c>
      <c r="AI12" s="246">
        <f>WEEKDAY(DATE($X$2,$AB$2,20))</f>
        <v>7</v>
      </c>
      <c r="AJ12" s="247">
        <f>WEEKDAY(DATE($X$2,$AB$2,21))</f>
        <v>1</v>
      </c>
      <c r="AK12" s="245">
        <f>WEEKDAY(DATE($X$2,$AB$2,22))</f>
        <v>2</v>
      </c>
      <c r="AL12" s="246">
        <f>WEEKDAY(DATE($X$2,$AB$2,23))</f>
        <v>3</v>
      </c>
      <c r="AM12" s="246">
        <f>WEEKDAY(DATE($X$2,$AB$2,24))</f>
        <v>4</v>
      </c>
      <c r="AN12" s="246">
        <f>WEEKDAY(DATE($X$2,$AB$2,25))</f>
        <v>5</v>
      </c>
      <c r="AO12" s="246">
        <f>WEEKDAY(DATE($X$2,$AB$2,26))</f>
        <v>6</v>
      </c>
      <c r="AP12" s="246">
        <f>WEEKDAY(DATE($X$2,$AB$2,27))</f>
        <v>7</v>
      </c>
      <c r="AQ12" s="247">
        <f>WEEKDAY(DATE($X$2,$AB$2,28))</f>
        <v>1</v>
      </c>
      <c r="AR12" s="245">
        <f>IF(AR11=29,WEEKDAY(DATE($X$2,$AB$2,29)),0)</f>
        <v>0</v>
      </c>
      <c r="AS12" s="246">
        <f>IF(AS11=30,WEEKDAY(DATE($X$2,$AB$2,30)),0)</f>
        <v>0</v>
      </c>
      <c r="AT12" s="293">
        <f>IF(AT11=31,WEEKDAY(DATE($X$2,$AB$2,31)),0)</f>
        <v>0</v>
      </c>
      <c r="AU12" s="578"/>
      <c r="AV12" s="579"/>
      <c r="AW12" s="578"/>
      <c r="AX12" s="579"/>
      <c r="AY12" s="583"/>
      <c r="AZ12" s="583"/>
      <c r="BA12" s="583"/>
      <c r="BB12" s="583"/>
      <c r="BC12" s="583"/>
      <c r="BD12" s="583"/>
    </row>
    <row r="13" spans="1:57" ht="20.25" customHeight="1" thickBot="1">
      <c r="A13" s="239"/>
      <c r="B13" s="559"/>
      <c r="C13" s="564"/>
      <c r="D13" s="565"/>
      <c r="E13" s="568"/>
      <c r="F13" s="565"/>
      <c r="G13" s="568"/>
      <c r="H13" s="564"/>
      <c r="I13" s="564"/>
      <c r="J13" s="564"/>
      <c r="K13" s="565"/>
      <c r="L13" s="568"/>
      <c r="M13" s="564"/>
      <c r="N13" s="564"/>
      <c r="O13" s="571"/>
      <c r="P13" s="248" t="str">
        <f>IF(P12=1,"日",IF(P12=2,"月",IF(P12=3,"火",IF(P12=4,"水",IF(P12=5,"木",IF(P12=6,"金","土"))))))</f>
        <v>月</v>
      </c>
      <c r="Q13" s="249" t="str">
        <f t="shared" ref="Q13:AQ13" si="0">IF(Q12=1,"日",IF(Q12=2,"月",IF(Q12=3,"火",IF(Q12=4,"水",IF(Q12=5,"木",IF(Q12=6,"金","土"))))))</f>
        <v>火</v>
      </c>
      <c r="R13" s="249" t="str">
        <f t="shared" si="0"/>
        <v>水</v>
      </c>
      <c r="S13" s="249" t="str">
        <f t="shared" si="0"/>
        <v>木</v>
      </c>
      <c r="T13" s="249" t="str">
        <f t="shared" si="0"/>
        <v>金</v>
      </c>
      <c r="U13" s="249" t="str">
        <f t="shared" si="0"/>
        <v>土</v>
      </c>
      <c r="V13" s="250" t="str">
        <f t="shared" si="0"/>
        <v>日</v>
      </c>
      <c r="W13" s="248" t="str">
        <f t="shared" si="0"/>
        <v>月</v>
      </c>
      <c r="X13" s="249" t="str">
        <f t="shared" si="0"/>
        <v>火</v>
      </c>
      <c r="Y13" s="249" t="str">
        <f t="shared" si="0"/>
        <v>水</v>
      </c>
      <c r="Z13" s="249" t="str">
        <f t="shared" si="0"/>
        <v>木</v>
      </c>
      <c r="AA13" s="249" t="str">
        <f t="shared" si="0"/>
        <v>金</v>
      </c>
      <c r="AB13" s="249" t="str">
        <f t="shared" si="0"/>
        <v>土</v>
      </c>
      <c r="AC13" s="250" t="str">
        <f t="shared" si="0"/>
        <v>日</v>
      </c>
      <c r="AD13" s="248" t="str">
        <f t="shared" si="0"/>
        <v>月</v>
      </c>
      <c r="AE13" s="249" t="str">
        <f t="shared" si="0"/>
        <v>火</v>
      </c>
      <c r="AF13" s="249" t="str">
        <f t="shared" si="0"/>
        <v>水</v>
      </c>
      <c r="AG13" s="249" t="str">
        <f t="shared" si="0"/>
        <v>木</v>
      </c>
      <c r="AH13" s="249" t="str">
        <f t="shared" si="0"/>
        <v>金</v>
      </c>
      <c r="AI13" s="249" t="str">
        <f t="shared" si="0"/>
        <v>土</v>
      </c>
      <c r="AJ13" s="250" t="str">
        <f t="shared" si="0"/>
        <v>日</v>
      </c>
      <c r="AK13" s="248" t="str">
        <f t="shared" si="0"/>
        <v>月</v>
      </c>
      <c r="AL13" s="249" t="str">
        <f t="shared" si="0"/>
        <v>火</v>
      </c>
      <c r="AM13" s="249" t="str">
        <f t="shared" si="0"/>
        <v>水</v>
      </c>
      <c r="AN13" s="249" t="str">
        <f t="shared" si="0"/>
        <v>木</v>
      </c>
      <c r="AO13" s="249" t="str">
        <f t="shared" si="0"/>
        <v>金</v>
      </c>
      <c r="AP13" s="249" t="str">
        <f t="shared" si="0"/>
        <v>土</v>
      </c>
      <c r="AQ13" s="250" t="str">
        <f t="shared" si="0"/>
        <v>日</v>
      </c>
      <c r="AR13" s="249" t="str">
        <f>IF(AR12=1,"日",IF(AR12=2,"月",IF(AR12=3,"火",IF(AR12=4,"水",IF(AR12=5,"木",IF(AR12=6,"金",IF(AR12=0,"","土")))))))</f>
        <v/>
      </c>
      <c r="AS13" s="249" t="str">
        <f>IF(AS12=1,"日",IF(AS12=2,"月",IF(AS12=3,"火",IF(AS12=4,"水",IF(AS12=5,"木",IF(AS12=6,"金",IF(AS12=0,"","土")))))))</f>
        <v/>
      </c>
      <c r="AT13" s="294" t="str">
        <f>IF(AT12=1,"日",IF(AT12=2,"月",IF(AT12=3,"火",IF(AT12=4,"水",IF(AT12=5,"木",IF(AT12=6,"金",IF(AT12=0,"","土")))))))</f>
        <v/>
      </c>
      <c r="AU13" s="580"/>
      <c r="AV13" s="581"/>
      <c r="AW13" s="580"/>
      <c r="AX13" s="581"/>
      <c r="AY13" s="583"/>
      <c r="AZ13" s="583"/>
      <c r="BA13" s="583"/>
      <c r="BB13" s="583"/>
      <c r="BC13" s="583"/>
      <c r="BD13" s="583"/>
    </row>
    <row r="14" spans="1:57" ht="39.9" customHeight="1">
      <c r="A14" s="239"/>
      <c r="B14" s="251">
        <v>1</v>
      </c>
      <c r="C14" s="539"/>
      <c r="D14" s="540"/>
      <c r="E14" s="541"/>
      <c r="F14" s="542"/>
      <c r="G14" s="543"/>
      <c r="H14" s="544"/>
      <c r="I14" s="544"/>
      <c r="J14" s="544"/>
      <c r="K14" s="545"/>
      <c r="L14" s="546"/>
      <c r="M14" s="547"/>
      <c r="N14" s="547"/>
      <c r="O14" s="548"/>
      <c r="P14" s="252"/>
      <c r="Q14" s="253"/>
      <c r="R14" s="253"/>
      <c r="S14" s="253"/>
      <c r="T14" s="253"/>
      <c r="U14" s="253"/>
      <c r="V14" s="254"/>
      <c r="W14" s="252"/>
      <c r="X14" s="253"/>
      <c r="Y14" s="253"/>
      <c r="Z14" s="253"/>
      <c r="AA14" s="253"/>
      <c r="AB14" s="253"/>
      <c r="AC14" s="254"/>
      <c r="AD14" s="252"/>
      <c r="AE14" s="253"/>
      <c r="AF14" s="253"/>
      <c r="AG14" s="253"/>
      <c r="AH14" s="253"/>
      <c r="AI14" s="253"/>
      <c r="AJ14" s="254"/>
      <c r="AK14" s="252"/>
      <c r="AL14" s="253"/>
      <c r="AM14" s="253"/>
      <c r="AN14" s="253"/>
      <c r="AO14" s="253"/>
      <c r="AP14" s="253"/>
      <c r="AQ14" s="254"/>
      <c r="AR14" s="252"/>
      <c r="AS14" s="253"/>
      <c r="AT14" s="254"/>
      <c r="AU14" s="549">
        <f>IF($AZ$3="４週",SUM(P14:AQ14),IF($AZ$3="暦月",SUM(P14:AT14),""))</f>
        <v>0</v>
      </c>
      <c r="AV14" s="550"/>
      <c r="AW14" s="551">
        <f t="shared" ref="AW14:AW31" si="1">IF($AZ$3="４週",AU14/4,IF($AZ$3="暦月",AU14/($AZ$7/7),""))</f>
        <v>0</v>
      </c>
      <c r="AX14" s="552"/>
      <c r="AY14" s="536"/>
      <c r="AZ14" s="537"/>
      <c r="BA14" s="537"/>
      <c r="BB14" s="537"/>
      <c r="BC14" s="537"/>
      <c r="BD14" s="538"/>
    </row>
    <row r="15" spans="1:57" ht="39.9" customHeight="1">
      <c r="A15" s="239"/>
      <c r="B15" s="255">
        <f t="shared" ref="B15:B31" si="2">B14+1</f>
        <v>2</v>
      </c>
      <c r="C15" s="522"/>
      <c r="D15" s="523"/>
      <c r="E15" s="524"/>
      <c r="F15" s="525"/>
      <c r="G15" s="526"/>
      <c r="H15" s="527"/>
      <c r="I15" s="527"/>
      <c r="J15" s="527"/>
      <c r="K15" s="528"/>
      <c r="L15" s="529"/>
      <c r="M15" s="530"/>
      <c r="N15" s="530"/>
      <c r="O15" s="531"/>
      <c r="P15" s="256"/>
      <c r="Q15" s="257"/>
      <c r="R15" s="257"/>
      <c r="S15" s="257"/>
      <c r="T15" s="257"/>
      <c r="U15" s="257"/>
      <c r="V15" s="258"/>
      <c r="W15" s="256"/>
      <c r="X15" s="257"/>
      <c r="Y15" s="257"/>
      <c r="Z15" s="257"/>
      <c r="AA15" s="257"/>
      <c r="AB15" s="257"/>
      <c r="AC15" s="258"/>
      <c r="AD15" s="256"/>
      <c r="AE15" s="257"/>
      <c r="AF15" s="257"/>
      <c r="AG15" s="257"/>
      <c r="AH15" s="257"/>
      <c r="AI15" s="257"/>
      <c r="AJ15" s="258"/>
      <c r="AK15" s="256"/>
      <c r="AL15" s="257"/>
      <c r="AM15" s="257"/>
      <c r="AN15" s="257"/>
      <c r="AO15" s="257"/>
      <c r="AP15" s="257"/>
      <c r="AQ15" s="258"/>
      <c r="AR15" s="256"/>
      <c r="AS15" s="257"/>
      <c r="AT15" s="258"/>
      <c r="AU15" s="532">
        <f>IF($AZ$3="４週",SUM(P15:AQ15),IF($AZ$3="暦月",SUM(P15:AT15),""))</f>
        <v>0</v>
      </c>
      <c r="AV15" s="533"/>
      <c r="AW15" s="534">
        <f t="shared" si="1"/>
        <v>0</v>
      </c>
      <c r="AX15" s="535"/>
      <c r="AY15" s="502"/>
      <c r="AZ15" s="503"/>
      <c r="BA15" s="503"/>
      <c r="BB15" s="503"/>
      <c r="BC15" s="503"/>
      <c r="BD15" s="504"/>
    </row>
    <row r="16" spans="1:57" ht="39.9" customHeight="1">
      <c r="A16" s="239"/>
      <c r="B16" s="255">
        <f t="shared" si="2"/>
        <v>3</v>
      </c>
      <c r="C16" s="522"/>
      <c r="D16" s="523"/>
      <c r="E16" s="524"/>
      <c r="F16" s="525"/>
      <c r="G16" s="526"/>
      <c r="H16" s="527"/>
      <c r="I16" s="527"/>
      <c r="J16" s="527"/>
      <c r="K16" s="528"/>
      <c r="L16" s="529"/>
      <c r="M16" s="530"/>
      <c r="N16" s="530"/>
      <c r="O16" s="531"/>
      <c r="P16" s="256"/>
      <c r="Q16" s="257"/>
      <c r="R16" s="257"/>
      <c r="S16" s="257"/>
      <c r="T16" s="257"/>
      <c r="U16" s="257"/>
      <c r="V16" s="258"/>
      <c r="W16" s="256"/>
      <c r="X16" s="257"/>
      <c r="Y16" s="257"/>
      <c r="Z16" s="257"/>
      <c r="AA16" s="257"/>
      <c r="AB16" s="257"/>
      <c r="AC16" s="258"/>
      <c r="AD16" s="256"/>
      <c r="AE16" s="257"/>
      <c r="AF16" s="257"/>
      <c r="AG16" s="257"/>
      <c r="AH16" s="257"/>
      <c r="AI16" s="257"/>
      <c r="AJ16" s="258"/>
      <c r="AK16" s="256"/>
      <c r="AL16" s="257"/>
      <c r="AM16" s="257"/>
      <c r="AN16" s="257"/>
      <c r="AO16" s="257"/>
      <c r="AP16" s="257"/>
      <c r="AQ16" s="258"/>
      <c r="AR16" s="256"/>
      <c r="AS16" s="257"/>
      <c r="AT16" s="258"/>
      <c r="AU16" s="532">
        <f>IF($AZ$3="４週",SUM(P16:AQ16),IF($AZ$3="暦月",SUM(P16:AT16),""))</f>
        <v>0</v>
      </c>
      <c r="AV16" s="533"/>
      <c r="AW16" s="534">
        <f t="shared" si="1"/>
        <v>0</v>
      </c>
      <c r="AX16" s="535"/>
      <c r="AY16" s="502"/>
      <c r="AZ16" s="503"/>
      <c r="BA16" s="503"/>
      <c r="BB16" s="503"/>
      <c r="BC16" s="503"/>
      <c r="BD16" s="504"/>
    </row>
    <row r="17" spans="1:56" ht="39.9" customHeight="1">
      <c r="A17" s="239"/>
      <c r="B17" s="255">
        <f t="shared" si="2"/>
        <v>4</v>
      </c>
      <c r="C17" s="522"/>
      <c r="D17" s="523"/>
      <c r="E17" s="524"/>
      <c r="F17" s="525"/>
      <c r="G17" s="526"/>
      <c r="H17" s="527"/>
      <c r="I17" s="527"/>
      <c r="J17" s="527"/>
      <c r="K17" s="528"/>
      <c r="L17" s="529"/>
      <c r="M17" s="530"/>
      <c r="N17" s="530"/>
      <c r="O17" s="531"/>
      <c r="P17" s="256"/>
      <c r="Q17" s="257"/>
      <c r="R17" s="257"/>
      <c r="S17" s="257"/>
      <c r="T17" s="257"/>
      <c r="U17" s="257"/>
      <c r="V17" s="258"/>
      <c r="W17" s="256"/>
      <c r="X17" s="257"/>
      <c r="Y17" s="257"/>
      <c r="Z17" s="257"/>
      <c r="AA17" s="257"/>
      <c r="AB17" s="257"/>
      <c r="AC17" s="258"/>
      <c r="AD17" s="256"/>
      <c r="AE17" s="257"/>
      <c r="AF17" s="257"/>
      <c r="AG17" s="257"/>
      <c r="AH17" s="257"/>
      <c r="AI17" s="257"/>
      <c r="AJ17" s="258"/>
      <c r="AK17" s="256"/>
      <c r="AL17" s="257"/>
      <c r="AM17" s="257"/>
      <c r="AN17" s="257"/>
      <c r="AO17" s="257"/>
      <c r="AP17" s="257"/>
      <c r="AQ17" s="258"/>
      <c r="AR17" s="256"/>
      <c r="AS17" s="257"/>
      <c r="AT17" s="258"/>
      <c r="AU17" s="532">
        <f>IF($AZ$3="４週",SUM(P17:AQ17),IF($AZ$3="暦月",SUM(P17:AT17),""))</f>
        <v>0</v>
      </c>
      <c r="AV17" s="533"/>
      <c r="AW17" s="534">
        <f t="shared" si="1"/>
        <v>0</v>
      </c>
      <c r="AX17" s="535"/>
      <c r="AY17" s="502"/>
      <c r="AZ17" s="503"/>
      <c r="BA17" s="503"/>
      <c r="BB17" s="503"/>
      <c r="BC17" s="503"/>
      <c r="BD17" s="504"/>
    </row>
    <row r="18" spans="1:56" ht="39.9" customHeight="1">
      <c r="A18" s="239"/>
      <c r="B18" s="255">
        <f t="shared" si="2"/>
        <v>5</v>
      </c>
      <c r="C18" s="522"/>
      <c r="D18" s="523"/>
      <c r="E18" s="524"/>
      <c r="F18" s="525"/>
      <c r="G18" s="526"/>
      <c r="H18" s="527"/>
      <c r="I18" s="527"/>
      <c r="J18" s="527"/>
      <c r="K18" s="528"/>
      <c r="L18" s="529"/>
      <c r="M18" s="530"/>
      <c r="N18" s="530"/>
      <c r="O18" s="531"/>
      <c r="P18" s="256"/>
      <c r="Q18" s="257"/>
      <c r="R18" s="257"/>
      <c r="S18" s="257"/>
      <c r="T18" s="257"/>
      <c r="U18" s="257"/>
      <c r="V18" s="258"/>
      <c r="W18" s="256"/>
      <c r="X18" s="257"/>
      <c r="Y18" s="257"/>
      <c r="Z18" s="257"/>
      <c r="AA18" s="257"/>
      <c r="AB18" s="257"/>
      <c r="AC18" s="258"/>
      <c r="AD18" s="256"/>
      <c r="AE18" s="257"/>
      <c r="AF18" s="257"/>
      <c r="AG18" s="257"/>
      <c r="AH18" s="257"/>
      <c r="AI18" s="257"/>
      <c r="AJ18" s="258"/>
      <c r="AK18" s="256"/>
      <c r="AL18" s="257"/>
      <c r="AM18" s="257"/>
      <c r="AN18" s="257"/>
      <c r="AO18" s="257"/>
      <c r="AP18" s="257"/>
      <c r="AQ18" s="258"/>
      <c r="AR18" s="256"/>
      <c r="AS18" s="257"/>
      <c r="AT18" s="258"/>
      <c r="AU18" s="532">
        <f t="shared" ref="AU18:AU31" si="3">IF($AZ$3="４週",SUM(P18:AQ18),IF($AZ$3="暦月",SUM(P18:AT18),""))</f>
        <v>0</v>
      </c>
      <c r="AV18" s="533"/>
      <c r="AW18" s="534">
        <f t="shared" si="1"/>
        <v>0</v>
      </c>
      <c r="AX18" s="535"/>
      <c r="AY18" s="502"/>
      <c r="AZ18" s="503"/>
      <c r="BA18" s="503"/>
      <c r="BB18" s="503"/>
      <c r="BC18" s="503"/>
      <c r="BD18" s="504"/>
    </row>
    <row r="19" spans="1:56" ht="39.9" customHeight="1">
      <c r="A19" s="239"/>
      <c r="B19" s="255">
        <f t="shared" si="2"/>
        <v>6</v>
      </c>
      <c r="C19" s="522"/>
      <c r="D19" s="523"/>
      <c r="E19" s="524"/>
      <c r="F19" s="525"/>
      <c r="G19" s="526"/>
      <c r="H19" s="527"/>
      <c r="I19" s="527"/>
      <c r="J19" s="527"/>
      <c r="K19" s="528"/>
      <c r="L19" s="529"/>
      <c r="M19" s="530"/>
      <c r="N19" s="530"/>
      <c r="O19" s="531"/>
      <c r="P19" s="256"/>
      <c r="Q19" s="257"/>
      <c r="R19" s="257"/>
      <c r="S19" s="257"/>
      <c r="T19" s="257"/>
      <c r="U19" s="257"/>
      <c r="V19" s="258"/>
      <c r="W19" s="256"/>
      <c r="X19" s="257"/>
      <c r="Y19" s="257"/>
      <c r="Z19" s="257"/>
      <c r="AA19" s="257"/>
      <c r="AB19" s="257"/>
      <c r="AC19" s="258"/>
      <c r="AD19" s="256"/>
      <c r="AE19" s="257"/>
      <c r="AF19" s="257"/>
      <c r="AG19" s="257"/>
      <c r="AH19" s="257"/>
      <c r="AI19" s="257"/>
      <c r="AJ19" s="258"/>
      <c r="AK19" s="256"/>
      <c r="AL19" s="257"/>
      <c r="AM19" s="257"/>
      <c r="AN19" s="257"/>
      <c r="AO19" s="257"/>
      <c r="AP19" s="257"/>
      <c r="AQ19" s="258"/>
      <c r="AR19" s="256"/>
      <c r="AS19" s="257"/>
      <c r="AT19" s="258"/>
      <c r="AU19" s="532">
        <f t="shared" si="3"/>
        <v>0</v>
      </c>
      <c r="AV19" s="533"/>
      <c r="AW19" s="534">
        <f t="shared" si="1"/>
        <v>0</v>
      </c>
      <c r="AX19" s="535"/>
      <c r="AY19" s="502"/>
      <c r="AZ19" s="503"/>
      <c r="BA19" s="503"/>
      <c r="BB19" s="503"/>
      <c r="BC19" s="503"/>
      <c r="BD19" s="504"/>
    </row>
    <row r="20" spans="1:56" ht="39.9" customHeight="1">
      <c r="A20" s="239"/>
      <c r="B20" s="255">
        <f t="shared" si="2"/>
        <v>7</v>
      </c>
      <c r="C20" s="522"/>
      <c r="D20" s="523"/>
      <c r="E20" s="524"/>
      <c r="F20" s="525"/>
      <c r="G20" s="526"/>
      <c r="H20" s="527"/>
      <c r="I20" s="527"/>
      <c r="J20" s="527"/>
      <c r="K20" s="528"/>
      <c r="L20" s="529"/>
      <c r="M20" s="530"/>
      <c r="N20" s="530"/>
      <c r="O20" s="531"/>
      <c r="P20" s="256"/>
      <c r="Q20" s="257"/>
      <c r="R20" s="257"/>
      <c r="S20" s="257"/>
      <c r="T20" s="257"/>
      <c r="U20" s="257"/>
      <c r="V20" s="258"/>
      <c r="W20" s="256"/>
      <c r="X20" s="257"/>
      <c r="Y20" s="257"/>
      <c r="Z20" s="257"/>
      <c r="AA20" s="257"/>
      <c r="AB20" s="257"/>
      <c r="AC20" s="258"/>
      <c r="AD20" s="256"/>
      <c r="AE20" s="257"/>
      <c r="AF20" s="257"/>
      <c r="AG20" s="257"/>
      <c r="AH20" s="257"/>
      <c r="AI20" s="257"/>
      <c r="AJ20" s="258"/>
      <c r="AK20" s="256"/>
      <c r="AL20" s="257"/>
      <c r="AM20" s="257"/>
      <c r="AN20" s="257"/>
      <c r="AO20" s="257"/>
      <c r="AP20" s="257"/>
      <c r="AQ20" s="258"/>
      <c r="AR20" s="256"/>
      <c r="AS20" s="257"/>
      <c r="AT20" s="258"/>
      <c r="AU20" s="532">
        <f>IF($AZ$3="４週",SUM(P20:AQ20),IF($AZ$3="暦月",SUM(P20:AT20),""))</f>
        <v>0</v>
      </c>
      <c r="AV20" s="533"/>
      <c r="AW20" s="534">
        <f t="shared" si="1"/>
        <v>0</v>
      </c>
      <c r="AX20" s="535"/>
      <c r="AY20" s="502"/>
      <c r="AZ20" s="503"/>
      <c r="BA20" s="503"/>
      <c r="BB20" s="503"/>
      <c r="BC20" s="503"/>
      <c r="BD20" s="504"/>
    </row>
    <row r="21" spans="1:56" ht="39.9" customHeight="1">
      <c r="A21" s="239"/>
      <c r="B21" s="255">
        <f t="shared" si="2"/>
        <v>8</v>
      </c>
      <c r="C21" s="522"/>
      <c r="D21" s="523"/>
      <c r="E21" s="524"/>
      <c r="F21" s="525"/>
      <c r="G21" s="526"/>
      <c r="H21" s="527"/>
      <c r="I21" s="527"/>
      <c r="J21" s="527"/>
      <c r="K21" s="528"/>
      <c r="L21" s="529"/>
      <c r="M21" s="530"/>
      <c r="N21" s="530"/>
      <c r="O21" s="531"/>
      <c r="P21" s="256"/>
      <c r="Q21" s="257"/>
      <c r="R21" s="257"/>
      <c r="S21" s="257"/>
      <c r="T21" s="257"/>
      <c r="U21" s="257"/>
      <c r="V21" s="258"/>
      <c r="W21" s="256"/>
      <c r="X21" s="257"/>
      <c r="Y21" s="257"/>
      <c r="Z21" s="257"/>
      <c r="AA21" s="257"/>
      <c r="AB21" s="257"/>
      <c r="AC21" s="258"/>
      <c r="AD21" s="256"/>
      <c r="AE21" s="257"/>
      <c r="AF21" s="257"/>
      <c r="AG21" s="257"/>
      <c r="AH21" s="257"/>
      <c r="AI21" s="257"/>
      <c r="AJ21" s="258"/>
      <c r="AK21" s="256"/>
      <c r="AL21" s="257"/>
      <c r="AM21" s="257"/>
      <c r="AN21" s="257"/>
      <c r="AO21" s="257"/>
      <c r="AP21" s="257"/>
      <c r="AQ21" s="258"/>
      <c r="AR21" s="256"/>
      <c r="AS21" s="257"/>
      <c r="AT21" s="258"/>
      <c r="AU21" s="532">
        <f t="shared" si="3"/>
        <v>0</v>
      </c>
      <c r="AV21" s="533"/>
      <c r="AW21" s="534">
        <f t="shared" si="1"/>
        <v>0</v>
      </c>
      <c r="AX21" s="535"/>
      <c r="AY21" s="502"/>
      <c r="AZ21" s="503"/>
      <c r="BA21" s="503"/>
      <c r="BB21" s="503"/>
      <c r="BC21" s="503"/>
      <c r="BD21" s="504"/>
    </row>
    <row r="22" spans="1:56" ht="39.9" customHeight="1">
      <c r="A22" s="239"/>
      <c r="B22" s="255">
        <f t="shared" si="2"/>
        <v>9</v>
      </c>
      <c r="C22" s="522"/>
      <c r="D22" s="523"/>
      <c r="E22" s="524"/>
      <c r="F22" s="525"/>
      <c r="G22" s="526"/>
      <c r="H22" s="527"/>
      <c r="I22" s="527"/>
      <c r="J22" s="527"/>
      <c r="K22" s="528"/>
      <c r="L22" s="529"/>
      <c r="M22" s="530"/>
      <c r="N22" s="530"/>
      <c r="O22" s="531"/>
      <c r="P22" s="256"/>
      <c r="Q22" s="257"/>
      <c r="R22" s="257"/>
      <c r="S22" s="257"/>
      <c r="T22" s="257"/>
      <c r="U22" s="257"/>
      <c r="V22" s="258"/>
      <c r="W22" s="256"/>
      <c r="X22" s="257"/>
      <c r="Y22" s="257"/>
      <c r="Z22" s="257"/>
      <c r="AA22" s="257"/>
      <c r="AB22" s="257"/>
      <c r="AC22" s="258"/>
      <c r="AD22" s="256"/>
      <c r="AE22" s="257"/>
      <c r="AF22" s="257"/>
      <c r="AG22" s="257"/>
      <c r="AH22" s="257"/>
      <c r="AI22" s="257"/>
      <c r="AJ22" s="258"/>
      <c r="AK22" s="256"/>
      <c r="AL22" s="257"/>
      <c r="AM22" s="257"/>
      <c r="AN22" s="257"/>
      <c r="AO22" s="257"/>
      <c r="AP22" s="257"/>
      <c r="AQ22" s="258"/>
      <c r="AR22" s="256"/>
      <c r="AS22" s="257"/>
      <c r="AT22" s="258"/>
      <c r="AU22" s="532">
        <f t="shared" si="3"/>
        <v>0</v>
      </c>
      <c r="AV22" s="533"/>
      <c r="AW22" s="534">
        <f t="shared" si="1"/>
        <v>0</v>
      </c>
      <c r="AX22" s="535"/>
      <c r="AY22" s="502"/>
      <c r="AZ22" s="503"/>
      <c r="BA22" s="503"/>
      <c r="BB22" s="503"/>
      <c r="BC22" s="503"/>
      <c r="BD22" s="504"/>
    </row>
    <row r="23" spans="1:56" ht="39.9" customHeight="1">
      <c r="A23" s="239"/>
      <c r="B23" s="255">
        <f t="shared" si="2"/>
        <v>10</v>
      </c>
      <c r="C23" s="522"/>
      <c r="D23" s="523"/>
      <c r="E23" s="524"/>
      <c r="F23" s="525"/>
      <c r="G23" s="526"/>
      <c r="H23" s="527"/>
      <c r="I23" s="527"/>
      <c r="J23" s="527"/>
      <c r="K23" s="528"/>
      <c r="L23" s="529"/>
      <c r="M23" s="530"/>
      <c r="N23" s="530"/>
      <c r="O23" s="531"/>
      <c r="P23" s="256"/>
      <c r="Q23" s="257"/>
      <c r="R23" s="257"/>
      <c r="S23" s="257"/>
      <c r="T23" s="257"/>
      <c r="U23" s="257"/>
      <c r="V23" s="258"/>
      <c r="W23" s="256"/>
      <c r="X23" s="257"/>
      <c r="Y23" s="257"/>
      <c r="Z23" s="257"/>
      <c r="AA23" s="257"/>
      <c r="AB23" s="257"/>
      <c r="AC23" s="258"/>
      <c r="AD23" s="256"/>
      <c r="AE23" s="257"/>
      <c r="AF23" s="257"/>
      <c r="AG23" s="257"/>
      <c r="AH23" s="257"/>
      <c r="AI23" s="257"/>
      <c r="AJ23" s="258"/>
      <c r="AK23" s="256"/>
      <c r="AL23" s="257"/>
      <c r="AM23" s="257"/>
      <c r="AN23" s="257"/>
      <c r="AO23" s="257"/>
      <c r="AP23" s="257"/>
      <c r="AQ23" s="258"/>
      <c r="AR23" s="256"/>
      <c r="AS23" s="257"/>
      <c r="AT23" s="258"/>
      <c r="AU23" s="532">
        <f t="shared" si="3"/>
        <v>0</v>
      </c>
      <c r="AV23" s="533"/>
      <c r="AW23" s="534">
        <f t="shared" si="1"/>
        <v>0</v>
      </c>
      <c r="AX23" s="535"/>
      <c r="AY23" s="502"/>
      <c r="AZ23" s="503"/>
      <c r="BA23" s="503"/>
      <c r="BB23" s="503"/>
      <c r="BC23" s="503"/>
      <c r="BD23" s="504"/>
    </row>
    <row r="24" spans="1:56" ht="39.9" customHeight="1">
      <c r="A24" s="239"/>
      <c r="B24" s="255">
        <f t="shared" si="2"/>
        <v>11</v>
      </c>
      <c r="C24" s="522"/>
      <c r="D24" s="523"/>
      <c r="E24" s="524"/>
      <c r="F24" s="525"/>
      <c r="G24" s="526"/>
      <c r="H24" s="527"/>
      <c r="I24" s="527"/>
      <c r="J24" s="527"/>
      <c r="K24" s="528"/>
      <c r="L24" s="529"/>
      <c r="M24" s="530"/>
      <c r="N24" s="530"/>
      <c r="O24" s="531"/>
      <c r="P24" s="256"/>
      <c r="Q24" s="257"/>
      <c r="R24" s="257"/>
      <c r="S24" s="257"/>
      <c r="T24" s="257"/>
      <c r="U24" s="257"/>
      <c r="V24" s="258"/>
      <c r="W24" s="256"/>
      <c r="X24" s="257"/>
      <c r="Y24" s="257"/>
      <c r="Z24" s="257"/>
      <c r="AA24" s="257"/>
      <c r="AB24" s="257"/>
      <c r="AC24" s="258"/>
      <c r="AD24" s="256"/>
      <c r="AE24" s="257"/>
      <c r="AF24" s="257"/>
      <c r="AG24" s="257"/>
      <c r="AH24" s="257"/>
      <c r="AI24" s="257"/>
      <c r="AJ24" s="258"/>
      <c r="AK24" s="256"/>
      <c r="AL24" s="257"/>
      <c r="AM24" s="257"/>
      <c r="AN24" s="257"/>
      <c r="AO24" s="257"/>
      <c r="AP24" s="257"/>
      <c r="AQ24" s="258"/>
      <c r="AR24" s="256"/>
      <c r="AS24" s="257"/>
      <c r="AT24" s="258"/>
      <c r="AU24" s="532">
        <f t="shared" si="3"/>
        <v>0</v>
      </c>
      <c r="AV24" s="533"/>
      <c r="AW24" s="534">
        <f t="shared" si="1"/>
        <v>0</v>
      </c>
      <c r="AX24" s="535"/>
      <c r="AY24" s="502"/>
      <c r="AZ24" s="503"/>
      <c r="BA24" s="503"/>
      <c r="BB24" s="503"/>
      <c r="BC24" s="503"/>
      <c r="BD24" s="504"/>
    </row>
    <row r="25" spans="1:56" ht="39.9" customHeight="1">
      <c r="A25" s="239"/>
      <c r="B25" s="255">
        <f t="shared" si="2"/>
        <v>12</v>
      </c>
      <c r="C25" s="522"/>
      <c r="D25" s="523"/>
      <c r="E25" s="524"/>
      <c r="F25" s="525"/>
      <c r="G25" s="526"/>
      <c r="H25" s="527"/>
      <c r="I25" s="527"/>
      <c r="J25" s="527"/>
      <c r="K25" s="528"/>
      <c r="L25" s="529"/>
      <c r="M25" s="530"/>
      <c r="N25" s="530"/>
      <c r="O25" s="531"/>
      <c r="P25" s="256"/>
      <c r="Q25" s="257"/>
      <c r="R25" s="257"/>
      <c r="S25" s="257"/>
      <c r="T25" s="257"/>
      <c r="U25" s="257"/>
      <c r="V25" s="258"/>
      <c r="W25" s="256"/>
      <c r="X25" s="257"/>
      <c r="Y25" s="257"/>
      <c r="Z25" s="257"/>
      <c r="AA25" s="257"/>
      <c r="AB25" s="257"/>
      <c r="AC25" s="258"/>
      <c r="AD25" s="256"/>
      <c r="AE25" s="257"/>
      <c r="AF25" s="257"/>
      <c r="AG25" s="257"/>
      <c r="AH25" s="257"/>
      <c r="AI25" s="257"/>
      <c r="AJ25" s="258"/>
      <c r="AK25" s="256"/>
      <c r="AL25" s="257"/>
      <c r="AM25" s="257"/>
      <c r="AN25" s="257"/>
      <c r="AO25" s="257"/>
      <c r="AP25" s="257"/>
      <c r="AQ25" s="258"/>
      <c r="AR25" s="256"/>
      <c r="AS25" s="257"/>
      <c r="AT25" s="258"/>
      <c r="AU25" s="532">
        <f t="shared" si="3"/>
        <v>0</v>
      </c>
      <c r="AV25" s="533"/>
      <c r="AW25" s="534">
        <f t="shared" si="1"/>
        <v>0</v>
      </c>
      <c r="AX25" s="535"/>
      <c r="AY25" s="502"/>
      <c r="AZ25" s="503"/>
      <c r="BA25" s="503"/>
      <c r="BB25" s="503"/>
      <c r="BC25" s="503"/>
      <c r="BD25" s="504"/>
    </row>
    <row r="26" spans="1:56" ht="39.9" customHeight="1">
      <c r="A26" s="239"/>
      <c r="B26" s="255">
        <f t="shared" si="2"/>
        <v>13</v>
      </c>
      <c r="C26" s="522"/>
      <c r="D26" s="523"/>
      <c r="E26" s="524"/>
      <c r="F26" s="525"/>
      <c r="G26" s="526"/>
      <c r="H26" s="527"/>
      <c r="I26" s="527"/>
      <c r="J26" s="527"/>
      <c r="K26" s="528"/>
      <c r="L26" s="529"/>
      <c r="M26" s="530"/>
      <c r="N26" s="530"/>
      <c r="O26" s="531"/>
      <c r="P26" s="256"/>
      <c r="Q26" s="257"/>
      <c r="R26" s="257"/>
      <c r="S26" s="257"/>
      <c r="T26" s="257"/>
      <c r="U26" s="257"/>
      <c r="V26" s="258"/>
      <c r="W26" s="256"/>
      <c r="X26" s="257"/>
      <c r="Y26" s="257"/>
      <c r="Z26" s="257"/>
      <c r="AA26" s="257"/>
      <c r="AB26" s="257"/>
      <c r="AC26" s="258"/>
      <c r="AD26" s="256"/>
      <c r="AE26" s="257"/>
      <c r="AF26" s="257"/>
      <c r="AG26" s="257"/>
      <c r="AH26" s="257"/>
      <c r="AI26" s="257"/>
      <c r="AJ26" s="258"/>
      <c r="AK26" s="256"/>
      <c r="AL26" s="257"/>
      <c r="AM26" s="257"/>
      <c r="AN26" s="257"/>
      <c r="AO26" s="257"/>
      <c r="AP26" s="257"/>
      <c r="AQ26" s="258"/>
      <c r="AR26" s="256"/>
      <c r="AS26" s="257"/>
      <c r="AT26" s="258"/>
      <c r="AU26" s="532">
        <f t="shared" si="3"/>
        <v>0</v>
      </c>
      <c r="AV26" s="533"/>
      <c r="AW26" s="534">
        <f t="shared" si="1"/>
        <v>0</v>
      </c>
      <c r="AX26" s="535"/>
      <c r="AY26" s="502"/>
      <c r="AZ26" s="503"/>
      <c r="BA26" s="503"/>
      <c r="BB26" s="503"/>
      <c r="BC26" s="503"/>
      <c r="BD26" s="504"/>
    </row>
    <row r="27" spans="1:56" ht="39.9" customHeight="1">
      <c r="A27" s="239"/>
      <c r="B27" s="255">
        <f t="shared" si="2"/>
        <v>14</v>
      </c>
      <c r="C27" s="522"/>
      <c r="D27" s="523"/>
      <c r="E27" s="524"/>
      <c r="F27" s="525"/>
      <c r="G27" s="526"/>
      <c r="H27" s="527"/>
      <c r="I27" s="527"/>
      <c r="J27" s="527"/>
      <c r="K27" s="528"/>
      <c r="L27" s="529"/>
      <c r="M27" s="530"/>
      <c r="N27" s="530"/>
      <c r="O27" s="531"/>
      <c r="P27" s="256"/>
      <c r="Q27" s="257"/>
      <c r="R27" s="257"/>
      <c r="S27" s="257"/>
      <c r="T27" s="257"/>
      <c r="U27" s="257"/>
      <c r="V27" s="258"/>
      <c r="W27" s="256"/>
      <c r="X27" s="257"/>
      <c r="Y27" s="257"/>
      <c r="Z27" s="257"/>
      <c r="AA27" s="257"/>
      <c r="AB27" s="257"/>
      <c r="AC27" s="258"/>
      <c r="AD27" s="256"/>
      <c r="AE27" s="257"/>
      <c r="AF27" s="257"/>
      <c r="AG27" s="257"/>
      <c r="AH27" s="257"/>
      <c r="AI27" s="257"/>
      <c r="AJ27" s="258"/>
      <c r="AK27" s="256"/>
      <c r="AL27" s="257"/>
      <c r="AM27" s="257"/>
      <c r="AN27" s="257"/>
      <c r="AO27" s="257"/>
      <c r="AP27" s="257"/>
      <c r="AQ27" s="258"/>
      <c r="AR27" s="256"/>
      <c r="AS27" s="257"/>
      <c r="AT27" s="258"/>
      <c r="AU27" s="532">
        <f t="shared" si="3"/>
        <v>0</v>
      </c>
      <c r="AV27" s="533"/>
      <c r="AW27" s="534">
        <f t="shared" si="1"/>
        <v>0</v>
      </c>
      <c r="AX27" s="535"/>
      <c r="AY27" s="502"/>
      <c r="AZ27" s="503"/>
      <c r="BA27" s="503"/>
      <c r="BB27" s="503"/>
      <c r="BC27" s="503"/>
      <c r="BD27" s="504"/>
    </row>
    <row r="28" spans="1:56" ht="39.9" customHeight="1">
      <c r="A28" s="239"/>
      <c r="B28" s="255">
        <f t="shared" si="2"/>
        <v>15</v>
      </c>
      <c r="C28" s="522"/>
      <c r="D28" s="523"/>
      <c r="E28" s="524"/>
      <c r="F28" s="525"/>
      <c r="G28" s="526"/>
      <c r="H28" s="527"/>
      <c r="I28" s="527"/>
      <c r="J28" s="527"/>
      <c r="K28" s="528"/>
      <c r="L28" s="529"/>
      <c r="M28" s="530"/>
      <c r="N28" s="530"/>
      <c r="O28" s="531"/>
      <c r="P28" s="256"/>
      <c r="Q28" s="257"/>
      <c r="R28" s="257"/>
      <c r="S28" s="257"/>
      <c r="T28" s="257"/>
      <c r="U28" s="257"/>
      <c r="V28" s="258"/>
      <c r="W28" s="256"/>
      <c r="X28" s="257"/>
      <c r="Y28" s="257"/>
      <c r="Z28" s="257"/>
      <c r="AA28" s="257"/>
      <c r="AB28" s="257"/>
      <c r="AC28" s="258"/>
      <c r="AD28" s="256"/>
      <c r="AE28" s="257"/>
      <c r="AF28" s="257"/>
      <c r="AG28" s="257"/>
      <c r="AH28" s="257"/>
      <c r="AI28" s="257"/>
      <c r="AJ28" s="258"/>
      <c r="AK28" s="256"/>
      <c r="AL28" s="257"/>
      <c r="AM28" s="257"/>
      <c r="AN28" s="257"/>
      <c r="AO28" s="257"/>
      <c r="AP28" s="257"/>
      <c r="AQ28" s="258"/>
      <c r="AR28" s="256"/>
      <c r="AS28" s="257"/>
      <c r="AT28" s="258"/>
      <c r="AU28" s="532">
        <f t="shared" si="3"/>
        <v>0</v>
      </c>
      <c r="AV28" s="533"/>
      <c r="AW28" s="534">
        <f t="shared" si="1"/>
        <v>0</v>
      </c>
      <c r="AX28" s="535"/>
      <c r="AY28" s="502"/>
      <c r="AZ28" s="503"/>
      <c r="BA28" s="503"/>
      <c r="BB28" s="503"/>
      <c r="BC28" s="503"/>
      <c r="BD28" s="504"/>
    </row>
    <row r="29" spans="1:56" ht="39.9" customHeight="1">
      <c r="A29" s="239"/>
      <c r="B29" s="255">
        <f t="shared" si="2"/>
        <v>16</v>
      </c>
      <c r="C29" s="522"/>
      <c r="D29" s="523"/>
      <c r="E29" s="524"/>
      <c r="F29" s="525"/>
      <c r="G29" s="526"/>
      <c r="H29" s="527"/>
      <c r="I29" s="527"/>
      <c r="J29" s="527"/>
      <c r="K29" s="528"/>
      <c r="L29" s="529"/>
      <c r="M29" s="530"/>
      <c r="N29" s="530"/>
      <c r="O29" s="531"/>
      <c r="P29" s="256"/>
      <c r="Q29" s="257"/>
      <c r="R29" s="257"/>
      <c r="S29" s="257"/>
      <c r="T29" s="257"/>
      <c r="U29" s="257"/>
      <c r="V29" s="258"/>
      <c r="W29" s="256"/>
      <c r="X29" s="257"/>
      <c r="Y29" s="257"/>
      <c r="Z29" s="257"/>
      <c r="AA29" s="257"/>
      <c r="AB29" s="257"/>
      <c r="AC29" s="258"/>
      <c r="AD29" s="256"/>
      <c r="AE29" s="257"/>
      <c r="AF29" s="257"/>
      <c r="AG29" s="257"/>
      <c r="AH29" s="257"/>
      <c r="AI29" s="257"/>
      <c r="AJ29" s="258"/>
      <c r="AK29" s="256"/>
      <c r="AL29" s="257"/>
      <c r="AM29" s="257"/>
      <c r="AN29" s="257"/>
      <c r="AO29" s="257"/>
      <c r="AP29" s="257"/>
      <c r="AQ29" s="258"/>
      <c r="AR29" s="256"/>
      <c r="AS29" s="257"/>
      <c r="AT29" s="258"/>
      <c r="AU29" s="532">
        <f t="shared" si="3"/>
        <v>0</v>
      </c>
      <c r="AV29" s="533"/>
      <c r="AW29" s="534">
        <f t="shared" si="1"/>
        <v>0</v>
      </c>
      <c r="AX29" s="535"/>
      <c r="AY29" s="502"/>
      <c r="AZ29" s="503"/>
      <c r="BA29" s="503"/>
      <c r="BB29" s="503"/>
      <c r="BC29" s="503"/>
      <c r="BD29" s="504"/>
    </row>
    <row r="30" spans="1:56" ht="39.9" customHeight="1">
      <c r="A30" s="239"/>
      <c r="B30" s="255">
        <f t="shared" si="2"/>
        <v>17</v>
      </c>
      <c r="C30" s="522"/>
      <c r="D30" s="523"/>
      <c r="E30" s="524"/>
      <c r="F30" s="525"/>
      <c r="G30" s="526"/>
      <c r="H30" s="527"/>
      <c r="I30" s="527"/>
      <c r="J30" s="527"/>
      <c r="K30" s="528"/>
      <c r="L30" s="529"/>
      <c r="M30" s="530"/>
      <c r="N30" s="530"/>
      <c r="O30" s="531"/>
      <c r="P30" s="256"/>
      <c r="Q30" s="257"/>
      <c r="R30" s="257"/>
      <c r="S30" s="257"/>
      <c r="T30" s="257"/>
      <c r="U30" s="257"/>
      <c r="V30" s="258"/>
      <c r="W30" s="256"/>
      <c r="X30" s="257"/>
      <c r="Y30" s="257"/>
      <c r="Z30" s="257"/>
      <c r="AA30" s="257"/>
      <c r="AB30" s="257"/>
      <c r="AC30" s="258"/>
      <c r="AD30" s="256"/>
      <c r="AE30" s="257"/>
      <c r="AF30" s="257"/>
      <c r="AG30" s="257"/>
      <c r="AH30" s="257"/>
      <c r="AI30" s="257"/>
      <c r="AJ30" s="258"/>
      <c r="AK30" s="256"/>
      <c r="AL30" s="257"/>
      <c r="AM30" s="257"/>
      <c r="AN30" s="257"/>
      <c r="AO30" s="257"/>
      <c r="AP30" s="257"/>
      <c r="AQ30" s="258"/>
      <c r="AR30" s="256"/>
      <c r="AS30" s="257"/>
      <c r="AT30" s="258"/>
      <c r="AU30" s="532">
        <f t="shared" si="3"/>
        <v>0</v>
      </c>
      <c r="AV30" s="533"/>
      <c r="AW30" s="534">
        <f t="shared" si="1"/>
        <v>0</v>
      </c>
      <c r="AX30" s="535"/>
      <c r="AY30" s="502"/>
      <c r="AZ30" s="503"/>
      <c r="BA30" s="503"/>
      <c r="BB30" s="503"/>
      <c r="BC30" s="503"/>
      <c r="BD30" s="504"/>
    </row>
    <row r="31" spans="1:56" ht="39.9" customHeight="1" thickBot="1">
      <c r="A31" s="239"/>
      <c r="B31" s="259">
        <f t="shared" si="2"/>
        <v>18</v>
      </c>
      <c r="C31" s="505"/>
      <c r="D31" s="506"/>
      <c r="E31" s="507"/>
      <c r="F31" s="508"/>
      <c r="G31" s="509"/>
      <c r="H31" s="510"/>
      <c r="I31" s="510"/>
      <c r="J31" s="510"/>
      <c r="K31" s="511"/>
      <c r="L31" s="512"/>
      <c r="M31" s="513"/>
      <c r="N31" s="513"/>
      <c r="O31" s="514"/>
      <c r="P31" s="260"/>
      <c r="Q31" s="261"/>
      <c r="R31" s="261"/>
      <c r="S31" s="261"/>
      <c r="T31" s="261"/>
      <c r="U31" s="261"/>
      <c r="V31" s="262"/>
      <c r="W31" s="260"/>
      <c r="X31" s="261"/>
      <c r="Y31" s="261"/>
      <c r="Z31" s="261"/>
      <c r="AA31" s="261"/>
      <c r="AB31" s="261"/>
      <c r="AC31" s="262"/>
      <c r="AD31" s="260"/>
      <c r="AE31" s="261"/>
      <c r="AF31" s="261"/>
      <c r="AG31" s="261"/>
      <c r="AH31" s="261"/>
      <c r="AI31" s="261"/>
      <c r="AJ31" s="262"/>
      <c r="AK31" s="260"/>
      <c r="AL31" s="261"/>
      <c r="AM31" s="261"/>
      <c r="AN31" s="261"/>
      <c r="AO31" s="261"/>
      <c r="AP31" s="261"/>
      <c r="AQ31" s="262"/>
      <c r="AR31" s="260"/>
      <c r="AS31" s="261"/>
      <c r="AT31" s="262"/>
      <c r="AU31" s="515">
        <f t="shared" si="3"/>
        <v>0</v>
      </c>
      <c r="AV31" s="516"/>
      <c r="AW31" s="517">
        <f t="shared" si="1"/>
        <v>0</v>
      </c>
      <c r="AX31" s="518"/>
      <c r="AY31" s="519"/>
      <c r="AZ31" s="520"/>
      <c r="BA31" s="520"/>
      <c r="BB31" s="520"/>
      <c r="BC31" s="520"/>
      <c r="BD31" s="521"/>
    </row>
    <row r="32" spans="1:56" ht="20.25" customHeight="1">
      <c r="A32" s="239"/>
      <c r="B32" s="239"/>
      <c r="C32" s="263"/>
      <c r="D32" s="264"/>
      <c r="E32" s="265"/>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95"/>
      <c r="AD32" s="241"/>
      <c r="AE32" s="241"/>
      <c r="AF32" s="241"/>
      <c r="AG32" s="241"/>
      <c r="AH32" s="241"/>
      <c r="AI32" s="241"/>
      <c r="AJ32" s="241"/>
      <c r="AK32" s="241"/>
      <c r="AL32" s="241"/>
      <c r="AM32" s="241"/>
      <c r="AN32" s="241"/>
      <c r="AO32" s="241"/>
      <c r="AP32" s="241"/>
      <c r="AQ32" s="241"/>
      <c r="AR32" s="241"/>
      <c r="AS32" s="241"/>
      <c r="AT32" s="241"/>
      <c r="AU32" s="241"/>
      <c r="AV32" s="239"/>
      <c r="AW32" s="239"/>
      <c r="AX32" s="239"/>
      <c r="AY32" s="239"/>
      <c r="AZ32" s="239"/>
      <c r="BA32" s="239"/>
      <c r="BB32" s="239"/>
      <c r="BC32" s="239"/>
      <c r="BD32" s="239"/>
    </row>
    <row r="33" spans="1:56" ht="20.25" customHeight="1">
      <c r="A33" s="239"/>
      <c r="B33" s="267" t="s">
        <v>631</v>
      </c>
      <c r="C33" s="267"/>
      <c r="D33" s="267"/>
      <c r="E33" s="267"/>
      <c r="F33" s="267"/>
      <c r="G33" s="267"/>
      <c r="H33" s="267"/>
      <c r="I33" s="267"/>
      <c r="J33" s="267"/>
      <c r="K33" s="267"/>
      <c r="L33" s="268"/>
      <c r="M33" s="267"/>
      <c r="N33" s="267"/>
      <c r="O33" s="267"/>
      <c r="P33" s="267"/>
      <c r="Q33" s="267"/>
      <c r="R33" s="267"/>
      <c r="S33" s="267"/>
      <c r="T33" s="267" t="s">
        <v>268</v>
      </c>
      <c r="U33" s="267"/>
      <c r="V33" s="267"/>
      <c r="W33" s="267"/>
      <c r="X33" s="267"/>
      <c r="Y33" s="267"/>
      <c r="Z33" s="269"/>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row>
    <row r="34" spans="1:56" ht="20.25" customHeight="1">
      <c r="A34" s="239"/>
      <c r="B34" s="267"/>
      <c r="C34" s="500" t="s">
        <v>276</v>
      </c>
      <c r="D34" s="500"/>
      <c r="E34" s="500" t="s">
        <v>275</v>
      </c>
      <c r="F34" s="500"/>
      <c r="G34" s="500"/>
      <c r="H34" s="500"/>
      <c r="I34" s="267"/>
      <c r="J34" s="501" t="s">
        <v>274</v>
      </c>
      <c r="K34" s="501"/>
      <c r="L34" s="501"/>
      <c r="M34" s="501"/>
      <c r="N34" s="235"/>
      <c r="O34" s="235"/>
      <c r="P34" s="270" t="s">
        <v>252</v>
      </c>
      <c r="Q34" s="270"/>
      <c r="R34" s="267"/>
      <c r="S34" s="267"/>
      <c r="T34" s="475" t="s">
        <v>265</v>
      </c>
      <c r="U34" s="477"/>
      <c r="V34" s="475" t="s">
        <v>264</v>
      </c>
      <c r="W34" s="476"/>
      <c r="X34" s="476"/>
      <c r="Y34" s="477"/>
      <c r="Z34" s="269"/>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row>
    <row r="35" spans="1:56" ht="20.25" customHeight="1">
      <c r="A35" s="239"/>
      <c r="B35" s="267"/>
      <c r="C35" s="474"/>
      <c r="D35" s="474"/>
      <c r="E35" s="474" t="s">
        <v>273</v>
      </c>
      <c r="F35" s="474"/>
      <c r="G35" s="474" t="s">
        <v>272</v>
      </c>
      <c r="H35" s="474"/>
      <c r="I35" s="267"/>
      <c r="J35" s="474" t="s">
        <v>273</v>
      </c>
      <c r="K35" s="474"/>
      <c r="L35" s="474" t="s">
        <v>272</v>
      </c>
      <c r="M35" s="474"/>
      <c r="N35" s="235"/>
      <c r="O35" s="235"/>
      <c r="P35" s="270" t="s">
        <v>271</v>
      </c>
      <c r="Q35" s="270"/>
      <c r="R35" s="267"/>
      <c r="S35" s="267"/>
      <c r="T35" s="475" t="s">
        <v>262</v>
      </c>
      <c r="U35" s="477"/>
      <c r="V35" s="475" t="s">
        <v>261</v>
      </c>
      <c r="W35" s="476"/>
      <c r="X35" s="476"/>
      <c r="Y35" s="477"/>
      <c r="Z35" s="27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row>
    <row r="36" spans="1:56" ht="20.25" customHeight="1">
      <c r="A36" s="239"/>
      <c r="B36" s="267"/>
      <c r="C36" s="475" t="s">
        <v>262</v>
      </c>
      <c r="D36" s="477"/>
      <c r="E36" s="492">
        <f>SUMIFS($AU$14:$AV$31,$C$14:$D$31,"介護支援専門員",$E$14:$F$31,"A")</f>
        <v>0</v>
      </c>
      <c r="F36" s="493"/>
      <c r="G36" s="494">
        <f>SUMIFS($AW$14:$AX$31,$C$14:$D$31,"介護支援専門員",$E$14:$F$31,"A")</f>
        <v>0</v>
      </c>
      <c r="H36" s="495"/>
      <c r="I36" s="272"/>
      <c r="J36" s="496">
        <v>0</v>
      </c>
      <c r="K36" s="497"/>
      <c r="L36" s="496">
        <v>0</v>
      </c>
      <c r="M36" s="497"/>
      <c r="N36" s="273"/>
      <c r="O36" s="273"/>
      <c r="P36" s="496">
        <v>0</v>
      </c>
      <c r="Q36" s="497"/>
      <c r="R36" s="267"/>
      <c r="S36" s="267"/>
      <c r="T36" s="475" t="s">
        <v>259</v>
      </c>
      <c r="U36" s="477"/>
      <c r="V36" s="475" t="s">
        <v>258</v>
      </c>
      <c r="W36" s="476"/>
      <c r="X36" s="476"/>
      <c r="Y36" s="477"/>
      <c r="Z36" s="274"/>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row>
    <row r="37" spans="1:56" ht="20.25" customHeight="1">
      <c r="A37" s="239"/>
      <c r="B37" s="267"/>
      <c r="C37" s="475" t="s">
        <v>259</v>
      </c>
      <c r="D37" s="477"/>
      <c r="E37" s="492">
        <f>SUMIFS($AU$14:$AV$31,$C$14:$D$31,"介護支援専門員",$E$14:$F$31,"B")</f>
        <v>0</v>
      </c>
      <c r="F37" s="493"/>
      <c r="G37" s="494">
        <f>SUMIFS($AW$14:$AX$31,$C$14:$D$31,"介護支援専門員",$E$14:$F$31,"B")</f>
        <v>0</v>
      </c>
      <c r="H37" s="495"/>
      <c r="I37" s="272"/>
      <c r="J37" s="496">
        <v>0</v>
      </c>
      <c r="K37" s="497"/>
      <c r="L37" s="496">
        <v>0</v>
      </c>
      <c r="M37" s="497"/>
      <c r="N37" s="273"/>
      <c r="O37" s="273"/>
      <c r="P37" s="496">
        <v>0</v>
      </c>
      <c r="Q37" s="497"/>
      <c r="R37" s="267"/>
      <c r="S37" s="267"/>
      <c r="T37" s="475" t="s">
        <v>256</v>
      </c>
      <c r="U37" s="477"/>
      <c r="V37" s="475" t="s">
        <v>255</v>
      </c>
      <c r="W37" s="476"/>
      <c r="X37" s="476"/>
      <c r="Y37" s="477"/>
      <c r="Z37" s="274"/>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row>
    <row r="38" spans="1:56" ht="20.25" customHeight="1">
      <c r="A38" s="239"/>
      <c r="B38" s="267"/>
      <c r="C38" s="475" t="s">
        <v>256</v>
      </c>
      <c r="D38" s="477"/>
      <c r="E38" s="492">
        <f>SUMIFS($AU$14:$AV$31,$C$14:$D$31,"介護支援専門員",$E$14:$F$31,"C")</f>
        <v>0</v>
      </c>
      <c r="F38" s="493"/>
      <c r="G38" s="494">
        <f>SUMIFS($AW$14:$AX$31,$C$14:$D$31,"介護支援専門員",$E$14:$F$31,"C")</f>
        <v>0</v>
      </c>
      <c r="H38" s="495"/>
      <c r="I38" s="272"/>
      <c r="J38" s="496">
        <v>0</v>
      </c>
      <c r="K38" s="497"/>
      <c r="L38" s="498">
        <v>0</v>
      </c>
      <c r="M38" s="499"/>
      <c r="N38" s="273"/>
      <c r="O38" s="273"/>
      <c r="P38" s="492" t="s">
        <v>270</v>
      </c>
      <c r="Q38" s="493"/>
      <c r="R38" s="267"/>
      <c r="S38" s="267"/>
      <c r="T38" s="475" t="s">
        <v>254</v>
      </c>
      <c r="U38" s="477"/>
      <c r="V38" s="475" t="s">
        <v>253</v>
      </c>
      <c r="W38" s="476"/>
      <c r="X38" s="476"/>
      <c r="Y38" s="477"/>
      <c r="Z38" s="275"/>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row>
    <row r="39" spans="1:56" ht="20.25" customHeight="1">
      <c r="A39" s="239"/>
      <c r="B39" s="267"/>
      <c r="C39" s="475" t="s">
        <v>254</v>
      </c>
      <c r="D39" s="477"/>
      <c r="E39" s="492">
        <f>SUMIFS($AU$14:$AV$31,$C$14:$D$31,"介護支援専門員",$E$14:$F$31,"D")</f>
        <v>0</v>
      </c>
      <c r="F39" s="493"/>
      <c r="G39" s="494">
        <f>SUMIFS($AW$14:$AX$31,$C$14:$D$31,"介護支援専門員",$E$14:$F$31,"D")</f>
        <v>0</v>
      </c>
      <c r="H39" s="495"/>
      <c r="I39" s="272"/>
      <c r="J39" s="496">
        <v>0</v>
      </c>
      <c r="K39" s="497"/>
      <c r="L39" s="498">
        <v>0</v>
      </c>
      <c r="M39" s="499"/>
      <c r="N39" s="273"/>
      <c r="O39" s="273"/>
      <c r="P39" s="492" t="s">
        <v>270</v>
      </c>
      <c r="Q39" s="493"/>
      <c r="R39" s="267"/>
      <c r="S39" s="267"/>
      <c r="T39" s="267"/>
      <c r="U39" s="490"/>
      <c r="V39" s="490"/>
      <c r="W39" s="491"/>
      <c r="X39" s="491"/>
      <c r="Y39" s="276"/>
      <c r="Z39" s="276"/>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row>
    <row r="40" spans="1:56" ht="20.25" customHeight="1">
      <c r="A40" s="239"/>
      <c r="B40" s="267"/>
      <c r="C40" s="475" t="s">
        <v>249</v>
      </c>
      <c r="D40" s="477"/>
      <c r="E40" s="492">
        <f>SUM(E36:F39)</f>
        <v>0</v>
      </c>
      <c r="F40" s="493"/>
      <c r="G40" s="494">
        <f>SUM(G36:H39)</f>
        <v>0</v>
      </c>
      <c r="H40" s="495"/>
      <c r="I40" s="272"/>
      <c r="J40" s="492">
        <f>SUM(J36:K39)</f>
        <v>0</v>
      </c>
      <c r="K40" s="493"/>
      <c r="L40" s="492">
        <f>SUM(L36:M39)</f>
        <v>0</v>
      </c>
      <c r="M40" s="493"/>
      <c r="N40" s="273"/>
      <c r="O40" s="273"/>
      <c r="P40" s="492">
        <f>SUM(P36:Q37)</f>
        <v>0</v>
      </c>
      <c r="Q40" s="493"/>
      <c r="R40" s="267"/>
      <c r="S40" s="267"/>
      <c r="T40" s="267"/>
      <c r="U40" s="490"/>
      <c r="V40" s="490"/>
      <c r="W40" s="491"/>
      <c r="X40" s="491"/>
      <c r="Y40" s="277"/>
      <c r="Z40" s="277"/>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row>
    <row r="41" spans="1:56" ht="20.25" customHeight="1">
      <c r="A41" s="239"/>
      <c r="B41" s="267"/>
      <c r="C41" s="267"/>
      <c r="D41" s="267"/>
      <c r="E41" s="267"/>
      <c r="F41" s="267"/>
      <c r="G41" s="267"/>
      <c r="H41" s="267"/>
      <c r="I41" s="267"/>
      <c r="J41" s="267"/>
      <c r="K41" s="267"/>
      <c r="L41" s="268"/>
      <c r="M41" s="267"/>
      <c r="N41" s="267"/>
      <c r="O41" s="267"/>
      <c r="P41" s="267"/>
      <c r="Q41" s="267"/>
      <c r="R41" s="267"/>
      <c r="S41" s="267"/>
      <c r="T41" s="267"/>
      <c r="U41" s="269"/>
      <c r="V41" s="269"/>
      <c r="W41" s="269"/>
      <c r="X41" s="269"/>
      <c r="Y41" s="269"/>
      <c r="Z41" s="269"/>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row>
    <row r="42" spans="1:56" ht="20.25" customHeight="1">
      <c r="A42" s="239"/>
      <c r="B42" s="267"/>
      <c r="C42" s="268" t="s">
        <v>269</v>
      </c>
      <c r="D42" s="267"/>
      <c r="E42" s="267"/>
      <c r="F42" s="267"/>
      <c r="G42" s="267"/>
      <c r="H42" s="267"/>
      <c r="I42" s="278" t="s">
        <v>632</v>
      </c>
      <c r="J42" s="484" t="s">
        <v>633</v>
      </c>
      <c r="K42" s="485"/>
      <c r="L42" s="279"/>
      <c r="M42" s="278"/>
      <c r="N42" s="267"/>
      <c r="O42" s="267"/>
      <c r="P42" s="267"/>
      <c r="Q42" s="267"/>
      <c r="R42" s="267"/>
      <c r="S42" s="267"/>
      <c r="T42" s="267"/>
      <c r="U42" s="280"/>
      <c r="V42" s="269"/>
      <c r="W42" s="269"/>
      <c r="X42" s="269"/>
      <c r="Y42" s="269"/>
      <c r="Z42" s="269"/>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row>
    <row r="43" spans="1:56" ht="20.25" customHeight="1">
      <c r="A43" s="239"/>
      <c r="B43" s="267"/>
      <c r="C43" s="267" t="s">
        <v>267</v>
      </c>
      <c r="D43" s="267"/>
      <c r="E43" s="267"/>
      <c r="F43" s="267"/>
      <c r="G43" s="267"/>
      <c r="H43" s="267" t="s">
        <v>266</v>
      </c>
      <c r="I43" s="267"/>
      <c r="J43" s="267"/>
      <c r="K43" s="267"/>
      <c r="L43" s="268"/>
      <c r="M43" s="267"/>
      <c r="N43" s="267"/>
      <c r="O43" s="267"/>
      <c r="P43" s="267"/>
      <c r="Q43" s="267"/>
      <c r="R43" s="267"/>
      <c r="S43" s="267"/>
      <c r="T43" s="267"/>
      <c r="U43" s="269"/>
      <c r="V43" s="269"/>
      <c r="W43" s="269"/>
      <c r="X43" s="269"/>
      <c r="Y43" s="269"/>
      <c r="Z43" s="269"/>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row>
    <row r="44" spans="1:56" ht="20.25" customHeight="1">
      <c r="A44" s="239"/>
      <c r="B44" s="267"/>
      <c r="C44" s="267" t="str">
        <f>IF($J$42="週","対象時間数（週平均）","対象時間数（当月合計）")</f>
        <v>対象時間数（週平均）</v>
      </c>
      <c r="D44" s="267"/>
      <c r="E44" s="267"/>
      <c r="F44" s="267"/>
      <c r="G44" s="267"/>
      <c r="H44" s="267" t="str">
        <f>IF($J$42="週","週に勤務すべき時間数","当月に勤務すべき時間数")</f>
        <v>週に勤務すべき時間数</v>
      </c>
      <c r="I44" s="267"/>
      <c r="J44" s="267"/>
      <c r="K44" s="267"/>
      <c r="L44" s="268"/>
      <c r="M44" s="474" t="s">
        <v>263</v>
      </c>
      <c r="N44" s="474"/>
      <c r="O44" s="474"/>
      <c r="P44" s="474"/>
      <c r="Q44" s="267"/>
      <c r="R44" s="267"/>
      <c r="S44" s="267"/>
      <c r="T44" s="267"/>
      <c r="U44" s="269"/>
      <c r="V44" s="269"/>
      <c r="W44" s="269"/>
      <c r="X44" s="269"/>
      <c r="Y44" s="269"/>
      <c r="Z44" s="269"/>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row>
    <row r="45" spans="1:56" ht="20.25" customHeight="1">
      <c r="A45" s="239"/>
      <c r="B45" s="267"/>
      <c r="C45" s="486">
        <f>IF($J$42="週",L40,J40)</f>
        <v>0</v>
      </c>
      <c r="D45" s="487"/>
      <c r="E45" s="487"/>
      <c r="F45" s="488"/>
      <c r="G45" s="281" t="s">
        <v>260</v>
      </c>
      <c r="H45" s="475">
        <f>IF($J$42="週",$AV$5,$AZ$5)</f>
        <v>40</v>
      </c>
      <c r="I45" s="476"/>
      <c r="J45" s="476"/>
      <c r="K45" s="477"/>
      <c r="L45" s="281" t="s">
        <v>247</v>
      </c>
      <c r="M45" s="478">
        <f>ROUNDDOWN(C45/H45,1)</f>
        <v>0</v>
      </c>
      <c r="N45" s="479"/>
      <c r="O45" s="479"/>
      <c r="P45" s="480"/>
      <c r="Q45" s="267"/>
      <c r="R45" s="267"/>
      <c r="S45" s="267"/>
      <c r="T45" s="267"/>
      <c r="U45" s="489"/>
      <c r="V45" s="489"/>
      <c r="W45" s="489"/>
      <c r="X45" s="489"/>
      <c r="Y45" s="274"/>
      <c r="Z45" s="269"/>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row>
    <row r="46" spans="1:56" ht="20.25" customHeight="1">
      <c r="A46" s="239"/>
      <c r="B46" s="267"/>
      <c r="C46" s="267"/>
      <c r="D46" s="267"/>
      <c r="E46" s="267"/>
      <c r="F46" s="267"/>
      <c r="G46" s="267"/>
      <c r="H46" s="267"/>
      <c r="I46" s="267"/>
      <c r="J46" s="267"/>
      <c r="K46" s="267"/>
      <c r="L46" s="268"/>
      <c r="M46" s="267" t="s">
        <v>257</v>
      </c>
      <c r="N46" s="267"/>
      <c r="O46" s="267"/>
      <c r="P46" s="267"/>
      <c r="Q46" s="267"/>
      <c r="R46" s="267"/>
      <c r="S46" s="267"/>
      <c r="T46" s="267"/>
      <c r="U46" s="269"/>
      <c r="V46" s="269"/>
      <c r="W46" s="269"/>
      <c r="X46" s="269"/>
      <c r="Y46" s="269"/>
      <c r="Z46" s="269"/>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row>
    <row r="47" spans="1:56" ht="20.25" customHeight="1">
      <c r="A47" s="239"/>
      <c r="B47" s="267"/>
      <c r="C47" s="267" t="s">
        <v>634</v>
      </c>
      <c r="D47" s="267"/>
      <c r="E47" s="267"/>
      <c r="F47" s="267"/>
      <c r="G47" s="267"/>
      <c r="H47" s="267"/>
      <c r="I47" s="267"/>
      <c r="J47" s="267"/>
      <c r="K47" s="267"/>
      <c r="L47" s="268"/>
      <c r="M47" s="267"/>
      <c r="N47" s="267"/>
      <c r="O47" s="267"/>
      <c r="P47" s="267"/>
      <c r="Q47" s="267"/>
      <c r="R47" s="267"/>
      <c r="S47" s="267"/>
      <c r="T47" s="267"/>
      <c r="U47" s="267"/>
      <c r="V47" s="282"/>
      <c r="W47" s="283"/>
      <c r="X47" s="283"/>
      <c r="Y47" s="267"/>
      <c r="Z47" s="267"/>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row>
    <row r="48" spans="1:56" ht="20.25" customHeight="1">
      <c r="A48" s="239"/>
      <c r="B48" s="267"/>
      <c r="C48" s="267" t="s">
        <v>252</v>
      </c>
      <c r="D48" s="267"/>
      <c r="E48" s="267"/>
      <c r="F48" s="267"/>
      <c r="G48" s="267"/>
      <c r="H48" s="267"/>
      <c r="I48" s="267"/>
      <c r="J48" s="267"/>
      <c r="K48" s="267"/>
      <c r="L48" s="268"/>
      <c r="M48" s="281"/>
      <c r="N48" s="281"/>
      <c r="O48" s="281"/>
      <c r="P48" s="281"/>
      <c r="Q48" s="267"/>
      <c r="R48" s="267"/>
      <c r="S48" s="267"/>
      <c r="T48" s="267"/>
      <c r="U48" s="267"/>
      <c r="V48" s="282"/>
      <c r="W48" s="283"/>
      <c r="X48" s="283"/>
      <c r="Y48" s="267"/>
      <c r="Z48" s="267"/>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row>
    <row r="49" spans="1:58" ht="20.25" customHeight="1">
      <c r="A49" s="239"/>
      <c r="B49" s="267"/>
      <c r="C49" s="235" t="s">
        <v>251</v>
      </c>
      <c r="D49" s="235"/>
      <c r="E49" s="235"/>
      <c r="F49" s="235"/>
      <c r="G49" s="235"/>
      <c r="H49" s="267" t="s">
        <v>250</v>
      </c>
      <c r="I49" s="235"/>
      <c r="J49" s="235"/>
      <c r="K49" s="235"/>
      <c r="L49" s="235"/>
      <c r="M49" s="474" t="s">
        <v>249</v>
      </c>
      <c r="N49" s="474"/>
      <c r="O49" s="474"/>
      <c r="P49" s="474"/>
      <c r="Q49" s="267"/>
      <c r="R49" s="267"/>
      <c r="S49" s="267"/>
      <c r="T49" s="267"/>
      <c r="U49" s="267"/>
      <c r="V49" s="282"/>
      <c r="W49" s="283"/>
      <c r="X49" s="283"/>
      <c r="Y49" s="267"/>
      <c r="Z49" s="267"/>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row>
    <row r="50" spans="1:58" ht="20.25" customHeight="1">
      <c r="A50" s="239"/>
      <c r="B50" s="267"/>
      <c r="C50" s="475">
        <f>P40</f>
        <v>0</v>
      </c>
      <c r="D50" s="476"/>
      <c r="E50" s="476"/>
      <c r="F50" s="477"/>
      <c r="G50" s="281" t="s">
        <v>248</v>
      </c>
      <c r="H50" s="478">
        <f>M45</f>
        <v>0</v>
      </c>
      <c r="I50" s="479"/>
      <c r="J50" s="479"/>
      <c r="K50" s="480"/>
      <c r="L50" s="281" t="s">
        <v>247</v>
      </c>
      <c r="M50" s="481">
        <f>ROUNDDOWN(C50+H50,1)</f>
        <v>0</v>
      </c>
      <c r="N50" s="482"/>
      <c r="O50" s="482"/>
      <c r="P50" s="483"/>
      <c r="Q50" s="267"/>
      <c r="R50" s="267"/>
      <c r="S50" s="267"/>
      <c r="T50" s="267"/>
      <c r="U50" s="267"/>
      <c r="V50" s="282"/>
      <c r="W50" s="283"/>
      <c r="X50" s="283"/>
      <c r="Y50" s="267"/>
      <c r="Z50" s="267"/>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row>
    <row r="51" spans="1:58" ht="20.25" customHeight="1">
      <c r="A51" s="239"/>
      <c r="B51" s="267"/>
      <c r="C51" s="267"/>
      <c r="D51" s="267"/>
      <c r="E51" s="267"/>
      <c r="F51" s="267"/>
      <c r="G51" s="267"/>
      <c r="H51" s="267"/>
      <c r="I51" s="267"/>
      <c r="J51" s="267"/>
      <c r="K51" s="267"/>
      <c r="L51" s="267"/>
      <c r="M51" s="267"/>
      <c r="N51" s="268"/>
      <c r="O51" s="267"/>
      <c r="P51" s="267"/>
      <c r="Q51" s="267"/>
      <c r="R51" s="267"/>
      <c r="S51" s="267"/>
      <c r="T51" s="267"/>
      <c r="U51" s="267"/>
      <c r="V51" s="282"/>
      <c r="W51" s="283"/>
      <c r="X51" s="283"/>
      <c r="Y51" s="267"/>
      <c r="Z51" s="267"/>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row>
    <row r="52" spans="1:58" ht="20.25" customHeight="1">
      <c r="C52" s="296"/>
      <c r="D52" s="296"/>
      <c r="E52" s="297"/>
      <c r="F52" s="297"/>
      <c r="G52" s="297"/>
      <c r="H52" s="297"/>
      <c r="I52" s="297"/>
      <c r="J52" s="297"/>
      <c r="K52" s="297"/>
      <c r="L52" s="297"/>
      <c r="M52" s="297"/>
      <c r="N52" s="297"/>
      <c r="O52" s="297"/>
      <c r="P52" s="297"/>
      <c r="Q52" s="297"/>
      <c r="R52" s="297"/>
      <c r="S52" s="297"/>
      <c r="T52" s="296"/>
      <c r="U52" s="297"/>
      <c r="V52" s="297"/>
      <c r="W52" s="297"/>
      <c r="X52" s="297"/>
      <c r="Y52" s="297"/>
      <c r="Z52" s="297"/>
      <c r="AA52" s="297"/>
      <c r="AB52" s="297"/>
      <c r="AC52" s="297"/>
      <c r="AD52" s="297"/>
      <c r="AE52" s="297"/>
      <c r="AF52" s="297"/>
      <c r="AJ52" s="298"/>
      <c r="AK52" s="299"/>
      <c r="AL52" s="299"/>
      <c r="AM52" s="297"/>
      <c r="AN52" s="297"/>
      <c r="AO52" s="297"/>
      <c r="AP52" s="297"/>
      <c r="AQ52" s="297"/>
      <c r="AR52" s="297"/>
      <c r="AS52" s="297"/>
      <c r="AT52" s="297"/>
      <c r="AU52" s="297"/>
      <c r="AV52" s="297"/>
      <c r="AW52" s="297"/>
      <c r="AX52" s="297"/>
      <c r="AY52" s="297"/>
      <c r="AZ52" s="297"/>
      <c r="BA52" s="297"/>
      <c r="BB52" s="297"/>
      <c r="BC52" s="297"/>
      <c r="BD52" s="297"/>
      <c r="BE52" s="299"/>
    </row>
    <row r="53" spans="1:58" ht="20.25" customHeight="1">
      <c r="A53" s="297"/>
      <c r="B53" s="297"/>
      <c r="C53" s="296"/>
      <c r="D53" s="296"/>
      <c r="E53" s="297"/>
      <c r="F53" s="297"/>
      <c r="G53" s="297"/>
      <c r="H53" s="297"/>
      <c r="I53" s="297"/>
      <c r="J53" s="297"/>
      <c r="K53" s="297"/>
      <c r="L53" s="297"/>
      <c r="M53" s="297"/>
      <c r="N53" s="297"/>
      <c r="O53" s="297"/>
      <c r="P53" s="297"/>
      <c r="Q53" s="297"/>
      <c r="R53" s="297"/>
      <c r="S53" s="297"/>
      <c r="T53" s="297"/>
      <c r="U53" s="296"/>
      <c r="V53" s="297"/>
      <c r="W53" s="297"/>
      <c r="X53" s="297"/>
      <c r="Y53" s="297"/>
      <c r="Z53" s="297"/>
      <c r="AA53" s="297"/>
      <c r="AB53" s="297"/>
      <c r="AC53" s="297"/>
      <c r="AD53" s="297"/>
      <c r="AE53" s="297"/>
      <c r="AF53" s="297"/>
      <c r="AG53" s="297"/>
      <c r="AK53" s="298"/>
      <c r="AL53" s="299"/>
      <c r="AM53" s="299"/>
      <c r="AN53" s="297"/>
      <c r="AO53" s="297"/>
      <c r="AP53" s="297"/>
      <c r="AQ53" s="297"/>
      <c r="AR53" s="297"/>
      <c r="AS53" s="297"/>
      <c r="AT53" s="297"/>
      <c r="AU53" s="297"/>
      <c r="AV53" s="297"/>
      <c r="AW53" s="297"/>
      <c r="AX53" s="297"/>
      <c r="AY53" s="297"/>
      <c r="AZ53" s="297"/>
      <c r="BA53" s="297"/>
      <c r="BB53" s="297"/>
      <c r="BC53" s="297"/>
      <c r="BD53" s="297"/>
      <c r="BE53" s="297"/>
      <c r="BF53" s="299"/>
    </row>
    <row r="54" spans="1:58" ht="20.25" customHeight="1">
      <c r="A54" s="297"/>
      <c r="B54" s="297"/>
      <c r="C54" s="297"/>
      <c r="D54" s="296"/>
      <c r="E54" s="297"/>
      <c r="F54" s="297"/>
      <c r="G54" s="297"/>
      <c r="H54" s="297"/>
      <c r="I54" s="297"/>
      <c r="J54" s="297"/>
      <c r="K54" s="297"/>
      <c r="L54" s="297"/>
      <c r="M54" s="297"/>
      <c r="N54" s="297"/>
      <c r="O54" s="297"/>
      <c r="P54" s="297"/>
      <c r="Q54" s="297"/>
      <c r="R54" s="297"/>
      <c r="S54" s="297"/>
      <c r="T54" s="297"/>
      <c r="U54" s="296"/>
      <c r="V54" s="297"/>
      <c r="W54" s="297"/>
      <c r="X54" s="297"/>
      <c r="Y54" s="297"/>
      <c r="Z54" s="297"/>
      <c r="AA54" s="297"/>
      <c r="AB54" s="297"/>
      <c r="AC54" s="297"/>
      <c r="AD54" s="297"/>
      <c r="AE54" s="297"/>
      <c r="AF54" s="297"/>
      <c r="AG54" s="297"/>
      <c r="AK54" s="298"/>
      <c r="AL54" s="299"/>
      <c r="AM54" s="299"/>
      <c r="AN54" s="297"/>
      <c r="AO54" s="297"/>
      <c r="AP54" s="297"/>
      <c r="AQ54" s="297"/>
      <c r="AR54" s="297"/>
      <c r="AS54" s="297"/>
      <c r="AT54" s="297"/>
      <c r="AU54" s="297"/>
      <c r="AV54" s="297"/>
      <c r="AW54" s="297"/>
      <c r="AX54" s="297"/>
      <c r="AY54" s="297"/>
      <c r="AZ54" s="297"/>
      <c r="BA54" s="297"/>
      <c r="BB54" s="297"/>
      <c r="BC54" s="297"/>
      <c r="BD54" s="297"/>
      <c r="BE54" s="297"/>
      <c r="BF54" s="299"/>
    </row>
    <row r="55" spans="1:58" ht="20.25" customHeight="1">
      <c r="A55" s="297"/>
      <c r="B55" s="297"/>
      <c r="C55" s="296"/>
      <c r="D55" s="296"/>
      <c r="E55" s="297"/>
      <c r="F55" s="297"/>
      <c r="G55" s="297"/>
      <c r="H55" s="297"/>
      <c r="I55" s="297"/>
      <c r="J55" s="297"/>
      <c r="K55" s="297"/>
      <c r="L55" s="297"/>
      <c r="M55" s="297"/>
      <c r="N55" s="297"/>
      <c r="O55" s="297"/>
      <c r="P55" s="297"/>
      <c r="Q55" s="297"/>
      <c r="R55" s="297"/>
      <c r="S55" s="297"/>
      <c r="T55" s="297"/>
      <c r="U55" s="296"/>
      <c r="V55" s="297"/>
      <c r="W55" s="297"/>
      <c r="X55" s="297"/>
      <c r="Y55" s="297"/>
      <c r="Z55" s="297"/>
      <c r="AA55" s="297"/>
      <c r="AB55" s="297"/>
      <c r="AC55" s="297"/>
      <c r="AD55" s="297"/>
      <c r="AE55" s="297"/>
      <c r="AF55" s="297"/>
      <c r="AG55" s="297"/>
      <c r="AK55" s="298"/>
      <c r="AL55" s="299"/>
      <c r="AM55" s="299"/>
      <c r="AN55" s="297"/>
      <c r="AO55" s="297"/>
      <c r="AP55" s="297"/>
      <c r="AQ55" s="297"/>
      <c r="AR55" s="297"/>
      <c r="AS55" s="297"/>
      <c r="AT55" s="297"/>
      <c r="AU55" s="297"/>
      <c r="AV55" s="297"/>
      <c r="AW55" s="297"/>
      <c r="AX55" s="297"/>
      <c r="AY55" s="297"/>
      <c r="AZ55" s="297"/>
      <c r="BA55" s="297"/>
      <c r="BB55" s="297"/>
      <c r="BC55" s="297"/>
      <c r="BD55" s="297"/>
      <c r="BE55" s="297"/>
      <c r="BF55" s="299"/>
    </row>
    <row r="56" spans="1:58" ht="20.25" customHeight="1">
      <c r="C56" s="298"/>
      <c r="D56" s="298"/>
      <c r="E56" s="298"/>
      <c r="F56" s="298"/>
      <c r="G56" s="298"/>
      <c r="H56" s="298"/>
      <c r="I56" s="298"/>
      <c r="J56" s="298"/>
      <c r="K56" s="298"/>
      <c r="L56" s="298"/>
      <c r="M56" s="298"/>
      <c r="N56" s="298"/>
      <c r="O56" s="298"/>
      <c r="P56" s="298"/>
      <c r="Q56" s="298"/>
      <c r="R56" s="298"/>
      <c r="S56" s="298"/>
      <c r="T56" s="298"/>
      <c r="U56" s="299"/>
      <c r="V56" s="299"/>
      <c r="W56" s="298"/>
      <c r="X56" s="298"/>
      <c r="Y56" s="298"/>
      <c r="Z56" s="298"/>
      <c r="AA56" s="298"/>
      <c r="AB56" s="298"/>
      <c r="AC56" s="298"/>
      <c r="AD56" s="298"/>
      <c r="AE56" s="298"/>
      <c r="AF56" s="298"/>
      <c r="AG56" s="298"/>
      <c r="AH56" s="298"/>
      <c r="AI56" s="298"/>
      <c r="AJ56" s="298"/>
      <c r="AK56" s="298"/>
      <c r="AL56" s="299"/>
      <c r="AM56" s="299"/>
      <c r="AN56" s="297"/>
      <c r="AO56" s="297"/>
      <c r="AP56" s="297"/>
      <c r="AQ56" s="297"/>
      <c r="AR56" s="297"/>
      <c r="AS56" s="297"/>
      <c r="AT56" s="297"/>
      <c r="AU56" s="297"/>
      <c r="AV56" s="297"/>
      <c r="AW56" s="297"/>
      <c r="AX56" s="297"/>
      <c r="AY56" s="297"/>
      <c r="AZ56" s="297"/>
      <c r="BA56" s="297"/>
      <c r="BB56" s="297"/>
      <c r="BC56" s="297"/>
      <c r="BD56" s="297"/>
      <c r="BE56" s="297"/>
      <c r="BF56" s="299"/>
    </row>
    <row r="57" spans="1:58" ht="20.25" customHeight="1">
      <c r="C57" s="298"/>
      <c r="D57" s="298"/>
      <c r="E57" s="298"/>
      <c r="F57" s="298"/>
      <c r="G57" s="298"/>
      <c r="H57" s="298"/>
      <c r="I57" s="298"/>
      <c r="J57" s="298"/>
      <c r="K57" s="298"/>
      <c r="L57" s="298"/>
      <c r="M57" s="298"/>
      <c r="N57" s="298"/>
      <c r="O57" s="298"/>
      <c r="P57" s="298"/>
      <c r="Q57" s="298"/>
      <c r="R57" s="298"/>
      <c r="S57" s="298"/>
      <c r="T57" s="298"/>
      <c r="U57" s="299"/>
      <c r="V57" s="299"/>
      <c r="W57" s="298"/>
      <c r="X57" s="298"/>
      <c r="Y57" s="298"/>
      <c r="Z57" s="298"/>
      <c r="AA57" s="298"/>
      <c r="AB57" s="298"/>
      <c r="AC57" s="298"/>
      <c r="AD57" s="298"/>
      <c r="AE57" s="298"/>
      <c r="AF57" s="298"/>
      <c r="AG57" s="298"/>
      <c r="AH57" s="298"/>
      <c r="AI57" s="298"/>
      <c r="AJ57" s="298"/>
      <c r="AK57" s="298"/>
      <c r="AL57" s="299"/>
      <c r="AM57" s="299"/>
      <c r="AN57" s="297"/>
      <c r="AO57" s="297"/>
      <c r="AP57" s="297"/>
      <c r="AQ57" s="297"/>
      <c r="AR57" s="297"/>
      <c r="AS57" s="297"/>
      <c r="AT57" s="297"/>
      <c r="AU57" s="297"/>
      <c r="AV57" s="297"/>
      <c r="AW57" s="297"/>
      <c r="AX57" s="297"/>
      <c r="AY57" s="297"/>
      <c r="AZ57" s="297"/>
      <c r="BA57" s="297"/>
      <c r="BB57" s="297"/>
      <c r="BC57" s="297"/>
      <c r="BD57" s="297"/>
      <c r="BE57" s="297"/>
      <c r="BF57" s="299"/>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3"/>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xr:uid="{62B8EB5F-F7A8-465C-B964-AB207985E307}"/>
    <dataValidation type="list" allowBlank="1" showInputMessage="1" sqref="E14:F31" xr:uid="{6767A8DF-E336-408E-B4F8-5537E69DC1E7}">
      <formula1>"A, B, C, D"</formula1>
    </dataValidation>
    <dataValidation type="list" allowBlank="1" showInputMessage="1" showErrorMessage="1" sqref="AZ4:BC4" xr:uid="{9AD474F4-3E70-4778-AB7F-BEC7DD0EB034}">
      <formula1>"予定,実績,予定・実績"</formula1>
    </dataValidation>
    <dataValidation type="list" errorStyle="warning" allowBlank="1" showInputMessage="1" error="リストにない場合のみ、入力してください。" sqref="G14:K31" xr:uid="{509664D7-A48B-48BF-A28C-F44B952F77E9}">
      <formula1>INDIRECT(C14)</formula1>
    </dataValidation>
    <dataValidation type="list" allowBlank="1" showInputMessage="1" sqref="C14:D31" xr:uid="{79650F2E-517F-40A2-97A4-649764E8CDE5}">
      <formula1>職種</formula1>
    </dataValidation>
    <dataValidation type="list" allowBlank="1" showInputMessage="1" showErrorMessage="1" sqref="AZ3" xr:uid="{AC7AA68F-678D-460E-BDD8-815D70740127}">
      <formula1>"４週,暦月"</formula1>
    </dataValidation>
    <dataValidation type="list" allowBlank="1" showInputMessage="1" showErrorMessage="1" sqref="J42:K42" xr:uid="{04E03FB6-E07C-471D-ABF1-C6726CDDEF20}">
      <formula1>"週,暦月"</formula1>
    </dataValidation>
    <dataValidation type="decimal" allowBlank="1" showInputMessage="1" showErrorMessage="1" error="入力可能範囲　32～40" sqref="AV5" xr:uid="{9DD2F942-BFCC-4E85-9D8C-8E11341C9F97}">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EA3D11BF-315A-4FCF-9B28-C8C3B07331A0}">
          <x14:formula1>
            <xm:f>'C:\Users\mukaiyama-mina\Desktop\🌼標準様式関係\指定関係添付\[2-3_標準様式1_11_勤務表_居宅介護支援.xlsx]プルダウン・リスト'!#REF!</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CF8D-7E4B-43EE-86C6-28F5AEBB0D38}">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244" customWidth="1"/>
    <col min="2" max="56" width="5.59765625" style="244" customWidth="1"/>
    <col min="57" max="16384" width="4.5" style="244"/>
  </cols>
  <sheetData>
    <row r="1" spans="1:57" s="202" customFormat="1" ht="20.25" customHeight="1">
      <c r="A1" s="197"/>
      <c r="B1" s="197"/>
      <c r="C1" s="198" t="s">
        <v>615</v>
      </c>
      <c r="D1" s="198"/>
      <c r="E1" s="197"/>
      <c r="F1" s="197"/>
      <c r="G1" s="199" t="s">
        <v>616</v>
      </c>
      <c r="H1" s="197"/>
      <c r="I1" s="197"/>
      <c r="J1" s="198"/>
      <c r="K1" s="198"/>
      <c r="L1" s="198"/>
      <c r="M1" s="198"/>
      <c r="N1" s="197"/>
      <c r="O1" s="197"/>
      <c r="P1" s="197"/>
      <c r="Q1" s="197"/>
      <c r="R1" s="197"/>
      <c r="S1" s="197"/>
      <c r="T1" s="197"/>
      <c r="U1" s="197"/>
      <c r="V1" s="197"/>
      <c r="W1" s="197"/>
      <c r="X1" s="197"/>
      <c r="Y1" s="197"/>
      <c r="Z1" s="197"/>
      <c r="AA1" s="197"/>
      <c r="AB1" s="197"/>
      <c r="AC1" s="197"/>
      <c r="AD1" s="197"/>
      <c r="AE1" s="197"/>
      <c r="AF1" s="197"/>
      <c r="AG1" s="197"/>
      <c r="AH1" s="197"/>
      <c r="AI1" s="197"/>
      <c r="AJ1" s="197"/>
      <c r="AK1" s="200" t="s">
        <v>307</v>
      </c>
      <c r="AL1" s="200" t="s">
        <v>301</v>
      </c>
      <c r="AM1" s="587" t="s">
        <v>306</v>
      </c>
      <c r="AN1" s="587"/>
      <c r="AO1" s="587"/>
      <c r="AP1" s="587"/>
      <c r="AQ1" s="587"/>
      <c r="AR1" s="587"/>
      <c r="AS1" s="587"/>
      <c r="AT1" s="587"/>
      <c r="AU1" s="587"/>
      <c r="AV1" s="587"/>
      <c r="AW1" s="587"/>
      <c r="AX1" s="587"/>
      <c r="AY1" s="587"/>
      <c r="AZ1" s="587"/>
      <c r="BA1" s="587"/>
      <c r="BB1" s="201" t="s">
        <v>300</v>
      </c>
      <c r="BC1" s="197"/>
      <c r="BD1" s="197"/>
    </row>
    <row r="2" spans="1:57" s="205" customFormat="1" ht="20.25" customHeight="1">
      <c r="A2" s="203"/>
      <c r="B2" s="203"/>
      <c r="C2" s="203"/>
      <c r="D2" s="199"/>
      <c r="E2" s="203"/>
      <c r="F2" s="203"/>
      <c r="G2" s="203"/>
      <c r="H2" s="199"/>
      <c r="I2" s="200"/>
      <c r="J2" s="200"/>
      <c r="K2" s="200"/>
      <c r="L2" s="200"/>
      <c r="M2" s="200"/>
      <c r="N2" s="203"/>
      <c r="O2" s="203"/>
      <c r="P2" s="203"/>
      <c r="Q2" s="203"/>
      <c r="R2" s="203"/>
      <c r="S2" s="203"/>
      <c r="T2" s="200" t="s">
        <v>305</v>
      </c>
      <c r="U2" s="588">
        <v>6</v>
      </c>
      <c r="V2" s="588"/>
      <c r="W2" s="200" t="s">
        <v>301</v>
      </c>
      <c r="X2" s="589">
        <f>IF(U2=0,"",YEAR(DATE(2018+U2,1,1)))</f>
        <v>2024</v>
      </c>
      <c r="Y2" s="589"/>
      <c r="Z2" s="203" t="s">
        <v>304</v>
      </c>
      <c r="AA2" s="203" t="s">
        <v>303</v>
      </c>
      <c r="AB2" s="588">
        <v>4</v>
      </c>
      <c r="AC2" s="588"/>
      <c r="AD2" s="203" t="s">
        <v>298</v>
      </c>
      <c r="AE2" s="203"/>
      <c r="AF2" s="203"/>
      <c r="AG2" s="203"/>
      <c r="AH2" s="203"/>
      <c r="AI2" s="203"/>
      <c r="AJ2" s="201"/>
      <c r="AK2" s="200" t="s">
        <v>302</v>
      </c>
      <c r="AL2" s="200" t="s">
        <v>301</v>
      </c>
      <c r="AM2" s="588" t="s">
        <v>617</v>
      </c>
      <c r="AN2" s="588"/>
      <c r="AO2" s="588"/>
      <c r="AP2" s="588"/>
      <c r="AQ2" s="588"/>
      <c r="AR2" s="588"/>
      <c r="AS2" s="588"/>
      <c r="AT2" s="588"/>
      <c r="AU2" s="588"/>
      <c r="AV2" s="588"/>
      <c r="AW2" s="588"/>
      <c r="AX2" s="588"/>
      <c r="AY2" s="588"/>
      <c r="AZ2" s="588"/>
      <c r="BA2" s="588"/>
      <c r="BB2" s="201" t="s">
        <v>300</v>
      </c>
      <c r="BC2" s="200"/>
      <c r="BD2" s="200"/>
      <c r="BE2" s="204"/>
    </row>
    <row r="3" spans="1:57" s="205" customFormat="1" ht="20.25" customHeight="1">
      <c r="A3" s="203"/>
      <c r="B3" s="203"/>
      <c r="C3" s="203"/>
      <c r="D3" s="199"/>
      <c r="E3" s="203"/>
      <c r="F3" s="203"/>
      <c r="G3" s="203"/>
      <c r="H3" s="199"/>
      <c r="I3" s="200"/>
      <c r="J3" s="200"/>
      <c r="K3" s="200"/>
      <c r="L3" s="200"/>
      <c r="M3" s="200"/>
      <c r="N3" s="203"/>
      <c r="O3" s="203"/>
      <c r="P3" s="203"/>
      <c r="Q3" s="203"/>
      <c r="R3" s="203"/>
      <c r="S3" s="203"/>
      <c r="T3" s="206"/>
      <c r="U3" s="207"/>
      <c r="V3" s="207"/>
      <c r="W3" s="208"/>
      <c r="X3" s="207"/>
      <c r="Y3" s="207"/>
      <c r="Z3" s="209"/>
      <c r="AA3" s="209"/>
      <c r="AB3" s="207"/>
      <c r="AC3" s="207"/>
      <c r="AD3" s="210"/>
      <c r="AE3" s="203"/>
      <c r="AF3" s="203"/>
      <c r="AG3" s="203"/>
      <c r="AH3" s="203"/>
      <c r="AI3" s="203"/>
      <c r="AJ3" s="201"/>
      <c r="AK3" s="200"/>
      <c r="AL3" s="200"/>
      <c r="AM3" s="211"/>
      <c r="AN3" s="211"/>
      <c r="AO3" s="211"/>
      <c r="AP3" s="211"/>
      <c r="AQ3" s="211"/>
      <c r="AR3" s="211"/>
      <c r="AS3" s="211"/>
      <c r="AT3" s="211"/>
      <c r="AU3" s="211"/>
      <c r="AV3" s="211"/>
      <c r="AW3" s="211"/>
      <c r="AX3" s="211"/>
      <c r="AY3" s="212" t="s">
        <v>299</v>
      </c>
      <c r="AZ3" s="590" t="s">
        <v>618</v>
      </c>
      <c r="BA3" s="590"/>
      <c r="BB3" s="590"/>
      <c r="BC3" s="590"/>
      <c r="BD3" s="200"/>
      <c r="BE3" s="204"/>
    </row>
    <row r="4" spans="1:57" s="205" customFormat="1" ht="20.25" customHeight="1">
      <c r="A4" s="203"/>
      <c r="B4" s="213"/>
      <c r="C4" s="213"/>
      <c r="D4" s="213"/>
      <c r="E4" s="213"/>
      <c r="F4" s="213"/>
      <c r="G4" s="213"/>
      <c r="H4" s="213"/>
      <c r="I4" s="213"/>
      <c r="J4" s="214"/>
      <c r="K4" s="215"/>
      <c r="L4" s="215"/>
      <c r="M4" s="215"/>
      <c r="N4" s="215"/>
      <c r="O4" s="215"/>
      <c r="P4" s="216"/>
      <c r="Q4" s="215"/>
      <c r="R4" s="215"/>
      <c r="S4" s="217"/>
      <c r="T4" s="203"/>
      <c r="U4" s="203"/>
      <c r="V4" s="203"/>
      <c r="W4" s="203"/>
      <c r="X4" s="203"/>
      <c r="Y4" s="203"/>
      <c r="Z4" s="209"/>
      <c r="AA4" s="209"/>
      <c r="AB4" s="207"/>
      <c r="AC4" s="207"/>
      <c r="AD4" s="210"/>
      <c r="AE4" s="203"/>
      <c r="AF4" s="203"/>
      <c r="AG4" s="203"/>
      <c r="AH4" s="203"/>
      <c r="AI4" s="203"/>
      <c r="AJ4" s="201"/>
      <c r="AK4" s="200"/>
      <c r="AL4" s="200"/>
      <c r="AM4" s="211"/>
      <c r="AN4" s="211"/>
      <c r="AO4" s="211"/>
      <c r="AP4" s="211"/>
      <c r="AQ4" s="211"/>
      <c r="AR4" s="211"/>
      <c r="AS4" s="211"/>
      <c r="AT4" s="211"/>
      <c r="AU4" s="211"/>
      <c r="AV4" s="211"/>
      <c r="AW4" s="211"/>
      <c r="AX4" s="211"/>
      <c r="AY4" s="212" t="s">
        <v>619</v>
      </c>
      <c r="AZ4" s="590" t="s">
        <v>620</v>
      </c>
      <c r="BA4" s="590"/>
      <c r="BB4" s="590"/>
      <c r="BC4" s="590"/>
      <c r="BD4" s="200"/>
      <c r="BE4" s="204"/>
    </row>
    <row r="5" spans="1:57" s="205" customFormat="1" ht="20.25" customHeight="1">
      <c r="A5" s="203"/>
      <c r="B5" s="218"/>
      <c r="C5" s="218"/>
      <c r="D5" s="218"/>
      <c r="E5" s="218"/>
      <c r="F5" s="218"/>
      <c r="G5" s="218"/>
      <c r="H5" s="218"/>
      <c r="I5" s="218"/>
      <c r="J5" s="219"/>
      <c r="K5" s="220"/>
      <c r="L5" s="221"/>
      <c r="M5" s="221"/>
      <c r="N5" s="221"/>
      <c r="O5" s="221"/>
      <c r="P5" s="218"/>
      <c r="Q5" s="222"/>
      <c r="R5" s="222"/>
      <c r="S5" s="223"/>
      <c r="T5" s="203"/>
      <c r="U5" s="203"/>
      <c r="V5" s="203"/>
      <c r="W5" s="203"/>
      <c r="X5" s="203"/>
      <c r="Y5" s="203"/>
      <c r="Z5" s="209"/>
      <c r="AA5" s="209"/>
      <c r="AB5" s="207"/>
      <c r="AC5" s="207"/>
      <c r="AD5" s="224"/>
      <c r="AE5" s="224"/>
      <c r="AF5" s="224"/>
      <c r="AG5" s="224"/>
      <c r="AH5" s="203"/>
      <c r="AI5" s="203"/>
      <c r="AJ5" s="224" t="s">
        <v>297</v>
      </c>
      <c r="AK5" s="224"/>
      <c r="AL5" s="224"/>
      <c r="AM5" s="224"/>
      <c r="AN5" s="224"/>
      <c r="AO5" s="224"/>
      <c r="AP5" s="224"/>
      <c r="AQ5" s="224"/>
      <c r="AR5" s="213"/>
      <c r="AS5" s="213"/>
      <c r="AT5" s="225"/>
      <c r="AU5" s="224"/>
      <c r="AV5" s="553">
        <v>40</v>
      </c>
      <c r="AW5" s="554"/>
      <c r="AX5" s="225" t="s">
        <v>296</v>
      </c>
      <c r="AY5" s="224"/>
      <c r="AZ5" s="591">
        <v>160</v>
      </c>
      <c r="BA5" s="592"/>
      <c r="BB5" s="225" t="s">
        <v>295</v>
      </c>
      <c r="BC5" s="224"/>
      <c r="BD5" s="203"/>
      <c r="BE5" s="204"/>
    </row>
    <row r="6" spans="1:57" s="205" customFormat="1" ht="20.25" customHeight="1">
      <c r="A6" s="203"/>
      <c r="B6" s="218"/>
      <c r="C6" s="218"/>
      <c r="D6" s="218"/>
      <c r="E6" s="218"/>
      <c r="F6" s="218"/>
      <c r="G6" s="218"/>
      <c r="H6" s="218"/>
      <c r="I6" s="218"/>
      <c r="J6" s="219"/>
      <c r="K6" s="220"/>
      <c r="L6" s="221"/>
      <c r="M6" s="221"/>
      <c r="N6" s="221"/>
      <c r="O6" s="221"/>
      <c r="P6" s="218"/>
      <c r="Q6" s="222"/>
      <c r="R6" s="222"/>
      <c r="S6" s="223"/>
      <c r="T6" s="203"/>
      <c r="U6" s="203"/>
      <c r="V6" s="203"/>
      <c r="W6" s="203"/>
      <c r="X6" s="203"/>
      <c r="Y6" s="203"/>
      <c r="Z6" s="209"/>
      <c r="AA6" s="209"/>
      <c r="AB6" s="207"/>
      <c r="AC6" s="207"/>
      <c r="AD6" s="224"/>
      <c r="AE6" s="224"/>
      <c r="AF6" s="224"/>
      <c r="AG6" s="224"/>
      <c r="AH6" s="203"/>
      <c r="AI6" s="203"/>
      <c r="AJ6" s="224"/>
      <c r="AK6" s="224"/>
      <c r="AL6" s="224"/>
      <c r="AM6" s="223"/>
      <c r="AN6" s="224"/>
      <c r="AO6" s="226"/>
      <c r="AP6" s="226"/>
      <c r="AQ6" s="223" t="s">
        <v>621</v>
      </c>
      <c r="AR6" s="224"/>
      <c r="AS6" s="227"/>
      <c r="AT6" s="227"/>
      <c r="AU6" s="227"/>
      <c r="AV6" s="224"/>
      <c r="AW6" s="224"/>
      <c r="AX6" s="228"/>
      <c r="AY6" s="224"/>
      <c r="AZ6" s="553">
        <v>100</v>
      </c>
      <c r="BA6" s="554"/>
      <c r="BB6" s="229" t="s">
        <v>292</v>
      </c>
      <c r="BC6" s="224"/>
      <c r="BD6" s="203"/>
      <c r="BE6" s="204"/>
    </row>
    <row r="7" spans="1:57" s="205" customFormat="1" ht="20.25" customHeight="1">
      <c r="A7" s="203"/>
      <c r="B7" s="218"/>
      <c r="C7" s="218"/>
      <c r="D7" s="218"/>
      <c r="E7" s="218"/>
      <c r="F7" s="218"/>
      <c r="G7" s="218"/>
      <c r="H7" s="218"/>
      <c r="I7" s="218"/>
      <c r="J7" s="218"/>
      <c r="K7" s="230"/>
      <c r="L7" s="230"/>
      <c r="M7" s="230"/>
      <c r="N7" s="218"/>
      <c r="O7" s="231"/>
      <c r="P7" s="232"/>
      <c r="Q7" s="232"/>
      <c r="R7" s="233"/>
      <c r="S7" s="234"/>
      <c r="T7" s="203"/>
      <c r="U7" s="203"/>
      <c r="V7" s="203"/>
      <c r="W7" s="203"/>
      <c r="X7" s="203"/>
      <c r="Y7" s="203"/>
      <c r="Z7" s="209"/>
      <c r="AA7" s="209"/>
      <c r="AB7" s="207"/>
      <c r="AC7" s="207"/>
      <c r="AD7" s="235"/>
      <c r="AE7" s="197"/>
      <c r="AF7" s="197"/>
      <c r="AG7" s="197"/>
      <c r="AH7" s="203"/>
      <c r="AI7" s="203"/>
      <c r="AJ7" s="203"/>
      <c r="AK7" s="203"/>
      <c r="AL7" s="197"/>
      <c r="AM7" s="197"/>
      <c r="AN7" s="236"/>
      <c r="AO7" s="237"/>
      <c r="AP7" s="237"/>
      <c r="AQ7" s="238"/>
      <c r="AR7" s="238"/>
      <c r="AS7" s="238"/>
      <c r="AT7" s="238"/>
      <c r="AU7" s="238"/>
      <c r="AV7" s="238"/>
      <c r="AW7" s="224" t="s">
        <v>294</v>
      </c>
      <c r="AX7" s="224"/>
      <c r="AY7" s="224"/>
      <c r="AZ7" s="555">
        <f>DAY(EOMONTH(DATE(X2,AB2,1),0))</f>
        <v>30</v>
      </c>
      <c r="BA7" s="556"/>
      <c r="BB7" s="225" t="s">
        <v>293</v>
      </c>
      <c r="BC7" s="203"/>
      <c r="BD7" s="203"/>
      <c r="BE7" s="204"/>
    </row>
    <row r="8" spans="1:57" ht="5.0999999999999996" customHeight="1" thickBot="1">
      <c r="A8" s="239"/>
      <c r="B8" s="239"/>
      <c r="C8" s="240"/>
      <c r="D8" s="240"/>
      <c r="E8" s="239"/>
      <c r="F8" s="239"/>
      <c r="G8" s="241"/>
      <c r="H8" s="239"/>
      <c r="I8" s="239"/>
      <c r="J8" s="239"/>
      <c r="K8" s="239"/>
      <c r="L8" s="239"/>
      <c r="M8" s="239"/>
      <c r="N8" s="239"/>
      <c r="O8" s="239"/>
      <c r="P8" s="239"/>
      <c r="Q8" s="239"/>
      <c r="R8" s="239"/>
      <c r="S8" s="240"/>
      <c r="T8" s="239"/>
      <c r="U8" s="239"/>
      <c r="V8" s="239"/>
      <c r="W8" s="239"/>
      <c r="X8" s="239"/>
      <c r="Y8" s="239"/>
      <c r="Z8" s="239"/>
      <c r="AA8" s="239"/>
      <c r="AB8" s="239"/>
      <c r="AC8" s="239"/>
      <c r="AD8" s="239"/>
      <c r="AE8" s="239"/>
      <c r="AF8" s="239"/>
      <c r="AG8" s="239"/>
      <c r="AH8" s="239"/>
      <c r="AI8" s="239"/>
      <c r="AJ8" s="240"/>
      <c r="AK8" s="239"/>
      <c r="AL8" s="239"/>
      <c r="AM8" s="239"/>
      <c r="AN8" s="239"/>
      <c r="AO8" s="239"/>
      <c r="AP8" s="239"/>
      <c r="AQ8" s="239"/>
      <c r="AR8" s="239"/>
      <c r="AS8" s="239"/>
      <c r="AT8" s="239"/>
      <c r="AU8" s="239"/>
      <c r="AV8" s="239"/>
      <c r="AW8" s="239"/>
      <c r="AX8" s="239"/>
      <c r="AY8" s="239"/>
      <c r="AZ8" s="239"/>
      <c r="BA8" s="239"/>
      <c r="BB8" s="239"/>
      <c r="BC8" s="242"/>
      <c r="BD8" s="242"/>
      <c r="BE8" s="243"/>
    </row>
    <row r="9" spans="1:57" ht="20.25" customHeight="1" thickBot="1">
      <c r="A9" s="239"/>
      <c r="B9" s="557" t="s">
        <v>291</v>
      </c>
      <c r="C9" s="560" t="s">
        <v>622</v>
      </c>
      <c r="D9" s="561"/>
      <c r="E9" s="566" t="s">
        <v>623</v>
      </c>
      <c r="F9" s="561"/>
      <c r="G9" s="566" t="s">
        <v>624</v>
      </c>
      <c r="H9" s="560"/>
      <c r="I9" s="560"/>
      <c r="J9" s="560"/>
      <c r="K9" s="561"/>
      <c r="L9" s="566" t="s">
        <v>625</v>
      </c>
      <c r="M9" s="560"/>
      <c r="N9" s="560"/>
      <c r="O9" s="569"/>
      <c r="P9" s="572" t="s">
        <v>626</v>
      </c>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4" t="str">
        <f>IF(AZ3="４週","(10)1～4週目の勤務時間数合計","(10)1か月の勤務時間数合計")</f>
        <v>(10)1～4週目の勤務時間数合計</v>
      </c>
      <c r="AV9" s="575"/>
      <c r="AW9" s="574" t="s">
        <v>627</v>
      </c>
      <c r="AX9" s="575"/>
      <c r="AY9" s="582" t="s">
        <v>628</v>
      </c>
      <c r="AZ9" s="582"/>
      <c r="BA9" s="582"/>
      <c r="BB9" s="582"/>
      <c r="BC9" s="582"/>
      <c r="BD9" s="582"/>
    </row>
    <row r="10" spans="1:57" ht="20.25" customHeight="1" thickBot="1">
      <c r="A10" s="239"/>
      <c r="B10" s="558"/>
      <c r="C10" s="562"/>
      <c r="D10" s="563"/>
      <c r="E10" s="567"/>
      <c r="F10" s="563"/>
      <c r="G10" s="567"/>
      <c r="H10" s="562"/>
      <c r="I10" s="562"/>
      <c r="J10" s="562"/>
      <c r="K10" s="563"/>
      <c r="L10" s="567"/>
      <c r="M10" s="562"/>
      <c r="N10" s="562"/>
      <c r="O10" s="570"/>
      <c r="P10" s="584" t="s">
        <v>290</v>
      </c>
      <c r="Q10" s="585"/>
      <c r="R10" s="585"/>
      <c r="S10" s="585"/>
      <c r="T10" s="585"/>
      <c r="U10" s="585"/>
      <c r="V10" s="586"/>
      <c r="W10" s="584" t="s">
        <v>289</v>
      </c>
      <c r="X10" s="585"/>
      <c r="Y10" s="585"/>
      <c r="Z10" s="585"/>
      <c r="AA10" s="585"/>
      <c r="AB10" s="585"/>
      <c r="AC10" s="586"/>
      <c r="AD10" s="584" t="s">
        <v>288</v>
      </c>
      <c r="AE10" s="585"/>
      <c r="AF10" s="585"/>
      <c r="AG10" s="585"/>
      <c r="AH10" s="585"/>
      <c r="AI10" s="585"/>
      <c r="AJ10" s="586"/>
      <c r="AK10" s="584" t="s">
        <v>287</v>
      </c>
      <c r="AL10" s="585"/>
      <c r="AM10" s="585"/>
      <c r="AN10" s="585"/>
      <c r="AO10" s="585"/>
      <c r="AP10" s="585"/>
      <c r="AQ10" s="586"/>
      <c r="AR10" s="584" t="s">
        <v>286</v>
      </c>
      <c r="AS10" s="585"/>
      <c r="AT10" s="586"/>
      <c r="AU10" s="576"/>
      <c r="AV10" s="577"/>
      <c r="AW10" s="576"/>
      <c r="AX10" s="577"/>
      <c r="AY10" s="582"/>
      <c r="AZ10" s="582"/>
      <c r="BA10" s="582"/>
      <c r="BB10" s="582"/>
      <c r="BC10" s="582"/>
      <c r="BD10" s="582"/>
    </row>
    <row r="11" spans="1:57" ht="20.25" customHeight="1" thickBot="1">
      <c r="A11" s="239"/>
      <c r="B11" s="558"/>
      <c r="C11" s="562"/>
      <c r="D11" s="563"/>
      <c r="E11" s="567"/>
      <c r="F11" s="563"/>
      <c r="G11" s="567"/>
      <c r="H11" s="562"/>
      <c r="I11" s="562"/>
      <c r="J11" s="562"/>
      <c r="K11" s="563"/>
      <c r="L11" s="567"/>
      <c r="M11" s="562"/>
      <c r="N11" s="562"/>
      <c r="O11" s="570"/>
      <c r="P11" s="245">
        <f>DAY(DATE($X$2,$AB$2,1))</f>
        <v>1</v>
      </c>
      <c r="Q11" s="246">
        <f>DAY(DATE($X$2,$AB$2,2))</f>
        <v>2</v>
      </c>
      <c r="R11" s="246">
        <f>DAY(DATE($X$2,$AB$2,3))</f>
        <v>3</v>
      </c>
      <c r="S11" s="246">
        <f>DAY(DATE($X$2,$AB$2,4))</f>
        <v>4</v>
      </c>
      <c r="T11" s="246">
        <f>DAY(DATE($X$2,$AB$2,5))</f>
        <v>5</v>
      </c>
      <c r="U11" s="246">
        <f>DAY(DATE($X$2,$AB$2,6))</f>
        <v>6</v>
      </c>
      <c r="V11" s="247">
        <f>DAY(DATE($X$2,$AB$2,7))</f>
        <v>7</v>
      </c>
      <c r="W11" s="245">
        <f>DAY(DATE($X$2,$AB$2,8))</f>
        <v>8</v>
      </c>
      <c r="X11" s="246">
        <f>DAY(DATE($X$2,$AB$2,9))</f>
        <v>9</v>
      </c>
      <c r="Y11" s="246">
        <f>DAY(DATE($X$2,$AB$2,10))</f>
        <v>10</v>
      </c>
      <c r="Z11" s="246">
        <f>DAY(DATE($X$2,$AB$2,11))</f>
        <v>11</v>
      </c>
      <c r="AA11" s="246">
        <f>DAY(DATE($X$2,$AB$2,12))</f>
        <v>12</v>
      </c>
      <c r="AB11" s="246">
        <f>DAY(DATE($X$2,$AB$2,13))</f>
        <v>13</v>
      </c>
      <c r="AC11" s="247">
        <f>DAY(DATE($X$2,$AB$2,14))</f>
        <v>14</v>
      </c>
      <c r="AD11" s="245">
        <f>DAY(DATE($X$2,$AB$2,15))</f>
        <v>15</v>
      </c>
      <c r="AE11" s="246">
        <f>DAY(DATE($X$2,$AB$2,16))</f>
        <v>16</v>
      </c>
      <c r="AF11" s="246">
        <f>DAY(DATE($X$2,$AB$2,17))</f>
        <v>17</v>
      </c>
      <c r="AG11" s="246">
        <f>DAY(DATE($X$2,$AB$2,18))</f>
        <v>18</v>
      </c>
      <c r="AH11" s="246">
        <f>DAY(DATE($X$2,$AB$2,19))</f>
        <v>19</v>
      </c>
      <c r="AI11" s="246">
        <f>DAY(DATE($X$2,$AB$2,20))</f>
        <v>20</v>
      </c>
      <c r="AJ11" s="247">
        <f>DAY(DATE($X$2,$AB$2,21))</f>
        <v>21</v>
      </c>
      <c r="AK11" s="245">
        <f>DAY(DATE($X$2,$AB$2,22))</f>
        <v>22</v>
      </c>
      <c r="AL11" s="246">
        <f>DAY(DATE($X$2,$AB$2,23))</f>
        <v>23</v>
      </c>
      <c r="AM11" s="246">
        <f>DAY(DATE($X$2,$AB$2,24))</f>
        <v>24</v>
      </c>
      <c r="AN11" s="246">
        <f>DAY(DATE($X$2,$AB$2,25))</f>
        <v>25</v>
      </c>
      <c r="AO11" s="246">
        <f>DAY(DATE($X$2,$AB$2,26))</f>
        <v>26</v>
      </c>
      <c r="AP11" s="246">
        <f>DAY(DATE($X$2,$AB$2,27))</f>
        <v>27</v>
      </c>
      <c r="AQ11" s="247">
        <f>DAY(DATE($X$2,$AB$2,28))</f>
        <v>28</v>
      </c>
      <c r="AR11" s="245" t="str">
        <f>IF(AZ3="暦月",IF(DAY(DATE($X$2,$AB$2,29))=29,29,""),"")</f>
        <v/>
      </c>
      <c r="AS11" s="246" t="str">
        <f>IF(AZ3="暦月",IF(DAY(DATE($X$2,$AB$2,30))=30,30,""),"")</f>
        <v/>
      </c>
      <c r="AT11" s="247" t="str">
        <f>IF(AZ3="暦月",IF(DAY(DATE($X$2,$AB$2,31))=31,31,""),"")</f>
        <v/>
      </c>
      <c r="AU11" s="576"/>
      <c r="AV11" s="577"/>
      <c r="AW11" s="576"/>
      <c r="AX11" s="577"/>
      <c r="AY11" s="582"/>
      <c r="AZ11" s="582"/>
      <c r="BA11" s="582"/>
      <c r="BB11" s="582"/>
      <c r="BC11" s="582"/>
      <c r="BD11" s="582"/>
    </row>
    <row r="12" spans="1:57" ht="20.25" hidden="1" customHeight="1" thickBot="1">
      <c r="A12" s="239"/>
      <c r="B12" s="558"/>
      <c r="C12" s="562"/>
      <c r="D12" s="563"/>
      <c r="E12" s="567"/>
      <c r="F12" s="563"/>
      <c r="G12" s="567"/>
      <c r="H12" s="562"/>
      <c r="I12" s="562"/>
      <c r="J12" s="562"/>
      <c r="K12" s="563"/>
      <c r="L12" s="567"/>
      <c r="M12" s="562"/>
      <c r="N12" s="562"/>
      <c r="O12" s="570"/>
      <c r="P12" s="245">
        <f>WEEKDAY(DATE($X$2,$AB$2,1))</f>
        <v>2</v>
      </c>
      <c r="Q12" s="246">
        <f>WEEKDAY(DATE($X$2,$AB$2,2))</f>
        <v>3</v>
      </c>
      <c r="R12" s="246">
        <f>WEEKDAY(DATE($X$2,$AB$2,3))</f>
        <v>4</v>
      </c>
      <c r="S12" s="246">
        <f>WEEKDAY(DATE($X$2,$AB$2,4))</f>
        <v>5</v>
      </c>
      <c r="T12" s="246">
        <f>WEEKDAY(DATE($X$2,$AB$2,5))</f>
        <v>6</v>
      </c>
      <c r="U12" s="246">
        <f>WEEKDAY(DATE($X$2,$AB$2,6))</f>
        <v>7</v>
      </c>
      <c r="V12" s="247">
        <f>WEEKDAY(DATE($X$2,$AB$2,7))</f>
        <v>1</v>
      </c>
      <c r="W12" s="245">
        <f>WEEKDAY(DATE($X$2,$AB$2,8))</f>
        <v>2</v>
      </c>
      <c r="X12" s="246">
        <f>WEEKDAY(DATE($X$2,$AB$2,9))</f>
        <v>3</v>
      </c>
      <c r="Y12" s="246">
        <f>WEEKDAY(DATE($X$2,$AB$2,10))</f>
        <v>4</v>
      </c>
      <c r="Z12" s="246">
        <f>WEEKDAY(DATE($X$2,$AB$2,11))</f>
        <v>5</v>
      </c>
      <c r="AA12" s="246">
        <f>WEEKDAY(DATE($X$2,$AB$2,12))</f>
        <v>6</v>
      </c>
      <c r="AB12" s="246">
        <f>WEEKDAY(DATE($X$2,$AB$2,13))</f>
        <v>7</v>
      </c>
      <c r="AC12" s="247">
        <f>WEEKDAY(DATE($X$2,$AB$2,14))</f>
        <v>1</v>
      </c>
      <c r="AD12" s="245">
        <f>WEEKDAY(DATE($X$2,$AB$2,15))</f>
        <v>2</v>
      </c>
      <c r="AE12" s="246">
        <f>WEEKDAY(DATE($X$2,$AB$2,16))</f>
        <v>3</v>
      </c>
      <c r="AF12" s="246">
        <f>WEEKDAY(DATE($X$2,$AB$2,17))</f>
        <v>4</v>
      </c>
      <c r="AG12" s="246">
        <f>WEEKDAY(DATE($X$2,$AB$2,18))</f>
        <v>5</v>
      </c>
      <c r="AH12" s="246">
        <f>WEEKDAY(DATE($X$2,$AB$2,19))</f>
        <v>6</v>
      </c>
      <c r="AI12" s="246">
        <f>WEEKDAY(DATE($X$2,$AB$2,20))</f>
        <v>7</v>
      </c>
      <c r="AJ12" s="247">
        <f>WEEKDAY(DATE($X$2,$AB$2,21))</f>
        <v>1</v>
      </c>
      <c r="AK12" s="245">
        <f>WEEKDAY(DATE($X$2,$AB$2,22))</f>
        <v>2</v>
      </c>
      <c r="AL12" s="246">
        <f>WEEKDAY(DATE($X$2,$AB$2,23))</f>
        <v>3</v>
      </c>
      <c r="AM12" s="246">
        <f>WEEKDAY(DATE($X$2,$AB$2,24))</f>
        <v>4</v>
      </c>
      <c r="AN12" s="246">
        <f>WEEKDAY(DATE($X$2,$AB$2,25))</f>
        <v>5</v>
      </c>
      <c r="AO12" s="246">
        <f>WEEKDAY(DATE($X$2,$AB$2,26))</f>
        <v>6</v>
      </c>
      <c r="AP12" s="246">
        <f>WEEKDAY(DATE($X$2,$AB$2,27))</f>
        <v>7</v>
      </c>
      <c r="AQ12" s="247">
        <f>WEEKDAY(DATE($X$2,$AB$2,28))</f>
        <v>1</v>
      </c>
      <c r="AR12" s="245">
        <f>IF(AR11=29,WEEKDAY(DATE($X$2,$AB$2,29)),0)</f>
        <v>0</v>
      </c>
      <c r="AS12" s="246">
        <f>IF(AS11=30,WEEKDAY(DATE($X$2,$AB$2,30)),0)</f>
        <v>0</v>
      </c>
      <c r="AT12" s="247">
        <f>IF(AT11=31,WEEKDAY(DATE($X$2,$AB$2,31)),0)</f>
        <v>0</v>
      </c>
      <c r="AU12" s="578"/>
      <c r="AV12" s="579"/>
      <c r="AW12" s="578"/>
      <c r="AX12" s="579"/>
      <c r="AY12" s="583"/>
      <c r="AZ12" s="583"/>
      <c r="BA12" s="583"/>
      <c r="BB12" s="583"/>
      <c r="BC12" s="583"/>
      <c r="BD12" s="583"/>
    </row>
    <row r="13" spans="1:57" ht="20.25" customHeight="1" thickBot="1">
      <c r="A13" s="239"/>
      <c r="B13" s="559"/>
      <c r="C13" s="564"/>
      <c r="D13" s="565"/>
      <c r="E13" s="568"/>
      <c r="F13" s="565"/>
      <c r="G13" s="568"/>
      <c r="H13" s="564"/>
      <c r="I13" s="564"/>
      <c r="J13" s="564"/>
      <c r="K13" s="565"/>
      <c r="L13" s="568"/>
      <c r="M13" s="564"/>
      <c r="N13" s="564"/>
      <c r="O13" s="571"/>
      <c r="P13" s="248" t="str">
        <f>IF(P12=1,"日",IF(P12=2,"月",IF(P12=3,"火",IF(P12=4,"水",IF(P12=5,"木",IF(P12=6,"金","土"))))))</f>
        <v>月</v>
      </c>
      <c r="Q13" s="249" t="str">
        <f t="shared" ref="Q13:AQ13" si="0">IF(Q12=1,"日",IF(Q12=2,"月",IF(Q12=3,"火",IF(Q12=4,"水",IF(Q12=5,"木",IF(Q12=6,"金","土"))))))</f>
        <v>火</v>
      </c>
      <c r="R13" s="249" t="str">
        <f t="shared" si="0"/>
        <v>水</v>
      </c>
      <c r="S13" s="249" t="str">
        <f t="shared" si="0"/>
        <v>木</v>
      </c>
      <c r="T13" s="249" t="str">
        <f t="shared" si="0"/>
        <v>金</v>
      </c>
      <c r="U13" s="249" t="str">
        <f t="shared" si="0"/>
        <v>土</v>
      </c>
      <c r="V13" s="250" t="str">
        <f t="shared" si="0"/>
        <v>日</v>
      </c>
      <c r="W13" s="248" t="str">
        <f t="shared" si="0"/>
        <v>月</v>
      </c>
      <c r="X13" s="249" t="str">
        <f t="shared" si="0"/>
        <v>火</v>
      </c>
      <c r="Y13" s="249" t="str">
        <f t="shared" si="0"/>
        <v>水</v>
      </c>
      <c r="Z13" s="249" t="str">
        <f t="shared" si="0"/>
        <v>木</v>
      </c>
      <c r="AA13" s="249" t="str">
        <f t="shared" si="0"/>
        <v>金</v>
      </c>
      <c r="AB13" s="249" t="str">
        <f t="shared" si="0"/>
        <v>土</v>
      </c>
      <c r="AC13" s="250" t="str">
        <f t="shared" si="0"/>
        <v>日</v>
      </c>
      <c r="AD13" s="248" t="str">
        <f t="shared" si="0"/>
        <v>月</v>
      </c>
      <c r="AE13" s="249" t="str">
        <f t="shared" si="0"/>
        <v>火</v>
      </c>
      <c r="AF13" s="249" t="str">
        <f t="shared" si="0"/>
        <v>水</v>
      </c>
      <c r="AG13" s="249" t="str">
        <f t="shared" si="0"/>
        <v>木</v>
      </c>
      <c r="AH13" s="249" t="str">
        <f t="shared" si="0"/>
        <v>金</v>
      </c>
      <c r="AI13" s="249" t="str">
        <f t="shared" si="0"/>
        <v>土</v>
      </c>
      <c r="AJ13" s="250" t="str">
        <f t="shared" si="0"/>
        <v>日</v>
      </c>
      <c r="AK13" s="248" t="str">
        <f t="shared" si="0"/>
        <v>月</v>
      </c>
      <c r="AL13" s="249" t="str">
        <f t="shared" si="0"/>
        <v>火</v>
      </c>
      <c r="AM13" s="249" t="str">
        <f t="shared" si="0"/>
        <v>水</v>
      </c>
      <c r="AN13" s="249" t="str">
        <f t="shared" si="0"/>
        <v>木</v>
      </c>
      <c r="AO13" s="249" t="str">
        <f t="shared" si="0"/>
        <v>金</v>
      </c>
      <c r="AP13" s="249" t="str">
        <f t="shared" si="0"/>
        <v>土</v>
      </c>
      <c r="AQ13" s="250" t="str">
        <f t="shared" si="0"/>
        <v>日</v>
      </c>
      <c r="AR13" s="249" t="str">
        <f>IF(AR12=1,"日",IF(AR12=2,"月",IF(AR12=3,"火",IF(AR12=4,"水",IF(AR12=5,"木",IF(AR12=6,"金",IF(AR12=0,"","土")))))))</f>
        <v/>
      </c>
      <c r="AS13" s="249" t="str">
        <f>IF(AS12=1,"日",IF(AS12=2,"月",IF(AS12=3,"火",IF(AS12=4,"水",IF(AS12=5,"木",IF(AS12=6,"金",IF(AS12=0,"","土")))))))</f>
        <v/>
      </c>
      <c r="AT13" s="249" t="str">
        <f>IF(AT12=1,"日",IF(AT12=2,"月",IF(AT12=3,"火",IF(AT12=4,"水",IF(AT12=5,"木",IF(AT12=6,"金",IF(AT12=0,"","土")))))))</f>
        <v/>
      </c>
      <c r="AU13" s="580"/>
      <c r="AV13" s="581"/>
      <c r="AW13" s="580"/>
      <c r="AX13" s="581"/>
      <c r="AY13" s="583"/>
      <c r="AZ13" s="583"/>
      <c r="BA13" s="583"/>
      <c r="BB13" s="583"/>
      <c r="BC13" s="583"/>
      <c r="BD13" s="583"/>
    </row>
    <row r="14" spans="1:57" ht="39.9" customHeight="1">
      <c r="A14" s="239"/>
      <c r="B14" s="251">
        <v>1</v>
      </c>
      <c r="C14" s="539" t="s">
        <v>283</v>
      </c>
      <c r="D14" s="540"/>
      <c r="E14" s="541" t="s">
        <v>282</v>
      </c>
      <c r="F14" s="542"/>
      <c r="G14" s="543" t="s">
        <v>285</v>
      </c>
      <c r="H14" s="544"/>
      <c r="I14" s="544"/>
      <c r="J14" s="544"/>
      <c r="K14" s="545"/>
      <c r="L14" s="546" t="s">
        <v>284</v>
      </c>
      <c r="M14" s="547"/>
      <c r="N14" s="547"/>
      <c r="O14" s="548"/>
      <c r="P14" s="252">
        <v>8</v>
      </c>
      <c r="Q14" s="253">
        <v>8</v>
      </c>
      <c r="R14" s="253"/>
      <c r="S14" s="253"/>
      <c r="T14" s="253">
        <v>8</v>
      </c>
      <c r="U14" s="253">
        <v>8</v>
      </c>
      <c r="V14" s="254">
        <v>8</v>
      </c>
      <c r="W14" s="252">
        <v>8</v>
      </c>
      <c r="X14" s="253">
        <v>8</v>
      </c>
      <c r="Y14" s="253"/>
      <c r="Z14" s="253"/>
      <c r="AA14" s="253">
        <v>8</v>
      </c>
      <c r="AB14" s="253">
        <v>8</v>
      </c>
      <c r="AC14" s="254">
        <v>8</v>
      </c>
      <c r="AD14" s="252">
        <v>8</v>
      </c>
      <c r="AE14" s="253">
        <v>8</v>
      </c>
      <c r="AF14" s="253"/>
      <c r="AG14" s="253"/>
      <c r="AH14" s="253">
        <v>8</v>
      </c>
      <c r="AI14" s="253">
        <v>8</v>
      </c>
      <c r="AJ14" s="254">
        <v>8</v>
      </c>
      <c r="AK14" s="252">
        <v>8</v>
      </c>
      <c r="AL14" s="253">
        <v>8</v>
      </c>
      <c r="AM14" s="253"/>
      <c r="AN14" s="253"/>
      <c r="AO14" s="253">
        <v>8</v>
      </c>
      <c r="AP14" s="253">
        <v>8</v>
      </c>
      <c r="AQ14" s="254">
        <v>8</v>
      </c>
      <c r="AR14" s="252"/>
      <c r="AS14" s="253"/>
      <c r="AT14" s="254"/>
      <c r="AU14" s="549">
        <f>IF($AZ$3="４週",SUM(P14:AQ14),IF($AZ$3="暦月",SUM(P14:AT14),""))</f>
        <v>160</v>
      </c>
      <c r="AV14" s="550"/>
      <c r="AW14" s="551">
        <f t="shared" ref="AW14:AW31" si="1">IF($AZ$3="４週",AU14/4,IF($AZ$3="暦月",AU14/($AZ$7/7),""))</f>
        <v>40</v>
      </c>
      <c r="AX14" s="552"/>
      <c r="AY14" s="536"/>
      <c r="AZ14" s="537"/>
      <c r="BA14" s="537"/>
      <c r="BB14" s="537"/>
      <c r="BC14" s="537"/>
      <c r="BD14" s="538"/>
    </row>
    <row r="15" spans="1:57" ht="39.9" customHeight="1">
      <c r="A15" s="239"/>
      <c r="B15" s="255">
        <f t="shared" ref="B15:B31" si="2">B14+1</f>
        <v>2</v>
      </c>
      <c r="C15" s="522" t="s">
        <v>279</v>
      </c>
      <c r="D15" s="523"/>
      <c r="E15" s="524" t="s">
        <v>282</v>
      </c>
      <c r="F15" s="525"/>
      <c r="G15" s="526" t="s">
        <v>285</v>
      </c>
      <c r="H15" s="527"/>
      <c r="I15" s="527"/>
      <c r="J15" s="527"/>
      <c r="K15" s="528"/>
      <c r="L15" s="529" t="s">
        <v>629</v>
      </c>
      <c r="M15" s="530"/>
      <c r="N15" s="530"/>
      <c r="O15" s="531"/>
      <c r="P15" s="256">
        <v>8</v>
      </c>
      <c r="Q15" s="257">
        <v>8</v>
      </c>
      <c r="R15" s="257"/>
      <c r="S15" s="257"/>
      <c r="T15" s="257">
        <v>8</v>
      </c>
      <c r="U15" s="257">
        <v>8</v>
      </c>
      <c r="V15" s="258">
        <v>8</v>
      </c>
      <c r="W15" s="256">
        <v>8</v>
      </c>
      <c r="X15" s="257">
        <v>8</v>
      </c>
      <c r="Y15" s="257"/>
      <c r="Z15" s="257"/>
      <c r="AA15" s="257">
        <v>8</v>
      </c>
      <c r="AB15" s="257">
        <v>8</v>
      </c>
      <c r="AC15" s="258">
        <v>8</v>
      </c>
      <c r="AD15" s="256">
        <v>8</v>
      </c>
      <c r="AE15" s="257">
        <v>8</v>
      </c>
      <c r="AF15" s="257"/>
      <c r="AG15" s="257"/>
      <c r="AH15" s="257">
        <v>8</v>
      </c>
      <c r="AI15" s="257">
        <v>8</v>
      </c>
      <c r="AJ15" s="258">
        <v>8</v>
      </c>
      <c r="AK15" s="256">
        <v>8</v>
      </c>
      <c r="AL15" s="257">
        <v>8</v>
      </c>
      <c r="AM15" s="257"/>
      <c r="AN15" s="257"/>
      <c r="AO15" s="257">
        <v>8</v>
      </c>
      <c r="AP15" s="257">
        <v>8</v>
      </c>
      <c r="AQ15" s="258">
        <v>8</v>
      </c>
      <c r="AR15" s="256"/>
      <c r="AS15" s="257"/>
      <c r="AT15" s="258"/>
      <c r="AU15" s="532">
        <f>IF($AZ$3="４週",SUM(P15:AQ15),IF($AZ$3="暦月",SUM(P15:AT15),""))</f>
        <v>160</v>
      </c>
      <c r="AV15" s="533"/>
      <c r="AW15" s="534">
        <f t="shared" si="1"/>
        <v>40</v>
      </c>
      <c r="AX15" s="535"/>
      <c r="AY15" s="502"/>
      <c r="AZ15" s="503"/>
      <c r="BA15" s="503"/>
      <c r="BB15" s="503"/>
      <c r="BC15" s="503"/>
      <c r="BD15" s="504"/>
    </row>
    <row r="16" spans="1:57" ht="39.9" customHeight="1">
      <c r="A16" s="239"/>
      <c r="B16" s="255">
        <f t="shared" si="2"/>
        <v>3</v>
      </c>
      <c r="C16" s="522" t="s">
        <v>279</v>
      </c>
      <c r="D16" s="523"/>
      <c r="E16" s="524" t="s">
        <v>282</v>
      </c>
      <c r="F16" s="525"/>
      <c r="G16" s="526" t="s">
        <v>279</v>
      </c>
      <c r="H16" s="527"/>
      <c r="I16" s="527"/>
      <c r="J16" s="527"/>
      <c r="K16" s="528"/>
      <c r="L16" s="529" t="s">
        <v>281</v>
      </c>
      <c r="M16" s="530"/>
      <c r="N16" s="530"/>
      <c r="O16" s="531"/>
      <c r="P16" s="256">
        <v>8</v>
      </c>
      <c r="Q16" s="257">
        <v>8</v>
      </c>
      <c r="R16" s="257"/>
      <c r="S16" s="257"/>
      <c r="T16" s="257">
        <v>8</v>
      </c>
      <c r="U16" s="257">
        <v>8</v>
      </c>
      <c r="V16" s="258">
        <v>8</v>
      </c>
      <c r="W16" s="256">
        <v>8</v>
      </c>
      <c r="X16" s="257">
        <v>8</v>
      </c>
      <c r="Y16" s="257"/>
      <c r="Z16" s="257"/>
      <c r="AA16" s="257">
        <v>8</v>
      </c>
      <c r="AB16" s="257">
        <v>8</v>
      </c>
      <c r="AC16" s="258">
        <v>8</v>
      </c>
      <c r="AD16" s="256">
        <v>8</v>
      </c>
      <c r="AE16" s="257">
        <v>8</v>
      </c>
      <c r="AF16" s="257"/>
      <c r="AG16" s="257"/>
      <c r="AH16" s="257">
        <v>8</v>
      </c>
      <c r="AI16" s="257">
        <v>8</v>
      </c>
      <c r="AJ16" s="258">
        <v>8</v>
      </c>
      <c r="AK16" s="256">
        <v>8</v>
      </c>
      <c r="AL16" s="257">
        <v>8</v>
      </c>
      <c r="AM16" s="257"/>
      <c r="AN16" s="257"/>
      <c r="AO16" s="257">
        <v>8</v>
      </c>
      <c r="AP16" s="257">
        <v>8</v>
      </c>
      <c r="AQ16" s="258">
        <v>8</v>
      </c>
      <c r="AR16" s="256"/>
      <c r="AS16" s="257"/>
      <c r="AT16" s="258"/>
      <c r="AU16" s="532">
        <f>IF($AZ$3="４週",SUM(P16:AQ16),IF($AZ$3="暦月",SUM(P16:AT16),""))</f>
        <v>160</v>
      </c>
      <c r="AV16" s="533"/>
      <c r="AW16" s="534">
        <f t="shared" si="1"/>
        <v>40</v>
      </c>
      <c r="AX16" s="535"/>
      <c r="AY16" s="502"/>
      <c r="AZ16" s="503"/>
      <c r="BA16" s="503"/>
      <c r="BB16" s="503"/>
      <c r="BC16" s="503"/>
      <c r="BD16" s="504"/>
    </row>
    <row r="17" spans="1:56" ht="39.9" customHeight="1">
      <c r="A17" s="239"/>
      <c r="B17" s="255">
        <f t="shared" si="2"/>
        <v>4</v>
      </c>
      <c r="C17" s="522" t="s">
        <v>279</v>
      </c>
      <c r="D17" s="523"/>
      <c r="E17" s="524" t="s">
        <v>282</v>
      </c>
      <c r="F17" s="525"/>
      <c r="G17" s="526" t="s">
        <v>279</v>
      </c>
      <c r="H17" s="527"/>
      <c r="I17" s="527"/>
      <c r="J17" s="527"/>
      <c r="K17" s="528"/>
      <c r="L17" s="529" t="s">
        <v>278</v>
      </c>
      <c r="M17" s="530"/>
      <c r="N17" s="530"/>
      <c r="O17" s="531"/>
      <c r="P17" s="256">
        <v>8</v>
      </c>
      <c r="Q17" s="257">
        <v>8</v>
      </c>
      <c r="R17" s="257"/>
      <c r="S17" s="257"/>
      <c r="T17" s="257">
        <v>8</v>
      </c>
      <c r="U17" s="257">
        <v>8</v>
      </c>
      <c r="V17" s="258">
        <v>8</v>
      </c>
      <c r="W17" s="256">
        <v>8</v>
      </c>
      <c r="X17" s="257">
        <v>8</v>
      </c>
      <c r="Y17" s="257"/>
      <c r="Z17" s="257"/>
      <c r="AA17" s="257">
        <v>8</v>
      </c>
      <c r="AB17" s="257">
        <v>8</v>
      </c>
      <c r="AC17" s="258">
        <v>8</v>
      </c>
      <c r="AD17" s="256">
        <v>8</v>
      </c>
      <c r="AE17" s="257">
        <v>8</v>
      </c>
      <c r="AF17" s="257"/>
      <c r="AG17" s="257"/>
      <c r="AH17" s="257">
        <v>8</v>
      </c>
      <c r="AI17" s="257">
        <v>8</v>
      </c>
      <c r="AJ17" s="258">
        <v>8</v>
      </c>
      <c r="AK17" s="256">
        <v>8</v>
      </c>
      <c r="AL17" s="257">
        <v>8</v>
      </c>
      <c r="AM17" s="257"/>
      <c r="AN17" s="257"/>
      <c r="AO17" s="257">
        <v>8</v>
      </c>
      <c r="AP17" s="257">
        <v>8</v>
      </c>
      <c r="AQ17" s="258">
        <v>8</v>
      </c>
      <c r="AR17" s="256"/>
      <c r="AS17" s="257"/>
      <c r="AT17" s="258"/>
      <c r="AU17" s="532">
        <f>IF($AZ$3="４週",SUM(P17:AQ17),IF($AZ$3="暦月",SUM(P17:AT17),""))</f>
        <v>160</v>
      </c>
      <c r="AV17" s="533"/>
      <c r="AW17" s="534">
        <f t="shared" si="1"/>
        <v>40</v>
      </c>
      <c r="AX17" s="535"/>
      <c r="AY17" s="502"/>
      <c r="AZ17" s="503"/>
      <c r="BA17" s="503"/>
      <c r="BB17" s="503"/>
      <c r="BC17" s="503"/>
      <c r="BD17" s="504"/>
    </row>
    <row r="18" spans="1:56" ht="39.9" customHeight="1">
      <c r="A18" s="239"/>
      <c r="B18" s="255">
        <f t="shared" si="2"/>
        <v>5</v>
      </c>
      <c r="C18" s="522" t="s">
        <v>279</v>
      </c>
      <c r="D18" s="523"/>
      <c r="E18" s="524" t="s">
        <v>280</v>
      </c>
      <c r="F18" s="525"/>
      <c r="G18" s="526" t="s">
        <v>279</v>
      </c>
      <c r="H18" s="527"/>
      <c r="I18" s="527"/>
      <c r="J18" s="527"/>
      <c r="K18" s="528"/>
      <c r="L18" s="529" t="s">
        <v>630</v>
      </c>
      <c r="M18" s="530"/>
      <c r="N18" s="530"/>
      <c r="O18" s="531"/>
      <c r="P18" s="256">
        <v>4</v>
      </c>
      <c r="Q18" s="257">
        <v>4</v>
      </c>
      <c r="R18" s="257"/>
      <c r="S18" s="257"/>
      <c r="T18" s="257">
        <v>4</v>
      </c>
      <c r="U18" s="257">
        <v>4</v>
      </c>
      <c r="V18" s="258">
        <v>4</v>
      </c>
      <c r="W18" s="256">
        <v>4</v>
      </c>
      <c r="X18" s="257">
        <v>4</v>
      </c>
      <c r="Y18" s="257"/>
      <c r="Z18" s="257"/>
      <c r="AA18" s="257">
        <v>4</v>
      </c>
      <c r="AB18" s="257">
        <v>4</v>
      </c>
      <c r="AC18" s="258">
        <v>4</v>
      </c>
      <c r="AD18" s="256">
        <v>4</v>
      </c>
      <c r="AE18" s="257">
        <v>4</v>
      </c>
      <c r="AF18" s="257"/>
      <c r="AG18" s="257"/>
      <c r="AH18" s="257">
        <v>4</v>
      </c>
      <c r="AI18" s="257">
        <v>4</v>
      </c>
      <c r="AJ18" s="258">
        <v>4</v>
      </c>
      <c r="AK18" s="256">
        <v>4</v>
      </c>
      <c r="AL18" s="257">
        <v>4</v>
      </c>
      <c r="AM18" s="257"/>
      <c r="AN18" s="257"/>
      <c r="AO18" s="257">
        <v>4</v>
      </c>
      <c r="AP18" s="257">
        <v>4</v>
      </c>
      <c r="AQ18" s="258">
        <v>4</v>
      </c>
      <c r="AR18" s="256"/>
      <c r="AS18" s="257"/>
      <c r="AT18" s="258"/>
      <c r="AU18" s="532">
        <f t="shared" ref="AU18:AU31" si="3">IF($AZ$3="４週",SUM(P18:AQ18),IF($AZ$3="暦月",SUM(P18:AT18),""))</f>
        <v>80</v>
      </c>
      <c r="AV18" s="533"/>
      <c r="AW18" s="534">
        <f t="shared" si="1"/>
        <v>20</v>
      </c>
      <c r="AX18" s="535"/>
      <c r="AY18" s="502"/>
      <c r="AZ18" s="503"/>
      <c r="BA18" s="503"/>
      <c r="BB18" s="503"/>
      <c r="BC18" s="503"/>
      <c r="BD18" s="504"/>
    </row>
    <row r="19" spans="1:56" ht="39.9" customHeight="1">
      <c r="A19" s="239"/>
      <c r="B19" s="255">
        <f t="shared" si="2"/>
        <v>6</v>
      </c>
      <c r="C19" s="522"/>
      <c r="D19" s="523"/>
      <c r="E19" s="524"/>
      <c r="F19" s="525"/>
      <c r="G19" s="526"/>
      <c r="H19" s="527"/>
      <c r="I19" s="527"/>
      <c r="J19" s="527"/>
      <c r="K19" s="528"/>
      <c r="L19" s="529"/>
      <c r="M19" s="530"/>
      <c r="N19" s="530"/>
      <c r="O19" s="531"/>
      <c r="P19" s="256"/>
      <c r="Q19" s="257"/>
      <c r="R19" s="257"/>
      <c r="S19" s="257"/>
      <c r="T19" s="257"/>
      <c r="U19" s="257"/>
      <c r="V19" s="258"/>
      <c r="W19" s="256"/>
      <c r="X19" s="257"/>
      <c r="Y19" s="257"/>
      <c r="Z19" s="257"/>
      <c r="AA19" s="257"/>
      <c r="AB19" s="257"/>
      <c r="AC19" s="258"/>
      <c r="AD19" s="256"/>
      <c r="AE19" s="257"/>
      <c r="AF19" s="257"/>
      <c r="AG19" s="257"/>
      <c r="AH19" s="257"/>
      <c r="AI19" s="257"/>
      <c r="AJ19" s="258"/>
      <c r="AK19" s="256"/>
      <c r="AL19" s="257"/>
      <c r="AM19" s="257"/>
      <c r="AN19" s="257"/>
      <c r="AO19" s="257"/>
      <c r="AP19" s="257"/>
      <c r="AQ19" s="258"/>
      <c r="AR19" s="256"/>
      <c r="AS19" s="257"/>
      <c r="AT19" s="258"/>
      <c r="AU19" s="532">
        <f t="shared" si="3"/>
        <v>0</v>
      </c>
      <c r="AV19" s="533"/>
      <c r="AW19" s="534">
        <f t="shared" si="1"/>
        <v>0</v>
      </c>
      <c r="AX19" s="535"/>
      <c r="AY19" s="502"/>
      <c r="AZ19" s="503"/>
      <c r="BA19" s="503"/>
      <c r="BB19" s="503"/>
      <c r="BC19" s="503"/>
      <c r="BD19" s="504"/>
    </row>
    <row r="20" spans="1:56" ht="39.9" customHeight="1">
      <c r="A20" s="239"/>
      <c r="B20" s="255">
        <f t="shared" si="2"/>
        <v>7</v>
      </c>
      <c r="C20" s="522"/>
      <c r="D20" s="523"/>
      <c r="E20" s="524"/>
      <c r="F20" s="525"/>
      <c r="G20" s="526"/>
      <c r="H20" s="527"/>
      <c r="I20" s="527"/>
      <c r="J20" s="527"/>
      <c r="K20" s="528"/>
      <c r="L20" s="529"/>
      <c r="M20" s="530"/>
      <c r="N20" s="530"/>
      <c r="O20" s="531"/>
      <c r="P20" s="256"/>
      <c r="Q20" s="257"/>
      <c r="R20" s="257"/>
      <c r="S20" s="257"/>
      <c r="T20" s="257"/>
      <c r="U20" s="257"/>
      <c r="V20" s="258"/>
      <c r="W20" s="256"/>
      <c r="X20" s="257"/>
      <c r="Y20" s="257"/>
      <c r="Z20" s="257"/>
      <c r="AA20" s="257"/>
      <c r="AB20" s="257"/>
      <c r="AC20" s="258"/>
      <c r="AD20" s="256"/>
      <c r="AE20" s="257"/>
      <c r="AF20" s="257"/>
      <c r="AG20" s="257"/>
      <c r="AH20" s="257"/>
      <c r="AI20" s="257"/>
      <c r="AJ20" s="258"/>
      <c r="AK20" s="256"/>
      <c r="AL20" s="257"/>
      <c r="AM20" s="257"/>
      <c r="AN20" s="257"/>
      <c r="AO20" s="257"/>
      <c r="AP20" s="257"/>
      <c r="AQ20" s="258"/>
      <c r="AR20" s="256"/>
      <c r="AS20" s="257"/>
      <c r="AT20" s="258"/>
      <c r="AU20" s="532">
        <f>IF($AZ$3="４週",SUM(P20:AQ20),IF($AZ$3="暦月",SUM(P20:AT20),""))</f>
        <v>0</v>
      </c>
      <c r="AV20" s="533"/>
      <c r="AW20" s="534">
        <f t="shared" si="1"/>
        <v>0</v>
      </c>
      <c r="AX20" s="535"/>
      <c r="AY20" s="502"/>
      <c r="AZ20" s="503"/>
      <c r="BA20" s="503"/>
      <c r="BB20" s="503"/>
      <c r="BC20" s="503"/>
      <c r="BD20" s="504"/>
    </row>
    <row r="21" spans="1:56" ht="39.9" customHeight="1">
      <c r="A21" s="239"/>
      <c r="B21" s="255">
        <f t="shared" si="2"/>
        <v>8</v>
      </c>
      <c r="C21" s="522"/>
      <c r="D21" s="523"/>
      <c r="E21" s="524"/>
      <c r="F21" s="525"/>
      <c r="G21" s="526"/>
      <c r="H21" s="527"/>
      <c r="I21" s="527"/>
      <c r="J21" s="527"/>
      <c r="K21" s="528"/>
      <c r="L21" s="529"/>
      <c r="M21" s="530"/>
      <c r="N21" s="530"/>
      <c r="O21" s="531"/>
      <c r="P21" s="256"/>
      <c r="Q21" s="257"/>
      <c r="R21" s="257"/>
      <c r="S21" s="257"/>
      <c r="T21" s="257"/>
      <c r="U21" s="257"/>
      <c r="V21" s="258"/>
      <c r="W21" s="256"/>
      <c r="X21" s="257"/>
      <c r="Y21" s="257"/>
      <c r="Z21" s="257"/>
      <c r="AA21" s="257"/>
      <c r="AB21" s="257"/>
      <c r="AC21" s="258"/>
      <c r="AD21" s="256"/>
      <c r="AE21" s="257"/>
      <c r="AF21" s="257"/>
      <c r="AG21" s="257"/>
      <c r="AH21" s="257"/>
      <c r="AI21" s="257"/>
      <c r="AJ21" s="258"/>
      <c r="AK21" s="256"/>
      <c r="AL21" s="257"/>
      <c r="AM21" s="257"/>
      <c r="AN21" s="257"/>
      <c r="AO21" s="257"/>
      <c r="AP21" s="257"/>
      <c r="AQ21" s="258"/>
      <c r="AR21" s="256"/>
      <c r="AS21" s="257"/>
      <c r="AT21" s="258"/>
      <c r="AU21" s="532">
        <f t="shared" si="3"/>
        <v>0</v>
      </c>
      <c r="AV21" s="533"/>
      <c r="AW21" s="534">
        <f t="shared" si="1"/>
        <v>0</v>
      </c>
      <c r="AX21" s="535"/>
      <c r="AY21" s="502"/>
      <c r="AZ21" s="503"/>
      <c r="BA21" s="503"/>
      <c r="BB21" s="503"/>
      <c r="BC21" s="503"/>
      <c r="BD21" s="504"/>
    </row>
    <row r="22" spans="1:56" ht="39.9" customHeight="1">
      <c r="A22" s="239"/>
      <c r="B22" s="255">
        <f t="shared" si="2"/>
        <v>9</v>
      </c>
      <c r="C22" s="522"/>
      <c r="D22" s="523"/>
      <c r="E22" s="524"/>
      <c r="F22" s="525"/>
      <c r="G22" s="526"/>
      <c r="H22" s="527"/>
      <c r="I22" s="527"/>
      <c r="J22" s="527"/>
      <c r="K22" s="528"/>
      <c r="L22" s="529"/>
      <c r="M22" s="530"/>
      <c r="N22" s="530"/>
      <c r="O22" s="531"/>
      <c r="P22" s="256"/>
      <c r="Q22" s="257"/>
      <c r="R22" s="257"/>
      <c r="S22" s="257"/>
      <c r="T22" s="257"/>
      <c r="U22" s="257"/>
      <c r="V22" s="258"/>
      <c r="W22" s="256"/>
      <c r="X22" s="257"/>
      <c r="Y22" s="257"/>
      <c r="Z22" s="257"/>
      <c r="AA22" s="257"/>
      <c r="AB22" s="257"/>
      <c r="AC22" s="258"/>
      <c r="AD22" s="256"/>
      <c r="AE22" s="257"/>
      <c r="AF22" s="257"/>
      <c r="AG22" s="257"/>
      <c r="AH22" s="257"/>
      <c r="AI22" s="257"/>
      <c r="AJ22" s="258"/>
      <c r="AK22" s="256"/>
      <c r="AL22" s="257"/>
      <c r="AM22" s="257"/>
      <c r="AN22" s="257"/>
      <c r="AO22" s="257"/>
      <c r="AP22" s="257"/>
      <c r="AQ22" s="258"/>
      <c r="AR22" s="256"/>
      <c r="AS22" s="257"/>
      <c r="AT22" s="258"/>
      <c r="AU22" s="532">
        <f t="shared" si="3"/>
        <v>0</v>
      </c>
      <c r="AV22" s="533"/>
      <c r="AW22" s="534">
        <f t="shared" si="1"/>
        <v>0</v>
      </c>
      <c r="AX22" s="535"/>
      <c r="AY22" s="502"/>
      <c r="AZ22" s="503"/>
      <c r="BA22" s="503"/>
      <c r="BB22" s="503"/>
      <c r="BC22" s="503"/>
      <c r="BD22" s="504"/>
    </row>
    <row r="23" spans="1:56" ht="39.9" customHeight="1">
      <c r="A23" s="239"/>
      <c r="B23" s="255">
        <f t="shared" si="2"/>
        <v>10</v>
      </c>
      <c r="C23" s="522"/>
      <c r="D23" s="523"/>
      <c r="E23" s="524"/>
      <c r="F23" s="525"/>
      <c r="G23" s="526"/>
      <c r="H23" s="527"/>
      <c r="I23" s="527"/>
      <c r="J23" s="527"/>
      <c r="K23" s="528"/>
      <c r="L23" s="529"/>
      <c r="M23" s="530"/>
      <c r="N23" s="530"/>
      <c r="O23" s="531"/>
      <c r="P23" s="256"/>
      <c r="Q23" s="257"/>
      <c r="R23" s="257"/>
      <c r="S23" s="257"/>
      <c r="T23" s="257"/>
      <c r="U23" s="257"/>
      <c r="V23" s="258"/>
      <c r="W23" s="256"/>
      <c r="X23" s="257"/>
      <c r="Y23" s="257"/>
      <c r="Z23" s="257"/>
      <c r="AA23" s="257"/>
      <c r="AB23" s="257"/>
      <c r="AC23" s="258"/>
      <c r="AD23" s="256"/>
      <c r="AE23" s="257"/>
      <c r="AF23" s="257"/>
      <c r="AG23" s="257"/>
      <c r="AH23" s="257"/>
      <c r="AI23" s="257"/>
      <c r="AJ23" s="258"/>
      <c r="AK23" s="256"/>
      <c r="AL23" s="257"/>
      <c r="AM23" s="257"/>
      <c r="AN23" s="257"/>
      <c r="AO23" s="257"/>
      <c r="AP23" s="257"/>
      <c r="AQ23" s="258"/>
      <c r="AR23" s="256"/>
      <c r="AS23" s="257"/>
      <c r="AT23" s="258"/>
      <c r="AU23" s="532">
        <f t="shared" si="3"/>
        <v>0</v>
      </c>
      <c r="AV23" s="533"/>
      <c r="AW23" s="534">
        <f t="shared" si="1"/>
        <v>0</v>
      </c>
      <c r="AX23" s="535"/>
      <c r="AY23" s="502"/>
      <c r="AZ23" s="503"/>
      <c r="BA23" s="503"/>
      <c r="BB23" s="503"/>
      <c r="BC23" s="503"/>
      <c r="BD23" s="504"/>
    </row>
    <row r="24" spans="1:56" ht="39.9" customHeight="1">
      <c r="A24" s="239"/>
      <c r="B24" s="255">
        <f t="shared" si="2"/>
        <v>11</v>
      </c>
      <c r="C24" s="522"/>
      <c r="D24" s="523"/>
      <c r="E24" s="524"/>
      <c r="F24" s="525"/>
      <c r="G24" s="526"/>
      <c r="H24" s="527"/>
      <c r="I24" s="527"/>
      <c r="J24" s="527"/>
      <c r="K24" s="528"/>
      <c r="L24" s="529"/>
      <c r="M24" s="530"/>
      <c r="N24" s="530"/>
      <c r="O24" s="531"/>
      <c r="P24" s="256"/>
      <c r="Q24" s="257"/>
      <c r="R24" s="257"/>
      <c r="S24" s="257"/>
      <c r="T24" s="257"/>
      <c r="U24" s="257"/>
      <c r="V24" s="258"/>
      <c r="W24" s="256"/>
      <c r="X24" s="257"/>
      <c r="Y24" s="257"/>
      <c r="Z24" s="257"/>
      <c r="AA24" s="257"/>
      <c r="AB24" s="257"/>
      <c r="AC24" s="258"/>
      <c r="AD24" s="256"/>
      <c r="AE24" s="257"/>
      <c r="AF24" s="257"/>
      <c r="AG24" s="257"/>
      <c r="AH24" s="257"/>
      <c r="AI24" s="257"/>
      <c r="AJ24" s="258"/>
      <c r="AK24" s="256"/>
      <c r="AL24" s="257"/>
      <c r="AM24" s="257"/>
      <c r="AN24" s="257"/>
      <c r="AO24" s="257"/>
      <c r="AP24" s="257"/>
      <c r="AQ24" s="258"/>
      <c r="AR24" s="256"/>
      <c r="AS24" s="257"/>
      <c r="AT24" s="258"/>
      <c r="AU24" s="532">
        <f t="shared" si="3"/>
        <v>0</v>
      </c>
      <c r="AV24" s="533"/>
      <c r="AW24" s="534">
        <f t="shared" si="1"/>
        <v>0</v>
      </c>
      <c r="AX24" s="535"/>
      <c r="AY24" s="502"/>
      <c r="AZ24" s="503"/>
      <c r="BA24" s="503"/>
      <c r="BB24" s="503"/>
      <c r="BC24" s="503"/>
      <c r="BD24" s="504"/>
    </row>
    <row r="25" spans="1:56" ht="39.9" customHeight="1">
      <c r="A25" s="239"/>
      <c r="B25" s="255">
        <f t="shared" si="2"/>
        <v>12</v>
      </c>
      <c r="C25" s="522"/>
      <c r="D25" s="523"/>
      <c r="E25" s="524"/>
      <c r="F25" s="525"/>
      <c r="G25" s="526"/>
      <c r="H25" s="527"/>
      <c r="I25" s="527"/>
      <c r="J25" s="527"/>
      <c r="K25" s="528"/>
      <c r="L25" s="529"/>
      <c r="M25" s="530"/>
      <c r="N25" s="530"/>
      <c r="O25" s="531"/>
      <c r="P25" s="256"/>
      <c r="Q25" s="257"/>
      <c r="R25" s="257"/>
      <c r="S25" s="257"/>
      <c r="T25" s="257"/>
      <c r="U25" s="257"/>
      <c r="V25" s="258"/>
      <c r="W25" s="256"/>
      <c r="X25" s="257"/>
      <c r="Y25" s="257"/>
      <c r="Z25" s="257"/>
      <c r="AA25" s="257"/>
      <c r="AB25" s="257"/>
      <c r="AC25" s="258"/>
      <c r="AD25" s="256"/>
      <c r="AE25" s="257"/>
      <c r="AF25" s="257"/>
      <c r="AG25" s="257"/>
      <c r="AH25" s="257"/>
      <c r="AI25" s="257"/>
      <c r="AJ25" s="258"/>
      <c r="AK25" s="256"/>
      <c r="AL25" s="257"/>
      <c r="AM25" s="257"/>
      <c r="AN25" s="257"/>
      <c r="AO25" s="257"/>
      <c r="AP25" s="257"/>
      <c r="AQ25" s="258"/>
      <c r="AR25" s="256"/>
      <c r="AS25" s="257"/>
      <c r="AT25" s="258"/>
      <c r="AU25" s="532">
        <f t="shared" si="3"/>
        <v>0</v>
      </c>
      <c r="AV25" s="533"/>
      <c r="AW25" s="534">
        <f t="shared" si="1"/>
        <v>0</v>
      </c>
      <c r="AX25" s="535"/>
      <c r="AY25" s="502"/>
      <c r="AZ25" s="503"/>
      <c r="BA25" s="503"/>
      <c r="BB25" s="503"/>
      <c r="BC25" s="503"/>
      <c r="BD25" s="504"/>
    </row>
    <row r="26" spans="1:56" ht="39.9" customHeight="1">
      <c r="A26" s="239"/>
      <c r="B26" s="255">
        <f t="shared" si="2"/>
        <v>13</v>
      </c>
      <c r="C26" s="522"/>
      <c r="D26" s="523"/>
      <c r="E26" s="524"/>
      <c r="F26" s="525"/>
      <c r="G26" s="526"/>
      <c r="H26" s="527"/>
      <c r="I26" s="527"/>
      <c r="J26" s="527"/>
      <c r="K26" s="528"/>
      <c r="L26" s="529"/>
      <c r="M26" s="530"/>
      <c r="N26" s="530"/>
      <c r="O26" s="531"/>
      <c r="P26" s="256"/>
      <c r="Q26" s="257"/>
      <c r="R26" s="257"/>
      <c r="S26" s="257"/>
      <c r="T26" s="257"/>
      <c r="U26" s="257"/>
      <c r="V26" s="258"/>
      <c r="W26" s="256"/>
      <c r="X26" s="257"/>
      <c r="Y26" s="257"/>
      <c r="Z26" s="257"/>
      <c r="AA26" s="257"/>
      <c r="AB26" s="257"/>
      <c r="AC26" s="258"/>
      <c r="AD26" s="256"/>
      <c r="AE26" s="257"/>
      <c r="AF26" s="257"/>
      <c r="AG26" s="257"/>
      <c r="AH26" s="257"/>
      <c r="AI26" s="257"/>
      <c r="AJ26" s="258"/>
      <c r="AK26" s="256"/>
      <c r="AL26" s="257"/>
      <c r="AM26" s="257"/>
      <c r="AN26" s="257"/>
      <c r="AO26" s="257"/>
      <c r="AP26" s="257"/>
      <c r="AQ26" s="258"/>
      <c r="AR26" s="256"/>
      <c r="AS26" s="257"/>
      <c r="AT26" s="258"/>
      <c r="AU26" s="532">
        <f t="shared" si="3"/>
        <v>0</v>
      </c>
      <c r="AV26" s="533"/>
      <c r="AW26" s="534">
        <f t="shared" si="1"/>
        <v>0</v>
      </c>
      <c r="AX26" s="535"/>
      <c r="AY26" s="502"/>
      <c r="AZ26" s="503"/>
      <c r="BA26" s="503"/>
      <c r="BB26" s="503"/>
      <c r="BC26" s="503"/>
      <c r="BD26" s="504"/>
    </row>
    <row r="27" spans="1:56" ht="39.9" customHeight="1">
      <c r="A27" s="239"/>
      <c r="B27" s="255">
        <f t="shared" si="2"/>
        <v>14</v>
      </c>
      <c r="C27" s="522"/>
      <c r="D27" s="523"/>
      <c r="E27" s="524"/>
      <c r="F27" s="525"/>
      <c r="G27" s="526"/>
      <c r="H27" s="527"/>
      <c r="I27" s="527"/>
      <c r="J27" s="527"/>
      <c r="K27" s="528"/>
      <c r="L27" s="529"/>
      <c r="M27" s="530"/>
      <c r="N27" s="530"/>
      <c r="O27" s="531"/>
      <c r="P27" s="256"/>
      <c r="Q27" s="257"/>
      <c r="R27" s="257"/>
      <c r="S27" s="257"/>
      <c r="T27" s="257"/>
      <c r="U27" s="257"/>
      <c r="V27" s="258"/>
      <c r="W27" s="256"/>
      <c r="X27" s="257"/>
      <c r="Y27" s="257"/>
      <c r="Z27" s="257"/>
      <c r="AA27" s="257"/>
      <c r="AB27" s="257"/>
      <c r="AC27" s="258"/>
      <c r="AD27" s="256"/>
      <c r="AE27" s="257"/>
      <c r="AF27" s="257"/>
      <c r="AG27" s="257"/>
      <c r="AH27" s="257"/>
      <c r="AI27" s="257"/>
      <c r="AJ27" s="258"/>
      <c r="AK27" s="256"/>
      <c r="AL27" s="257"/>
      <c r="AM27" s="257"/>
      <c r="AN27" s="257"/>
      <c r="AO27" s="257"/>
      <c r="AP27" s="257"/>
      <c r="AQ27" s="258"/>
      <c r="AR27" s="256"/>
      <c r="AS27" s="257"/>
      <c r="AT27" s="258"/>
      <c r="AU27" s="532">
        <f t="shared" si="3"/>
        <v>0</v>
      </c>
      <c r="AV27" s="533"/>
      <c r="AW27" s="534">
        <f t="shared" si="1"/>
        <v>0</v>
      </c>
      <c r="AX27" s="535"/>
      <c r="AY27" s="502"/>
      <c r="AZ27" s="503"/>
      <c r="BA27" s="503"/>
      <c r="BB27" s="503"/>
      <c r="BC27" s="503"/>
      <c r="BD27" s="504"/>
    </row>
    <row r="28" spans="1:56" ht="39.9" customHeight="1">
      <c r="A28" s="239"/>
      <c r="B28" s="255">
        <f t="shared" si="2"/>
        <v>15</v>
      </c>
      <c r="C28" s="522"/>
      <c r="D28" s="523"/>
      <c r="E28" s="524"/>
      <c r="F28" s="525"/>
      <c r="G28" s="526"/>
      <c r="H28" s="527"/>
      <c r="I28" s="527"/>
      <c r="J28" s="527"/>
      <c r="K28" s="528"/>
      <c r="L28" s="529"/>
      <c r="M28" s="530"/>
      <c r="N28" s="530"/>
      <c r="O28" s="531"/>
      <c r="P28" s="256"/>
      <c r="Q28" s="257"/>
      <c r="R28" s="257"/>
      <c r="S28" s="257"/>
      <c r="T28" s="257"/>
      <c r="U28" s="257"/>
      <c r="V28" s="258"/>
      <c r="W28" s="256"/>
      <c r="X28" s="257"/>
      <c r="Y28" s="257"/>
      <c r="Z28" s="257"/>
      <c r="AA28" s="257"/>
      <c r="AB28" s="257"/>
      <c r="AC28" s="258"/>
      <c r="AD28" s="256"/>
      <c r="AE28" s="257"/>
      <c r="AF28" s="257"/>
      <c r="AG28" s="257"/>
      <c r="AH28" s="257"/>
      <c r="AI28" s="257"/>
      <c r="AJ28" s="258"/>
      <c r="AK28" s="256"/>
      <c r="AL28" s="257"/>
      <c r="AM28" s="257"/>
      <c r="AN28" s="257"/>
      <c r="AO28" s="257"/>
      <c r="AP28" s="257"/>
      <c r="AQ28" s="258"/>
      <c r="AR28" s="256"/>
      <c r="AS28" s="257"/>
      <c r="AT28" s="258"/>
      <c r="AU28" s="532">
        <f t="shared" si="3"/>
        <v>0</v>
      </c>
      <c r="AV28" s="533"/>
      <c r="AW28" s="534">
        <f t="shared" si="1"/>
        <v>0</v>
      </c>
      <c r="AX28" s="535"/>
      <c r="AY28" s="502"/>
      <c r="AZ28" s="503"/>
      <c r="BA28" s="503"/>
      <c r="BB28" s="503"/>
      <c r="BC28" s="503"/>
      <c r="BD28" s="504"/>
    </row>
    <row r="29" spans="1:56" ht="39.9" customHeight="1">
      <c r="A29" s="239"/>
      <c r="B29" s="255">
        <f t="shared" si="2"/>
        <v>16</v>
      </c>
      <c r="C29" s="522"/>
      <c r="D29" s="523"/>
      <c r="E29" s="524"/>
      <c r="F29" s="525"/>
      <c r="G29" s="526"/>
      <c r="H29" s="527"/>
      <c r="I29" s="527"/>
      <c r="J29" s="527"/>
      <c r="K29" s="528"/>
      <c r="L29" s="529"/>
      <c r="M29" s="530"/>
      <c r="N29" s="530"/>
      <c r="O29" s="531"/>
      <c r="P29" s="256"/>
      <c r="Q29" s="257"/>
      <c r="R29" s="257"/>
      <c r="S29" s="257"/>
      <c r="T29" s="257"/>
      <c r="U29" s="257"/>
      <c r="V29" s="258"/>
      <c r="W29" s="256"/>
      <c r="X29" s="257"/>
      <c r="Y29" s="257"/>
      <c r="Z29" s="257"/>
      <c r="AA29" s="257"/>
      <c r="AB29" s="257"/>
      <c r="AC29" s="258"/>
      <c r="AD29" s="256"/>
      <c r="AE29" s="257"/>
      <c r="AF29" s="257"/>
      <c r="AG29" s="257"/>
      <c r="AH29" s="257"/>
      <c r="AI29" s="257"/>
      <c r="AJ29" s="258"/>
      <c r="AK29" s="256"/>
      <c r="AL29" s="257"/>
      <c r="AM29" s="257"/>
      <c r="AN29" s="257"/>
      <c r="AO29" s="257"/>
      <c r="AP29" s="257"/>
      <c r="AQ29" s="258"/>
      <c r="AR29" s="256"/>
      <c r="AS29" s="257"/>
      <c r="AT29" s="258"/>
      <c r="AU29" s="532">
        <f t="shared" si="3"/>
        <v>0</v>
      </c>
      <c r="AV29" s="533"/>
      <c r="AW29" s="534">
        <f t="shared" si="1"/>
        <v>0</v>
      </c>
      <c r="AX29" s="535"/>
      <c r="AY29" s="502"/>
      <c r="AZ29" s="503"/>
      <c r="BA29" s="503"/>
      <c r="BB29" s="503"/>
      <c r="BC29" s="503"/>
      <c r="BD29" s="504"/>
    </row>
    <row r="30" spans="1:56" ht="39.9" customHeight="1">
      <c r="A30" s="239"/>
      <c r="B30" s="255">
        <f t="shared" si="2"/>
        <v>17</v>
      </c>
      <c r="C30" s="522"/>
      <c r="D30" s="523"/>
      <c r="E30" s="524"/>
      <c r="F30" s="525"/>
      <c r="G30" s="526"/>
      <c r="H30" s="527"/>
      <c r="I30" s="527"/>
      <c r="J30" s="527"/>
      <c r="K30" s="528"/>
      <c r="L30" s="529"/>
      <c r="M30" s="530"/>
      <c r="N30" s="530"/>
      <c r="O30" s="531"/>
      <c r="P30" s="256"/>
      <c r="Q30" s="257"/>
      <c r="R30" s="257"/>
      <c r="S30" s="257"/>
      <c r="T30" s="257"/>
      <c r="U30" s="257"/>
      <c r="V30" s="258"/>
      <c r="W30" s="256"/>
      <c r="X30" s="257"/>
      <c r="Y30" s="257"/>
      <c r="Z30" s="257"/>
      <c r="AA30" s="257"/>
      <c r="AB30" s="257"/>
      <c r="AC30" s="258"/>
      <c r="AD30" s="256"/>
      <c r="AE30" s="257"/>
      <c r="AF30" s="257"/>
      <c r="AG30" s="257"/>
      <c r="AH30" s="257"/>
      <c r="AI30" s="257"/>
      <c r="AJ30" s="258"/>
      <c r="AK30" s="256"/>
      <c r="AL30" s="257"/>
      <c r="AM30" s="257"/>
      <c r="AN30" s="257"/>
      <c r="AO30" s="257"/>
      <c r="AP30" s="257"/>
      <c r="AQ30" s="258"/>
      <c r="AR30" s="256"/>
      <c r="AS30" s="257"/>
      <c r="AT30" s="258"/>
      <c r="AU30" s="532">
        <f t="shared" si="3"/>
        <v>0</v>
      </c>
      <c r="AV30" s="533"/>
      <c r="AW30" s="534">
        <f t="shared" si="1"/>
        <v>0</v>
      </c>
      <c r="AX30" s="535"/>
      <c r="AY30" s="502"/>
      <c r="AZ30" s="503"/>
      <c r="BA30" s="503"/>
      <c r="BB30" s="503"/>
      <c r="BC30" s="503"/>
      <c r="BD30" s="504"/>
    </row>
    <row r="31" spans="1:56" ht="39.9" customHeight="1" thickBot="1">
      <c r="A31" s="239"/>
      <c r="B31" s="259">
        <f t="shared" si="2"/>
        <v>18</v>
      </c>
      <c r="C31" s="505"/>
      <c r="D31" s="506"/>
      <c r="E31" s="507"/>
      <c r="F31" s="508"/>
      <c r="G31" s="509"/>
      <c r="H31" s="510"/>
      <c r="I31" s="510"/>
      <c r="J31" s="510"/>
      <c r="K31" s="511"/>
      <c r="L31" s="512"/>
      <c r="M31" s="513"/>
      <c r="N31" s="513"/>
      <c r="O31" s="514"/>
      <c r="P31" s="260"/>
      <c r="Q31" s="261"/>
      <c r="R31" s="261"/>
      <c r="S31" s="261"/>
      <c r="T31" s="261"/>
      <c r="U31" s="261"/>
      <c r="V31" s="262"/>
      <c r="W31" s="260"/>
      <c r="X31" s="261"/>
      <c r="Y31" s="261"/>
      <c r="Z31" s="261"/>
      <c r="AA31" s="261"/>
      <c r="AB31" s="261"/>
      <c r="AC31" s="262"/>
      <c r="AD31" s="260"/>
      <c r="AE31" s="261"/>
      <c r="AF31" s="261"/>
      <c r="AG31" s="261"/>
      <c r="AH31" s="261"/>
      <c r="AI31" s="261"/>
      <c r="AJ31" s="262"/>
      <c r="AK31" s="260"/>
      <c r="AL31" s="261"/>
      <c r="AM31" s="261"/>
      <c r="AN31" s="261"/>
      <c r="AO31" s="261"/>
      <c r="AP31" s="261"/>
      <c r="AQ31" s="262"/>
      <c r="AR31" s="260"/>
      <c r="AS31" s="261"/>
      <c r="AT31" s="262"/>
      <c r="AU31" s="515">
        <f t="shared" si="3"/>
        <v>0</v>
      </c>
      <c r="AV31" s="516"/>
      <c r="AW31" s="517">
        <f t="shared" si="1"/>
        <v>0</v>
      </c>
      <c r="AX31" s="518"/>
      <c r="AY31" s="519"/>
      <c r="AZ31" s="520"/>
      <c r="BA31" s="520"/>
      <c r="BB31" s="520"/>
      <c r="BC31" s="520"/>
      <c r="BD31" s="521"/>
    </row>
    <row r="32" spans="1:56" ht="20.25" customHeight="1">
      <c r="A32" s="239"/>
      <c r="B32" s="239"/>
      <c r="C32" s="263"/>
      <c r="D32" s="264"/>
      <c r="E32" s="265"/>
      <c r="F32" s="241"/>
      <c r="G32" s="241"/>
      <c r="H32" s="241"/>
      <c r="I32" s="241"/>
      <c r="J32" s="241"/>
      <c r="K32" s="241"/>
      <c r="L32" s="241"/>
      <c r="M32" s="241"/>
      <c r="N32" s="241"/>
      <c r="O32" s="241"/>
      <c r="P32" s="241"/>
      <c r="Q32" s="241"/>
      <c r="R32" s="241"/>
      <c r="S32" s="241"/>
      <c r="T32" s="241"/>
      <c r="U32" s="241"/>
      <c r="V32" s="241"/>
      <c r="W32" s="241"/>
      <c r="X32" s="241"/>
      <c r="Y32" s="241"/>
      <c r="Z32" s="241"/>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row>
    <row r="33" spans="1:56" ht="20.25" customHeight="1">
      <c r="A33" s="239"/>
      <c r="B33" s="267" t="s">
        <v>631</v>
      </c>
      <c r="C33" s="267"/>
      <c r="D33" s="267"/>
      <c r="E33" s="267"/>
      <c r="F33" s="267"/>
      <c r="G33" s="267"/>
      <c r="H33" s="267"/>
      <c r="I33" s="267"/>
      <c r="J33" s="267"/>
      <c r="K33" s="267"/>
      <c r="L33" s="268"/>
      <c r="M33" s="267"/>
      <c r="N33" s="267"/>
      <c r="O33" s="267"/>
      <c r="P33" s="267"/>
      <c r="Q33" s="267"/>
      <c r="R33" s="267"/>
      <c r="S33" s="267"/>
      <c r="T33" s="267" t="s">
        <v>268</v>
      </c>
      <c r="U33" s="267"/>
      <c r="V33" s="267"/>
      <c r="W33" s="267"/>
      <c r="X33" s="267"/>
      <c r="Y33" s="267"/>
      <c r="Z33" s="269"/>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row>
    <row r="34" spans="1:56" ht="20.25" customHeight="1">
      <c r="A34" s="239"/>
      <c r="B34" s="267"/>
      <c r="C34" s="500" t="s">
        <v>276</v>
      </c>
      <c r="D34" s="500"/>
      <c r="E34" s="500" t="s">
        <v>275</v>
      </c>
      <c r="F34" s="500"/>
      <c r="G34" s="500"/>
      <c r="H34" s="500"/>
      <c r="I34" s="267"/>
      <c r="J34" s="501" t="s">
        <v>274</v>
      </c>
      <c r="K34" s="501"/>
      <c r="L34" s="501"/>
      <c r="M34" s="501"/>
      <c r="N34" s="235"/>
      <c r="O34" s="235"/>
      <c r="P34" s="270" t="s">
        <v>252</v>
      </c>
      <c r="Q34" s="270"/>
      <c r="R34" s="267"/>
      <c r="S34" s="267"/>
      <c r="T34" s="475" t="s">
        <v>265</v>
      </c>
      <c r="U34" s="477"/>
      <c r="V34" s="475" t="s">
        <v>264</v>
      </c>
      <c r="W34" s="476"/>
      <c r="X34" s="476"/>
      <c r="Y34" s="477"/>
      <c r="Z34" s="269"/>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row>
    <row r="35" spans="1:56" ht="20.25" customHeight="1">
      <c r="A35" s="239"/>
      <c r="B35" s="267"/>
      <c r="C35" s="474"/>
      <c r="D35" s="474"/>
      <c r="E35" s="474" t="s">
        <v>273</v>
      </c>
      <c r="F35" s="474"/>
      <c r="G35" s="474" t="s">
        <v>272</v>
      </c>
      <c r="H35" s="474"/>
      <c r="I35" s="267"/>
      <c r="J35" s="474" t="s">
        <v>273</v>
      </c>
      <c r="K35" s="474"/>
      <c r="L35" s="474" t="s">
        <v>272</v>
      </c>
      <c r="M35" s="474"/>
      <c r="N35" s="235"/>
      <c r="O35" s="235"/>
      <c r="P35" s="270" t="s">
        <v>271</v>
      </c>
      <c r="Q35" s="270"/>
      <c r="R35" s="267"/>
      <c r="S35" s="267"/>
      <c r="T35" s="475" t="s">
        <v>262</v>
      </c>
      <c r="U35" s="477"/>
      <c r="V35" s="475" t="s">
        <v>261</v>
      </c>
      <c r="W35" s="476"/>
      <c r="X35" s="476"/>
      <c r="Y35" s="477"/>
      <c r="Z35" s="27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row>
    <row r="36" spans="1:56" ht="20.25" customHeight="1">
      <c r="A36" s="239"/>
      <c r="B36" s="267"/>
      <c r="C36" s="475" t="s">
        <v>262</v>
      </c>
      <c r="D36" s="477"/>
      <c r="E36" s="492">
        <f>SUMIFS($AU$14:$AV$31,$C$14:$D$31,"介護支援専門員",$E$14:$F$31,"A")</f>
        <v>480</v>
      </c>
      <c r="F36" s="493"/>
      <c r="G36" s="494">
        <f>SUMIFS($AW$14:$AX$31,$C$14:$D$31,"介護支援専門員",$E$14:$F$31,"A")</f>
        <v>120</v>
      </c>
      <c r="H36" s="495"/>
      <c r="I36" s="272"/>
      <c r="J36" s="496">
        <v>0</v>
      </c>
      <c r="K36" s="497"/>
      <c r="L36" s="496">
        <v>0</v>
      </c>
      <c r="M36" s="497"/>
      <c r="N36" s="273"/>
      <c r="O36" s="273"/>
      <c r="P36" s="496">
        <v>3</v>
      </c>
      <c r="Q36" s="497"/>
      <c r="R36" s="267"/>
      <c r="S36" s="267"/>
      <c r="T36" s="475" t="s">
        <v>259</v>
      </c>
      <c r="U36" s="477"/>
      <c r="V36" s="475" t="s">
        <v>258</v>
      </c>
      <c r="W36" s="476"/>
      <c r="X36" s="476"/>
      <c r="Y36" s="477"/>
      <c r="Z36" s="274"/>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row>
    <row r="37" spans="1:56" ht="20.25" customHeight="1">
      <c r="A37" s="239"/>
      <c r="B37" s="267"/>
      <c r="C37" s="475" t="s">
        <v>259</v>
      </c>
      <c r="D37" s="477"/>
      <c r="E37" s="492">
        <f>SUMIFS($AU$14:$AV$31,$C$14:$D$31,"介護支援専門員",$E$14:$F$31,"B")</f>
        <v>0</v>
      </c>
      <c r="F37" s="493"/>
      <c r="G37" s="494">
        <f>SUMIFS($AW$14:$AX$31,$C$14:$D$31,"介護支援専門員",$E$14:$F$31,"B")</f>
        <v>0</v>
      </c>
      <c r="H37" s="495"/>
      <c r="I37" s="272"/>
      <c r="J37" s="496">
        <v>0</v>
      </c>
      <c r="K37" s="497"/>
      <c r="L37" s="496">
        <v>0</v>
      </c>
      <c r="M37" s="497"/>
      <c r="N37" s="273"/>
      <c r="O37" s="273"/>
      <c r="P37" s="496">
        <v>0</v>
      </c>
      <c r="Q37" s="497"/>
      <c r="R37" s="267"/>
      <c r="S37" s="267"/>
      <c r="T37" s="475" t="s">
        <v>256</v>
      </c>
      <c r="U37" s="477"/>
      <c r="V37" s="475" t="s">
        <v>255</v>
      </c>
      <c r="W37" s="476"/>
      <c r="X37" s="476"/>
      <c r="Y37" s="477"/>
      <c r="Z37" s="274"/>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row>
    <row r="38" spans="1:56" ht="20.25" customHeight="1">
      <c r="A38" s="239"/>
      <c r="B38" s="267"/>
      <c r="C38" s="475" t="s">
        <v>256</v>
      </c>
      <c r="D38" s="477"/>
      <c r="E38" s="492">
        <f>SUMIFS($AU$14:$AV$31,$C$14:$D$31,"介護支援専門員",$E$14:$F$31,"C")</f>
        <v>80</v>
      </c>
      <c r="F38" s="493"/>
      <c r="G38" s="494">
        <f>SUMIFS($AW$14:$AX$31,$C$14:$D$31,"介護支援専門員",$E$14:$F$31,"C")</f>
        <v>20</v>
      </c>
      <c r="H38" s="495"/>
      <c r="I38" s="272"/>
      <c r="J38" s="496">
        <v>80</v>
      </c>
      <c r="K38" s="497"/>
      <c r="L38" s="498">
        <v>20</v>
      </c>
      <c r="M38" s="499"/>
      <c r="N38" s="273"/>
      <c r="O38" s="273"/>
      <c r="P38" s="492" t="s">
        <v>270</v>
      </c>
      <c r="Q38" s="493"/>
      <c r="R38" s="267"/>
      <c r="S38" s="267"/>
      <c r="T38" s="475" t="s">
        <v>254</v>
      </c>
      <c r="U38" s="477"/>
      <c r="V38" s="475" t="s">
        <v>253</v>
      </c>
      <c r="W38" s="476"/>
      <c r="X38" s="476"/>
      <c r="Y38" s="477"/>
      <c r="Z38" s="275"/>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row>
    <row r="39" spans="1:56" ht="20.25" customHeight="1">
      <c r="A39" s="239"/>
      <c r="B39" s="267"/>
      <c r="C39" s="475" t="s">
        <v>254</v>
      </c>
      <c r="D39" s="477"/>
      <c r="E39" s="492">
        <f>SUMIFS($AU$14:$AV$31,$C$14:$D$31,"介護支援専門員",$E$14:$F$31,"D")</f>
        <v>0</v>
      </c>
      <c r="F39" s="493"/>
      <c r="G39" s="494">
        <f>SUMIFS($AW$14:$AX$31,$C$14:$D$31,"介護支援専門員",$E$14:$F$31,"D")</f>
        <v>0</v>
      </c>
      <c r="H39" s="495"/>
      <c r="I39" s="272"/>
      <c r="J39" s="496">
        <v>0</v>
      </c>
      <c r="K39" s="497"/>
      <c r="L39" s="498">
        <v>0</v>
      </c>
      <c r="M39" s="499"/>
      <c r="N39" s="273"/>
      <c r="O39" s="273"/>
      <c r="P39" s="492" t="s">
        <v>270</v>
      </c>
      <c r="Q39" s="493"/>
      <c r="R39" s="267"/>
      <c r="S39" s="267"/>
      <c r="T39" s="267"/>
      <c r="U39" s="490"/>
      <c r="V39" s="490"/>
      <c r="W39" s="491"/>
      <c r="X39" s="491"/>
      <c r="Y39" s="276"/>
      <c r="Z39" s="276"/>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row>
    <row r="40" spans="1:56" ht="20.25" customHeight="1">
      <c r="A40" s="239"/>
      <c r="B40" s="267"/>
      <c r="C40" s="475" t="s">
        <v>249</v>
      </c>
      <c r="D40" s="477"/>
      <c r="E40" s="492">
        <f>SUM(E36:F39)</f>
        <v>560</v>
      </c>
      <c r="F40" s="493"/>
      <c r="G40" s="494">
        <f>SUM(G36:H39)</f>
        <v>140</v>
      </c>
      <c r="H40" s="495"/>
      <c r="I40" s="272"/>
      <c r="J40" s="492">
        <f>SUM(J36:K39)</f>
        <v>80</v>
      </c>
      <c r="K40" s="493"/>
      <c r="L40" s="492">
        <f>SUM(L36:M39)</f>
        <v>20</v>
      </c>
      <c r="M40" s="493"/>
      <c r="N40" s="273"/>
      <c r="O40" s="273"/>
      <c r="P40" s="492">
        <f>SUM(P36:Q37)</f>
        <v>3</v>
      </c>
      <c r="Q40" s="493"/>
      <c r="R40" s="267"/>
      <c r="S40" s="267"/>
      <c r="T40" s="267"/>
      <c r="U40" s="490"/>
      <c r="V40" s="490"/>
      <c r="W40" s="491"/>
      <c r="X40" s="491"/>
      <c r="Y40" s="277"/>
      <c r="Z40" s="277"/>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row>
    <row r="41" spans="1:56" ht="20.25" customHeight="1">
      <c r="A41" s="239"/>
      <c r="B41" s="267"/>
      <c r="C41" s="267"/>
      <c r="D41" s="267"/>
      <c r="E41" s="267"/>
      <c r="F41" s="267"/>
      <c r="G41" s="267"/>
      <c r="H41" s="267"/>
      <c r="I41" s="267"/>
      <c r="J41" s="267"/>
      <c r="K41" s="267"/>
      <c r="L41" s="268"/>
      <c r="M41" s="267"/>
      <c r="N41" s="267"/>
      <c r="O41" s="267"/>
      <c r="P41" s="267"/>
      <c r="Q41" s="267"/>
      <c r="R41" s="267"/>
      <c r="S41" s="267"/>
      <c r="T41" s="267"/>
      <c r="U41" s="269"/>
      <c r="V41" s="269"/>
      <c r="W41" s="269"/>
      <c r="X41" s="269"/>
      <c r="Y41" s="269"/>
      <c r="Z41" s="269"/>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row>
    <row r="42" spans="1:56" ht="20.25" customHeight="1">
      <c r="A42" s="239"/>
      <c r="B42" s="267"/>
      <c r="C42" s="268" t="s">
        <v>269</v>
      </c>
      <c r="D42" s="267"/>
      <c r="E42" s="267"/>
      <c r="F42" s="267"/>
      <c r="G42" s="267"/>
      <c r="H42" s="267"/>
      <c r="I42" s="278" t="s">
        <v>632</v>
      </c>
      <c r="J42" s="484" t="s">
        <v>633</v>
      </c>
      <c r="K42" s="485"/>
      <c r="L42" s="279"/>
      <c r="M42" s="278"/>
      <c r="N42" s="267"/>
      <c r="O42" s="267"/>
      <c r="P42" s="267"/>
      <c r="Q42" s="267"/>
      <c r="R42" s="267"/>
      <c r="S42" s="267"/>
      <c r="T42" s="267"/>
      <c r="U42" s="280"/>
      <c r="V42" s="269"/>
      <c r="W42" s="269"/>
      <c r="X42" s="269"/>
      <c r="Y42" s="269"/>
      <c r="Z42" s="269"/>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row>
    <row r="43" spans="1:56" ht="20.25" customHeight="1">
      <c r="A43" s="239"/>
      <c r="B43" s="267"/>
      <c r="C43" s="267" t="s">
        <v>267</v>
      </c>
      <c r="D43" s="267"/>
      <c r="E43" s="267"/>
      <c r="F43" s="267"/>
      <c r="G43" s="267"/>
      <c r="H43" s="267" t="s">
        <v>266</v>
      </c>
      <c r="I43" s="267"/>
      <c r="J43" s="267"/>
      <c r="K43" s="267"/>
      <c r="L43" s="268"/>
      <c r="M43" s="267"/>
      <c r="N43" s="267"/>
      <c r="O43" s="267"/>
      <c r="P43" s="267"/>
      <c r="Q43" s="267"/>
      <c r="R43" s="267"/>
      <c r="S43" s="267"/>
      <c r="T43" s="267"/>
      <c r="U43" s="269"/>
      <c r="V43" s="269"/>
      <c r="W43" s="269"/>
      <c r="X43" s="269"/>
      <c r="Y43" s="269"/>
      <c r="Z43" s="269"/>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row>
    <row r="44" spans="1:56" ht="20.25" customHeight="1">
      <c r="A44" s="239"/>
      <c r="B44" s="267"/>
      <c r="C44" s="267" t="str">
        <f>IF($J$42="週","対象時間数（週平均）","対象時間数（当月合計）")</f>
        <v>対象時間数（週平均）</v>
      </c>
      <c r="D44" s="267"/>
      <c r="E44" s="267"/>
      <c r="F44" s="267"/>
      <c r="G44" s="267"/>
      <c r="H44" s="267" t="str">
        <f>IF($J$42="週","週に勤務すべき時間数","当月に勤務すべき時間数")</f>
        <v>週に勤務すべき時間数</v>
      </c>
      <c r="I44" s="267"/>
      <c r="J44" s="267"/>
      <c r="K44" s="267"/>
      <c r="L44" s="268"/>
      <c r="M44" s="474" t="s">
        <v>263</v>
      </c>
      <c r="N44" s="474"/>
      <c r="O44" s="474"/>
      <c r="P44" s="474"/>
      <c r="Q44" s="267"/>
      <c r="R44" s="267"/>
      <c r="S44" s="267"/>
      <c r="T44" s="267"/>
      <c r="U44" s="269"/>
      <c r="V44" s="269"/>
      <c r="W44" s="269"/>
      <c r="X44" s="269"/>
      <c r="Y44" s="269"/>
      <c r="Z44" s="269"/>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row>
    <row r="45" spans="1:56" ht="20.25" customHeight="1">
      <c r="A45" s="239"/>
      <c r="B45" s="267"/>
      <c r="C45" s="486">
        <f>IF($J$42="週",L40,J40)</f>
        <v>20</v>
      </c>
      <c r="D45" s="487"/>
      <c r="E45" s="487"/>
      <c r="F45" s="488"/>
      <c r="G45" s="281" t="s">
        <v>260</v>
      </c>
      <c r="H45" s="475">
        <f>IF($J$42="週",$AV$5,$AZ$5)</f>
        <v>40</v>
      </c>
      <c r="I45" s="476"/>
      <c r="J45" s="476"/>
      <c r="K45" s="477"/>
      <c r="L45" s="281" t="s">
        <v>247</v>
      </c>
      <c r="M45" s="478">
        <f>ROUNDDOWN(C45/H45,1)</f>
        <v>0.5</v>
      </c>
      <c r="N45" s="479"/>
      <c r="O45" s="479"/>
      <c r="P45" s="480"/>
      <c r="Q45" s="267"/>
      <c r="R45" s="267"/>
      <c r="S45" s="267"/>
      <c r="T45" s="267"/>
      <c r="U45" s="489"/>
      <c r="V45" s="489"/>
      <c r="W45" s="489"/>
      <c r="X45" s="489"/>
      <c r="Y45" s="274"/>
      <c r="Z45" s="269"/>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row>
    <row r="46" spans="1:56" ht="20.25" customHeight="1">
      <c r="A46" s="239"/>
      <c r="B46" s="267"/>
      <c r="C46" s="267"/>
      <c r="D46" s="267"/>
      <c r="E46" s="267"/>
      <c r="F46" s="267"/>
      <c r="G46" s="267"/>
      <c r="H46" s="267"/>
      <c r="I46" s="267"/>
      <c r="J46" s="267"/>
      <c r="K46" s="267"/>
      <c r="L46" s="268"/>
      <c r="M46" s="267" t="s">
        <v>257</v>
      </c>
      <c r="N46" s="267"/>
      <c r="O46" s="267"/>
      <c r="P46" s="267"/>
      <c r="Q46" s="267"/>
      <c r="R46" s="267"/>
      <c r="S46" s="267"/>
      <c r="T46" s="267"/>
      <c r="U46" s="269"/>
      <c r="V46" s="269"/>
      <c r="W46" s="269"/>
      <c r="X46" s="269"/>
      <c r="Y46" s="269"/>
      <c r="Z46" s="269"/>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row>
    <row r="47" spans="1:56" ht="20.25" customHeight="1">
      <c r="A47" s="239"/>
      <c r="B47" s="267"/>
      <c r="C47" s="267" t="s">
        <v>634</v>
      </c>
      <c r="D47" s="267"/>
      <c r="E47" s="267"/>
      <c r="F47" s="267"/>
      <c r="G47" s="267"/>
      <c r="H47" s="267"/>
      <c r="I47" s="267"/>
      <c r="J47" s="267"/>
      <c r="K47" s="267"/>
      <c r="L47" s="268"/>
      <c r="M47" s="267"/>
      <c r="N47" s="267"/>
      <c r="O47" s="267"/>
      <c r="P47" s="267"/>
      <c r="Q47" s="267"/>
      <c r="R47" s="267"/>
      <c r="S47" s="267"/>
      <c r="T47" s="267"/>
      <c r="U47" s="267"/>
      <c r="V47" s="282"/>
      <c r="W47" s="283"/>
      <c r="X47" s="283"/>
      <c r="Y47" s="267"/>
      <c r="Z47" s="267"/>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row>
    <row r="48" spans="1:56" ht="20.25" customHeight="1">
      <c r="A48" s="239"/>
      <c r="B48" s="267"/>
      <c r="C48" s="267" t="s">
        <v>252</v>
      </c>
      <c r="D48" s="267"/>
      <c r="E48" s="267"/>
      <c r="F48" s="267"/>
      <c r="G48" s="267"/>
      <c r="H48" s="267"/>
      <c r="I48" s="267"/>
      <c r="J48" s="267"/>
      <c r="K48" s="267"/>
      <c r="L48" s="268"/>
      <c r="M48" s="281"/>
      <c r="N48" s="281"/>
      <c r="O48" s="281"/>
      <c r="P48" s="281"/>
      <c r="Q48" s="267"/>
      <c r="R48" s="267"/>
      <c r="S48" s="267"/>
      <c r="T48" s="267"/>
      <c r="U48" s="267"/>
      <c r="V48" s="282"/>
      <c r="W48" s="283"/>
      <c r="X48" s="283"/>
      <c r="Y48" s="267"/>
      <c r="Z48" s="267"/>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row>
    <row r="49" spans="1:58" ht="20.25" customHeight="1">
      <c r="A49" s="239"/>
      <c r="B49" s="267"/>
      <c r="C49" s="235" t="s">
        <v>251</v>
      </c>
      <c r="D49" s="235"/>
      <c r="E49" s="235"/>
      <c r="F49" s="235"/>
      <c r="G49" s="235"/>
      <c r="H49" s="267" t="s">
        <v>250</v>
      </c>
      <c r="I49" s="235"/>
      <c r="J49" s="235"/>
      <c r="K49" s="235"/>
      <c r="L49" s="235"/>
      <c r="M49" s="474" t="s">
        <v>249</v>
      </c>
      <c r="N49" s="474"/>
      <c r="O49" s="474"/>
      <c r="P49" s="474"/>
      <c r="Q49" s="267"/>
      <c r="R49" s="267"/>
      <c r="S49" s="267"/>
      <c r="T49" s="267"/>
      <c r="U49" s="267"/>
      <c r="V49" s="282"/>
      <c r="W49" s="283"/>
      <c r="X49" s="283"/>
      <c r="Y49" s="267"/>
      <c r="Z49" s="267"/>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row>
    <row r="50" spans="1:58" ht="20.25" customHeight="1">
      <c r="A50" s="239"/>
      <c r="B50" s="267"/>
      <c r="C50" s="475">
        <f>P40</f>
        <v>3</v>
      </c>
      <c r="D50" s="476"/>
      <c r="E50" s="476"/>
      <c r="F50" s="477"/>
      <c r="G50" s="281" t="s">
        <v>248</v>
      </c>
      <c r="H50" s="478">
        <f>M45</f>
        <v>0.5</v>
      </c>
      <c r="I50" s="479"/>
      <c r="J50" s="479"/>
      <c r="K50" s="480"/>
      <c r="L50" s="281" t="s">
        <v>247</v>
      </c>
      <c r="M50" s="481">
        <f>ROUNDDOWN(C50+H50,1)</f>
        <v>3.5</v>
      </c>
      <c r="N50" s="482"/>
      <c r="O50" s="482"/>
      <c r="P50" s="483"/>
      <c r="Q50" s="267"/>
      <c r="R50" s="267"/>
      <c r="S50" s="267"/>
      <c r="T50" s="267"/>
      <c r="U50" s="267"/>
      <c r="V50" s="282"/>
      <c r="W50" s="283"/>
      <c r="X50" s="283"/>
      <c r="Y50" s="267"/>
      <c r="Z50" s="267"/>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row>
    <row r="51" spans="1:58" ht="20.25" customHeight="1">
      <c r="A51" s="239"/>
      <c r="B51" s="267"/>
      <c r="C51" s="267"/>
      <c r="D51" s="267"/>
      <c r="E51" s="267"/>
      <c r="F51" s="267"/>
      <c r="G51" s="267"/>
      <c r="H51" s="267"/>
      <c r="I51" s="267"/>
      <c r="J51" s="267"/>
      <c r="K51" s="267"/>
      <c r="L51" s="267"/>
      <c r="M51" s="267"/>
      <c r="N51" s="268"/>
      <c r="O51" s="267"/>
      <c r="P51" s="267"/>
      <c r="Q51" s="267"/>
      <c r="R51" s="267"/>
      <c r="S51" s="267"/>
      <c r="T51" s="267"/>
      <c r="U51" s="267"/>
      <c r="V51" s="282"/>
      <c r="W51" s="283"/>
      <c r="X51" s="283"/>
      <c r="Y51" s="267"/>
      <c r="Z51" s="267"/>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row>
    <row r="52" spans="1:58" ht="20.25" customHeight="1">
      <c r="C52" s="284"/>
      <c r="D52" s="284"/>
      <c r="E52" s="285"/>
      <c r="F52" s="285"/>
      <c r="G52" s="285"/>
      <c r="H52" s="285"/>
      <c r="I52" s="285"/>
      <c r="J52" s="285"/>
      <c r="K52" s="285"/>
      <c r="L52" s="285"/>
      <c r="M52" s="285"/>
      <c r="N52" s="285"/>
      <c r="O52" s="285"/>
      <c r="P52" s="285"/>
      <c r="Q52" s="285"/>
      <c r="R52" s="285"/>
      <c r="S52" s="285"/>
      <c r="T52" s="284"/>
      <c r="U52" s="285"/>
      <c r="V52" s="285"/>
      <c r="W52" s="285"/>
      <c r="X52" s="285"/>
      <c r="Y52" s="285"/>
      <c r="Z52" s="285"/>
      <c r="AA52" s="285"/>
      <c r="AB52" s="285"/>
      <c r="AC52" s="285"/>
      <c r="AD52" s="285"/>
      <c r="AE52" s="285"/>
      <c r="AF52" s="285"/>
      <c r="AJ52" s="286"/>
      <c r="AK52" s="287"/>
      <c r="AL52" s="287"/>
      <c r="AM52" s="285"/>
      <c r="AN52" s="285"/>
      <c r="AO52" s="285"/>
      <c r="AP52" s="285"/>
      <c r="AQ52" s="285"/>
      <c r="AR52" s="285"/>
      <c r="AS52" s="285"/>
      <c r="AT52" s="285"/>
      <c r="AU52" s="285"/>
      <c r="AV52" s="285"/>
      <c r="AW52" s="285"/>
      <c r="AX52" s="285"/>
      <c r="AY52" s="285"/>
      <c r="AZ52" s="285"/>
      <c r="BA52" s="285"/>
      <c r="BB52" s="285"/>
      <c r="BC52" s="285"/>
      <c r="BD52" s="285"/>
      <c r="BE52" s="287"/>
    </row>
    <row r="53" spans="1:58" ht="20.25" customHeight="1">
      <c r="A53" s="285"/>
      <c r="B53" s="285"/>
      <c r="C53" s="284"/>
      <c r="D53" s="284"/>
      <c r="E53" s="285"/>
      <c r="F53" s="285"/>
      <c r="G53" s="285"/>
      <c r="H53" s="285"/>
      <c r="I53" s="285"/>
      <c r="J53" s="285"/>
      <c r="K53" s="285"/>
      <c r="L53" s="285"/>
      <c r="M53" s="285"/>
      <c r="N53" s="285"/>
      <c r="O53" s="285"/>
      <c r="P53" s="285"/>
      <c r="Q53" s="285"/>
      <c r="R53" s="285"/>
      <c r="S53" s="285"/>
      <c r="T53" s="285"/>
      <c r="U53" s="284"/>
      <c r="V53" s="285"/>
      <c r="W53" s="285"/>
      <c r="X53" s="285"/>
      <c r="Y53" s="285"/>
      <c r="Z53" s="285"/>
      <c r="AA53" s="285"/>
      <c r="AB53" s="285"/>
      <c r="AC53" s="285"/>
      <c r="AD53" s="285"/>
      <c r="AE53" s="285"/>
      <c r="AF53" s="285"/>
      <c r="AG53" s="285"/>
      <c r="AK53" s="286"/>
      <c r="AL53" s="287"/>
      <c r="AM53" s="287"/>
      <c r="AN53" s="285"/>
      <c r="AO53" s="285"/>
      <c r="AP53" s="285"/>
      <c r="AQ53" s="285"/>
      <c r="AR53" s="285"/>
      <c r="AS53" s="285"/>
      <c r="AT53" s="285"/>
      <c r="AU53" s="285"/>
      <c r="AV53" s="285"/>
      <c r="AW53" s="285"/>
      <c r="AX53" s="285"/>
      <c r="AY53" s="285"/>
      <c r="AZ53" s="285"/>
      <c r="BA53" s="285"/>
      <c r="BB53" s="285"/>
      <c r="BC53" s="285"/>
      <c r="BD53" s="285"/>
      <c r="BE53" s="285"/>
      <c r="BF53" s="287"/>
    </row>
    <row r="54" spans="1:58" ht="20.25" customHeight="1">
      <c r="A54" s="285"/>
      <c r="B54" s="285"/>
      <c r="C54" s="285"/>
      <c r="D54" s="284"/>
      <c r="E54" s="285"/>
      <c r="F54" s="285"/>
      <c r="G54" s="285"/>
      <c r="H54" s="285"/>
      <c r="I54" s="285"/>
      <c r="J54" s="285"/>
      <c r="K54" s="285"/>
      <c r="L54" s="285"/>
      <c r="M54" s="285"/>
      <c r="N54" s="285"/>
      <c r="O54" s="285"/>
      <c r="P54" s="285"/>
      <c r="Q54" s="285"/>
      <c r="R54" s="285"/>
      <c r="S54" s="285"/>
      <c r="T54" s="285"/>
      <c r="U54" s="284"/>
      <c r="V54" s="285"/>
      <c r="W54" s="285"/>
      <c r="X54" s="285"/>
      <c r="Y54" s="285"/>
      <c r="Z54" s="285"/>
      <c r="AA54" s="285"/>
      <c r="AB54" s="285"/>
      <c r="AC54" s="285"/>
      <c r="AD54" s="285"/>
      <c r="AE54" s="285"/>
      <c r="AF54" s="285"/>
      <c r="AG54" s="285"/>
      <c r="AK54" s="286"/>
      <c r="AL54" s="287"/>
      <c r="AM54" s="287"/>
      <c r="AN54" s="285"/>
      <c r="AO54" s="285"/>
      <c r="AP54" s="285"/>
      <c r="AQ54" s="285"/>
      <c r="AR54" s="285"/>
      <c r="AS54" s="285"/>
      <c r="AT54" s="285"/>
      <c r="AU54" s="285"/>
      <c r="AV54" s="285"/>
      <c r="AW54" s="285"/>
      <c r="AX54" s="285"/>
      <c r="AY54" s="285"/>
      <c r="AZ54" s="285"/>
      <c r="BA54" s="285"/>
      <c r="BB54" s="285"/>
      <c r="BC54" s="285"/>
      <c r="BD54" s="285"/>
      <c r="BE54" s="285"/>
      <c r="BF54" s="287"/>
    </row>
    <row r="55" spans="1:58" ht="20.25" customHeight="1">
      <c r="A55" s="285"/>
      <c r="B55" s="285"/>
      <c r="C55" s="284"/>
      <c r="D55" s="284"/>
      <c r="E55" s="285"/>
      <c r="F55" s="285"/>
      <c r="G55" s="285"/>
      <c r="H55" s="285"/>
      <c r="I55" s="285"/>
      <c r="J55" s="285"/>
      <c r="K55" s="285"/>
      <c r="L55" s="285"/>
      <c r="M55" s="285"/>
      <c r="N55" s="285"/>
      <c r="O55" s="285"/>
      <c r="P55" s="285"/>
      <c r="Q55" s="285"/>
      <c r="R55" s="285"/>
      <c r="S55" s="285"/>
      <c r="T55" s="285"/>
      <c r="U55" s="284"/>
      <c r="V55" s="285"/>
      <c r="W55" s="285"/>
      <c r="X55" s="285"/>
      <c r="Y55" s="285"/>
      <c r="Z55" s="285"/>
      <c r="AA55" s="285"/>
      <c r="AB55" s="285"/>
      <c r="AC55" s="285"/>
      <c r="AD55" s="285"/>
      <c r="AE55" s="285"/>
      <c r="AF55" s="285"/>
      <c r="AG55" s="285"/>
      <c r="AK55" s="286"/>
      <c r="AL55" s="287"/>
      <c r="AM55" s="287"/>
      <c r="AN55" s="285"/>
      <c r="AO55" s="285"/>
      <c r="AP55" s="285"/>
      <c r="AQ55" s="285"/>
      <c r="AR55" s="285"/>
      <c r="AS55" s="285"/>
      <c r="AT55" s="285"/>
      <c r="AU55" s="285"/>
      <c r="AV55" s="285"/>
      <c r="AW55" s="285"/>
      <c r="AX55" s="285"/>
      <c r="AY55" s="285"/>
      <c r="AZ55" s="285"/>
      <c r="BA55" s="285"/>
      <c r="BB55" s="285"/>
      <c r="BC55" s="285"/>
      <c r="BD55" s="285"/>
      <c r="BE55" s="285"/>
      <c r="BF55" s="287"/>
    </row>
    <row r="56" spans="1:58" ht="20.25" customHeight="1">
      <c r="C56" s="286"/>
      <c r="D56" s="286"/>
      <c r="E56" s="286"/>
      <c r="F56" s="286"/>
      <c r="G56" s="286"/>
      <c r="H56" s="286"/>
      <c r="I56" s="286"/>
      <c r="J56" s="286"/>
      <c r="K56" s="286"/>
      <c r="L56" s="286"/>
      <c r="M56" s="286"/>
      <c r="N56" s="286"/>
      <c r="O56" s="286"/>
      <c r="P56" s="286"/>
      <c r="Q56" s="286"/>
      <c r="R56" s="286"/>
      <c r="S56" s="286"/>
      <c r="T56" s="286"/>
      <c r="U56" s="287"/>
      <c r="V56" s="287"/>
      <c r="W56" s="286"/>
      <c r="X56" s="286"/>
      <c r="Y56" s="286"/>
      <c r="Z56" s="286"/>
      <c r="AA56" s="286"/>
      <c r="AB56" s="286"/>
      <c r="AC56" s="286"/>
      <c r="AD56" s="286"/>
      <c r="AE56" s="286"/>
      <c r="AF56" s="286"/>
      <c r="AG56" s="286"/>
      <c r="AH56" s="286"/>
      <c r="AI56" s="286"/>
      <c r="AJ56" s="286"/>
      <c r="AK56" s="286"/>
      <c r="AL56" s="287"/>
      <c r="AM56" s="287"/>
      <c r="AN56" s="285"/>
      <c r="AO56" s="285"/>
      <c r="AP56" s="285"/>
      <c r="AQ56" s="285"/>
      <c r="AR56" s="285"/>
      <c r="AS56" s="285"/>
      <c r="AT56" s="285"/>
      <c r="AU56" s="285"/>
      <c r="AV56" s="285"/>
      <c r="AW56" s="285"/>
      <c r="AX56" s="285"/>
      <c r="AY56" s="285"/>
      <c r="AZ56" s="285"/>
      <c r="BA56" s="285"/>
      <c r="BB56" s="285"/>
      <c r="BC56" s="285"/>
      <c r="BD56" s="285"/>
      <c r="BE56" s="285"/>
      <c r="BF56" s="287"/>
    </row>
    <row r="57" spans="1:58" ht="20.25" customHeight="1">
      <c r="C57" s="286"/>
      <c r="D57" s="286"/>
      <c r="E57" s="286"/>
      <c r="F57" s="286"/>
      <c r="G57" s="286"/>
      <c r="H57" s="286"/>
      <c r="I57" s="286"/>
      <c r="J57" s="286"/>
      <c r="K57" s="286"/>
      <c r="L57" s="286"/>
      <c r="M57" s="286"/>
      <c r="N57" s="286"/>
      <c r="O57" s="286"/>
      <c r="P57" s="286"/>
      <c r="Q57" s="286"/>
      <c r="R57" s="286"/>
      <c r="S57" s="286"/>
      <c r="T57" s="286"/>
      <c r="U57" s="287"/>
      <c r="V57" s="287"/>
      <c r="W57" s="286"/>
      <c r="X57" s="286"/>
      <c r="Y57" s="286"/>
      <c r="Z57" s="286"/>
      <c r="AA57" s="286"/>
      <c r="AB57" s="286"/>
      <c r="AC57" s="286"/>
      <c r="AD57" s="286"/>
      <c r="AE57" s="286"/>
      <c r="AF57" s="286"/>
      <c r="AG57" s="286"/>
      <c r="AH57" s="286"/>
      <c r="AI57" s="286"/>
      <c r="AJ57" s="286"/>
      <c r="AK57" s="286"/>
      <c r="AL57" s="287"/>
      <c r="AM57" s="287"/>
      <c r="AN57" s="285"/>
      <c r="AO57" s="285"/>
      <c r="AP57" s="285"/>
      <c r="AQ57" s="285"/>
      <c r="AR57" s="285"/>
      <c r="AS57" s="285"/>
      <c r="AT57" s="285"/>
      <c r="AU57" s="285"/>
      <c r="AV57" s="285"/>
      <c r="AW57" s="285"/>
      <c r="AX57" s="285"/>
      <c r="AY57" s="285"/>
      <c r="AZ57" s="285"/>
      <c r="BA57" s="285"/>
      <c r="BB57" s="285"/>
      <c r="BC57" s="285"/>
      <c r="BD57" s="285"/>
      <c r="BE57" s="285"/>
      <c r="BF57" s="287"/>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3"/>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xr:uid="{1CB6B0B4-74BB-4C9B-9F46-A02B61E7B1D3}"/>
    <dataValidation type="list" allowBlank="1" showInputMessage="1" sqref="E14:F31" xr:uid="{ABDBE04B-BB2D-4CD5-A662-B44F20705585}">
      <formula1>"A, B, C, D"</formula1>
    </dataValidation>
    <dataValidation type="list" allowBlank="1" showInputMessage="1" showErrorMessage="1" sqref="AZ4:BC4" xr:uid="{B820903C-8782-43E5-A064-0953B22D9956}">
      <formula1>"予定,実績,予定・実績"</formula1>
    </dataValidation>
    <dataValidation type="list" errorStyle="warning" allowBlank="1" showInputMessage="1" error="リストにない場合のみ、入力してください。" sqref="G14:K31" xr:uid="{30DD23CD-5EA3-4FE4-96B6-01BC27F5BDED}">
      <formula1>INDIRECT(C14)</formula1>
    </dataValidation>
    <dataValidation type="list" allowBlank="1" showInputMessage="1" sqref="C14:D31" xr:uid="{C2FC1CAC-0691-4CA1-8055-99FBC48AEAF4}">
      <formula1>職種</formula1>
    </dataValidation>
    <dataValidation type="decimal" allowBlank="1" showInputMessage="1" showErrorMessage="1" error="入力可能範囲　32～40" sqref="AV5" xr:uid="{4258F326-8252-4E19-B193-049FA830DDC0}">
      <formula1>32</formula1>
      <formula2>40</formula2>
    </dataValidation>
    <dataValidation type="list" allowBlank="1" showInputMessage="1" showErrorMessage="1" sqref="J42:K42" xr:uid="{A3735E29-E431-49B7-A5AE-2A8A3FF11D85}">
      <formula1>"週,暦月"</formula1>
    </dataValidation>
    <dataValidation type="list" allowBlank="1" showInputMessage="1" showErrorMessage="1" sqref="AZ3" xr:uid="{30B57013-4EFA-4786-AE63-A5D1FD3479D0}">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6C070499-4AAC-48C8-A6D1-63CD15DC7773}">
          <x14:formula1>
            <xm:f>'C:\Users\mukaiyama-mina\Desktop\🌼標準様式関係\指定関係添付\[2-3_標準様式1_11_勤務表_居宅介護支援.xlsx]プルダウン・リスト'!#REF!</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B1:M35"/>
  <sheetViews>
    <sheetView view="pageBreakPreview" zoomScaleNormal="100" zoomScaleSheetLayoutView="100" workbookViewId="0">
      <selection activeCell="AC65" sqref="AC65:AU69"/>
    </sheetView>
  </sheetViews>
  <sheetFormatPr defaultColWidth="9" defaultRowHeight="13.2"/>
  <cols>
    <col min="1" max="1" width="1.59765625" style="102" customWidth="1"/>
    <col min="2" max="2" width="15.09765625" style="103" bestFit="1" customWidth="1"/>
    <col min="3" max="3" width="10.59765625" style="103" customWidth="1"/>
    <col min="4" max="4" width="3.3984375" style="103" bestFit="1" customWidth="1"/>
    <col min="5" max="5" width="15.59765625" style="102" customWidth="1"/>
    <col min="6" max="6" width="3.3984375" style="102" bestFit="1" customWidth="1"/>
    <col min="7" max="7" width="15.59765625" style="102" customWidth="1"/>
    <col min="8" max="8" width="3.3984375" style="102" bestFit="1" customWidth="1"/>
    <col min="9" max="9" width="15.59765625" style="103" customWidth="1"/>
    <col min="10" max="10" width="3.3984375" style="102" bestFit="1" customWidth="1"/>
    <col min="11" max="11" width="15.59765625" style="102" customWidth="1"/>
    <col min="12" max="12" width="5" style="102" customWidth="1"/>
    <col min="13" max="16384" width="9" style="102"/>
  </cols>
  <sheetData>
    <row r="1" spans="2:11">
      <c r="B1" s="115" t="s">
        <v>371</v>
      </c>
    </row>
    <row r="2" spans="2:11">
      <c r="B2" s="114" t="s">
        <v>370</v>
      </c>
      <c r="E2" s="113" t="s">
        <v>369</v>
      </c>
      <c r="I2" s="112" t="s">
        <v>368</v>
      </c>
    </row>
    <row r="3" spans="2:11">
      <c r="B3" s="103" t="s">
        <v>367</v>
      </c>
      <c r="C3" s="103" t="s">
        <v>265</v>
      </c>
      <c r="E3" s="103" t="s">
        <v>366</v>
      </c>
      <c r="F3" s="103"/>
      <c r="G3" s="103" t="s">
        <v>365</v>
      </c>
      <c r="I3" s="103" t="s">
        <v>364</v>
      </c>
      <c r="K3" s="103" t="s">
        <v>363</v>
      </c>
    </row>
    <row r="4" spans="2:11">
      <c r="B4" s="108" t="s">
        <v>362</v>
      </c>
      <c r="C4" s="109" t="s">
        <v>277</v>
      </c>
      <c r="D4" s="108" t="s">
        <v>361</v>
      </c>
      <c r="E4" s="106" t="s">
        <v>357</v>
      </c>
      <c r="F4" s="108" t="s">
        <v>360</v>
      </c>
      <c r="G4" s="106" t="s">
        <v>357</v>
      </c>
      <c r="H4" s="107" t="s">
        <v>359</v>
      </c>
      <c r="I4" s="106" t="s">
        <v>357</v>
      </c>
      <c r="J4" s="105" t="s">
        <v>358</v>
      </c>
      <c r="K4" s="104" t="s">
        <v>357</v>
      </c>
    </row>
    <row r="5" spans="2:11">
      <c r="B5" s="108" t="s">
        <v>356</v>
      </c>
      <c r="C5" s="109" t="s">
        <v>355</v>
      </c>
      <c r="D5" s="108" t="s">
        <v>354</v>
      </c>
      <c r="E5" s="106" t="s">
        <v>350</v>
      </c>
      <c r="F5" s="108" t="s">
        <v>353</v>
      </c>
      <c r="G5" s="106" t="s">
        <v>350</v>
      </c>
      <c r="H5" s="107" t="s">
        <v>352</v>
      </c>
      <c r="I5" s="106" t="s">
        <v>350</v>
      </c>
      <c r="J5" s="105" t="s">
        <v>351</v>
      </c>
      <c r="K5" s="104" t="s">
        <v>350</v>
      </c>
    </row>
    <row r="6" spans="2:11">
      <c r="B6" s="108" t="s">
        <v>349</v>
      </c>
      <c r="C6" s="109" t="s">
        <v>348</v>
      </c>
      <c r="D6" s="108" t="s">
        <v>311</v>
      </c>
      <c r="E6" s="106" t="s">
        <v>346</v>
      </c>
      <c r="F6" s="108" t="s">
        <v>310</v>
      </c>
      <c r="G6" s="106" t="s">
        <v>347</v>
      </c>
      <c r="H6" s="107" t="s">
        <v>314</v>
      </c>
      <c r="I6" s="106" t="s">
        <v>347</v>
      </c>
      <c r="J6" s="105" t="s">
        <v>321</v>
      </c>
      <c r="K6" s="104" t="s">
        <v>346</v>
      </c>
    </row>
    <row r="7" spans="2:11">
      <c r="B7" s="108"/>
      <c r="C7" s="109" t="s">
        <v>345</v>
      </c>
      <c r="D7" s="108" t="s">
        <v>311</v>
      </c>
      <c r="E7" s="106">
        <v>0.35416666666666669</v>
      </c>
      <c r="F7" s="108" t="s">
        <v>310</v>
      </c>
      <c r="G7" s="106">
        <v>0.72916666666666663</v>
      </c>
      <c r="H7" s="107" t="s">
        <v>309</v>
      </c>
      <c r="I7" s="106">
        <v>4.1666666666666664E-2</v>
      </c>
      <c r="J7" s="105" t="s">
        <v>308</v>
      </c>
      <c r="K7" s="104">
        <f t="shared" ref="K7:K20" si="0">(G7-E7-I7)*24</f>
        <v>7.9999999999999982</v>
      </c>
    </row>
    <row r="8" spans="2:11">
      <c r="B8" s="108"/>
      <c r="C8" s="109" t="s">
        <v>344</v>
      </c>
      <c r="D8" s="108" t="s">
        <v>317</v>
      </c>
      <c r="E8" s="106">
        <v>0.29166666666666669</v>
      </c>
      <c r="F8" s="108" t="s">
        <v>310</v>
      </c>
      <c r="G8" s="106">
        <v>0.66666666666666663</v>
      </c>
      <c r="H8" s="107" t="s">
        <v>309</v>
      </c>
      <c r="I8" s="106">
        <v>4.1666666666666664E-2</v>
      </c>
      <c r="J8" s="105" t="s">
        <v>321</v>
      </c>
      <c r="K8" s="104">
        <f t="shared" si="0"/>
        <v>7.9999999999999982</v>
      </c>
    </row>
    <row r="9" spans="2:11">
      <c r="B9" s="108"/>
      <c r="C9" s="109" t="s">
        <v>343</v>
      </c>
      <c r="D9" s="108" t="s">
        <v>317</v>
      </c>
      <c r="E9" s="106">
        <v>0.33333333333333331</v>
      </c>
      <c r="F9" s="108" t="s">
        <v>310</v>
      </c>
      <c r="G9" s="106">
        <v>0.70833333333333304</v>
      </c>
      <c r="H9" s="107" t="s">
        <v>309</v>
      </c>
      <c r="I9" s="106">
        <v>4.1666666666666699E-2</v>
      </c>
      <c r="J9" s="105" t="s">
        <v>308</v>
      </c>
      <c r="K9" s="104">
        <f t="shared" si="0"/>
        <v>7.9999999999999929</v>
      </c>
    </row>
    <row r="10" spans="2:11">
      <c r="B10" s="108"/>
      <c r="C10" s="109" t="s">
        <v>342</v>
      </c>
      <c r="D10" s="108" t="s">
        <v>317</v>
      </c>
      <c r="E10" s="106">
        <v>0.33333333333333331</v>
      </c>
      <c r="F10" s="108" t="s">
        <v>310</v>
      </c>
      <c r="G10" s="106">
        <v>0.54166666666666663</v>
      </c>
      <c r="H10" s="107" t="s">
        <v>314</v>
      </c>
      <c r="I10" s="106">
        <v>0</v>
      </c>
      <c r="J10" s="105" t="s">
        <v>321</v>
      </c>
      <c r="K10" s="104">
        <f t="shared" si="0"/>
        <v>5</v>
      </c>
    </row>
    <row r="11" spans="2:11">
      <c r="B11" s="108"/>
      <c r="C11" s="109" t="s">
        <v>341</v>
      </c>
      <c r="D11" s="108" t="s">
        <v>317</v>
      </c>
      <c r="E11" s="106">
        <v>0.54166666666666663</v>
      </c>
      <c r="F11" s="108" t="s">
        <v>316</v>
      </c>
      <c r="G11" s="106">
        <v>0.70833333333333337</v>
      </c>
      <c r="H11" s="107" t="s">
        <v>314</v>
      </c>
      <c r="I11" s="106">
        <v>0</v>
      </c>
      <c r="J11" s="105" t="s">
        <v>321</v>
      </c>
      <c r="K11" s="104">
        <f t="shared" si="0"/>
        <v>4.0000000000000018</v>
      </c>
    </row>
    <row r="12" spans="2:11">
      <c r="B12" s="108"/>
      <c r="C12" s="109" t="s">
        <v>340</v>
      </c>
      <c r="D12" s="108" t="s">
        <v>311</v>
      </c>
      <c r="E12" s="106">
        <v>0.41666666666666669</v>
      </c>
      <c r="F12" s="108" t="s">
        <v>310</v>
      </c>
      <c r="G12" s="106">
        <v>0.58333333333333337</v>
      </c>
      <c r="H12" s="107" t="s">
        <v>309</v>
      </c>
      <c r="I12" s="106">
        <v>0</v>
      </c>
      <c r="J12" s="105" t="s">
        <v>321</v>
      </c>
      <c r="K12" s="104">
        <f t="shared" si="0"/>
        <v>4</v>
      </c>
    </row>
    <row r="13" spans="2:11">
      <c r="B13" s="108"/>
      <c r="C13" s="109" t="s">
        <v>339</v>
      </c>
      <c r="D13" s="108" t="s">
        <v>311</v>
      </c>
      <c r="E13" s="106"/>
      <c r="F13" s="108" t="s">
        <v>310</v>
      </c>
      <c r="G13" s="106"/>
      <c r="H13" s="107" t="s">
        <v>314</v>
      </c>
      <c r="I13" s="106"/>
      <c r="J13" s="105" t="s">
        <v>321</v>
      </c>
      <c r="K13" s="104">
        <f t="shared" si="0"/>
        <v>0</v>
      </c>
    </row>
    <row r="14" spans="2:11">
      <c r="B14" s="108"/>
      <c r="C14" s="109" t="s">
        <v>338</v>
      </c>
      <c r="D14" s="108" t="s">
        <v>317</v>
      </c>
      <c r="E14" s="106"/>
      <c r="F14" s="108" t="s">
        <v>316</v>
      </c>
      <c r="G14" s="106"/>
      <c r="H14" s="107" t="s">
        <v>309</v>
      </c>
      <c r="I14" s="106"/>
      <c r="J14" s="105" t="s">
        <v>321</v>
      </c>
      <c r="K14" s="104">
        <f t="shared" si="0"/>
        <v>0</v>
      </c>
    </row>
    <row r="15" spans="2:11">
      <c r="B15" s="108"/>
      <c r="C15" s="109" t="s">
        <v>337</v>
      </c>
      <c r="D15" s="108" t="s">
        <v>311</v>
      </c>
      <c r="E15" s="106"/>
      <c r="F15" s="108" t="s">
        <v>310</v>
      </c>
      <c r="G15" s="106"/>
      <c r="H15" s="107" t="s">
        <v>314</v>
      </c>
      <c r="I15" s="106"/>
      <c r="J15" s="105" t="s">
        <v>308</v>
      </c>
      <c r="K15" s="104">
        <f t="shared" si="0"/>
        <v>0</v>
      </c>
    </row>
    <row r="16" spans="2:11">
      <c r="B16" s="108"/>
      <c r="C16" s="109" t="s">
        <v>336</v>
      </c>
      <c r="D16" s="108" t="s">
        <v>311</v>
      </c>
      <c r="E16" s="106"/>
      <c r="F16" s="108" t="s">
        <v>310</v>
      </c>
      <c r="G16" s="106"/>
      <c r="H16" s="107" t="s">
        <v>314</v>
      </c>
      <c r="I16" s="106"/>
      <c r="J16" s="105" t="s">
        <v>321</v>
      </c>
      <c r="K16" s="104">
        <f t="shared" si="0"/>
        <v>0</v>
      </c>
    </row>
    <row r="17" spans="2:11">
      <c r="B17" s="108"/>
      <c r="C17" s="109" t="s">
        <v>335</v>
      </c>
      <c r="D17" s="108" t="s">
        <v>311</v>
      </c>
      <c r="E17" s="106"/>
      <c r="F17" s="108" t="s">
        <v>310</v>
      </c>
      <c r="G17" s="106"/>
      <c r="H17" s="107" t="s">
        <v>309</v>
      </c>
      <c r="I17" s="106"/>
      <c r="J17" s="105" t="s">
        <v>321</v>
      </c>
      <c r="K17" s="104">
        <f t="shared" si="0"/>
        <v>0</v>
      </c>
    </row>
    <row r="18" spans="2:11" ht="14.4">
      <c r="B18" s="108"/>
      <c r="C18" s="109" t="s">
        <v>334</v>
      </c>
      <c r="D18" s="108" t="s">
        <v>311</v>
      </c>
      <c r="E18" s="106"/>
      <c r="F18" s="108" t="s">
        <v>316</v>
      </c>
      <c r="G18" s="106"/>
      <c r="H18" s="107" t="s">
        <v>309</v>
      </c>
      <c r="I18" s="106"/>
      <c r="J18" s="105" t="s">
        <v>321</v>
      </c>
      <c r="K18" s="111">
        <f t="shared" si="0"/>
        <v>0</v>
      </c>
    </row>
    <row r="19" spans="2:11">
      <c r="B19" s="108"/>
      <c r="C19" s="109" t="s">
        <v>333</v>
      </c>
      <c r="D19" s="108" t="s">
        <v>311</v>
      </c>
      <c r="E19" s="106"/>
      <c r="F19" s="108" t="s">
        <v>310</v>
      </c>
      <c r="G19" s="106"/>
      <c r="H19" s="107" t="s">
        <v>314</v>
      </c>
      <c r="I19" s="106"/>
      <c r="J19" s="105" t="s">
        <v>321</v>
      </c>
      <c r="K19" s="104">
        <f t="shared" si="0"/>
        <v>0</v>
      </c>
    </row>
    <row r="20" spans="2:11">
      <c r="B20" s="108"/>
      <c r="C20" s="109" t="s">
        <v>332</v>
      </c>
      <c r="D20" s="108" t="s">
        <v>311</v>
      </c>
      <c r="E20" s="106"/>
      <c r="F20" s="108" t="s">
        <v>310</v>
      </c>
      <c r="G20" s="106"/>
      <c r="H20" s="107" t="s">
        <v>314</v>
      </c>
      <c r="I20" s="106"/>
      <c r="J20" s="105" t="s">
        <v>321</v>
      </c>
      <c r="K20" s="104">
        <f t="shared" si="0"/>
        <v>0</v>
      </c>
    </row>
    <row r="21" spans="2:11">
      <c r="B21" s="108"/>
      <c r="C21" s="109" t="s">
        <v>331</v>
      </c>
      <c r="D21" s="108" t="s">
        <v>311</v>
      </c>
      <c r="E21" s="110"/>
      <c r="F21" s="108" t="s">
        <v>316</v>
      </c>
      <c r="G21" s="110"/>
      <c r="H21" s="107" t="s">
        <v>314</v>
      </c>
      <c r="I21" s="110"/>
      <c r="J21" s="105" t="s">
        <v>321</v>
      </c>
      <c r="K21" s="109">
        <v>1</v>
      </c>
    </row>
    <row r="22" spans="2:11">
      <c r="B22" s="108"/>
      <c r="C22" s="109" t="s">
        <v>330</v>
      </c>
      <c r="D22" s="108" t="s">
        <v>311</v>
      </c>
      <c r="E22" s="110"/>
      <c r="F22" s="108" t="s">
        <v>310</v>
      </c>
      <c r="G22" s="110"/>
      <c r="H22" s="107" t="s">
        <v>309</v>
      </c>
      <c r="I22" s="110"/>
      <c r="J22" s="105" t="s">
        <v>308</v>
      </c>
      <c r="K22" s="109">
        <v>2</v>
      </c>
    </row>
    <row r="23" spans="2:11">
      <c r="B23" s="108"/>
      <c r="C23" s="109" t="s">
        <v>329</v>
      </c>
      <c r="D23" s="108" t="s">
        <v>311</v>
      </c>
      <c r="E23" s="110"/>
      <c r="F23" s="108" t="s">
        <v>316</v>
      </c>
      <c r="G23" s="110"/>
      <c r="H23" s="107" t="s">
        <v>314</v>
      </c>
      <c r="I23" s="110"/>
      <c r="J23" s="105" t="s">
        <v>308</v>
      </c>
      <c r="K23" s="109">
        <v>3</v>
      </c>
    </row>
    <row r="24" spans="2:11">
      <c r="B24" s="108"/>
      <c r="C24" s="109" t="s">
        <v>328</v>
      </c>
      <c r="D24" s="108" t="s">
        <v>311</v>
      </c>
      <c r="E24" s="110"/>
      <c r="F24" s="108" t="s">
        <v>316</v>
      </c>
      <c r="G24" s="110"/>
      <c r="H24" s="107" t="s">
        <v>309</v>
      </c>
      <c r="I24" s="110"/>
      <c r="J24" s="105" t="s">
        <v>308</v>
      </c>
      <c r="K24" s="109">
        <v>4</v>
      </c>
    </row>
    <row r="25" spans="2:11">
      <c r="B25" s="108"/>
      <c r="C25" s="109" t="s">
        <v>327</v>
      </c>
      <c r="D25" s="108" t="s">
        <v>311</v>
      </c>
      <c r="E25" s="110"/>
      <c r="F25" s="108" t="s">
        <v>316</v>
      </c>
      <c r="G25" s="110"/>
      <c r="H25" s="107" t="s">
        <v>309</v>
      </c>
      <c r="I25" s="110"/>
      <c r="J25" s="105" t="s">
        <v>308</v>
      </c>
      <c r="K25" s="109">
        <v>5</v>
      </c>
    </row>
    <row r="26" spans="2:11">
      <c r="B26" s="108"/>
      <c r="C26" s="109" t="s">
        <v>326</v>
      </c>
      <c r="D26" s="108" t="s">
        <v>311</v>
      </c>
      <c r="E26" s="110"/>
      <c r="F26" s="108" t="s">
        <v>310</v>
      </c>
      <c r="G26" s="110"/>
      <c r="H26" s="107" t="s">
        <v>314</v>
      </c>
      <c r="I26" s="110"/>
      <c r="J26" s="105" t="s">
        <v>321</v>
      </c>
      <c r="K26" s="109">
        <v>6</v>
      </c>
    </row>
    <row r="27" spans="2:11">
      <c r="B27" s="108"/>
      <c r="C27" s="109" t="s">
        <v>325</v>
      </c>
      <c r="D27" s="108" t="s">
        <v>317</v>
      </c>
      <c r="E27" s="110"/>
      <c r="F27" s="108" t="s">
        <v>310</v>
      </c>
      <c r="G27" s="110"/>
      <c r="H27" s="107" t="s">
        <v>314</v>
      </c>
      <c r="I27" s="110"/>
      <c r="J27" s="105" t="s">
        <v>321</v>
      </c>
      <c r="K27" s="109">
        <v>7</v>
      </c>
    </row>
    <row r="28" spans="2:11">
      <c r="B28" s="108"/>
      <c r="C28" s="109" t="s">
        <v>324</v>
      </c>
      <c r="D28" s="108" t="s">
        <v>317</v>
      </c>
      <c r="E28" s="110"/>
      <c r="F28" s="108" t="s">
        <v>310</v>
      </c>
      <c r="G28" s="110"/>
      <c r="H28" s="107" t="s">
        <v>314</v>
      </c>
      <c r="I28" s="110"/>
      <c r="J28" s="105" t="s">
        <v>321</v>
      </c>
      <c r="K28" s="109">
        <v>8</v>
      </c>
    </row>
    <row r="29" spans="2:11">
      <c r="B29" s="108"/>
      <c r="C29" s="109" t="s">
        <v>323</v>
      </c>
      <c r="D29" s="108" t="s">
        <v>317</v>
      </c>
      <c r="E29" s="110"/>
      <c r="F29" s="108" t="s">
        <v>316</v>
      </c>
      <c r="G29" s="110"/>
      <c r="H29" s="107" t="s">
        <v>309</v>
      </c>
      <c r="I29" s="110"/>
      <c r="J29" s="105" t="s">
        <v>321</v>
      </c>
      <c r="K29" s="109"/>
    </row>
    <row r="30" spans="2:11">
      <c r="B30" s="108"/>
      <c r="C30" s="109" t="s">
        <v>322</v>
      </c>
      <c r="D30" s="108" t="s">
        <v>317</v>
      </c>
      <c r="E30" s="110"/>
      <c r="F30" s="108" t="s">
        <v>310</v>
      </c>
      <c r="G30" s="110"/>
      <c r="H30" s="107" t="s">
        <v>309</v>
      </c>
      <c r="I30" s="110"/>
      <c r="J30" s="105" t="s">
        <v>321</v>
      </c>
      <c r="K30" s="109"/>
    </row>
    <row r="31" spans="2:11">
      <c r="B31" s="108"/>
      <c r="C31" s="109" t="s">
        <v>320</v>
      </c>
      <c r="D31" s="108" t="s">
        <v>311</v>
      </c>
      <c r="E31" s="110"/>
      <c r="F31" s="108" t="s">
        <v>310</v>
      </c>
      <c r="G31" s="110"/>
      <c r="H31" s="107" t="s">
        <v>314</v>
      </c>
      <c r="I31" s="110"/>
      <c r="J31" s="105" t="s">
        <v>308</v>
      </c>
      <c r="K31" s="109"/>
    </row>
    <row r="32" spans="2:11">
      <c r="B32" s="108"/>
      <c r="C32" s="109" t="s">
        <v>319</v>
      </c>
      <c r="D32" s="108" t="s">
        <v>311</v>
      </c>
      <c r="E32" s="106"/>
      <c r="F32" s="108" t="s">
        <v>310</v>
      </c>
      <c r="G32" s="106"/>
      <c r="H32" s="107" t="s">
        <v>309</v>
      </c>
      <c r="I32" s="106"/>
      <c r="J32" s="105" t="s">
        <v>308</v>
      </c>
      <c r="K32" s="104">
        <f>(G32-E32-I32)*24</f>
        <v>0</v>
      </c>
    </row>
    <row r="33" spans="2:13">
      <c r="B33" s="108"/>
      <c r="C33" s="109" t="s">
        <v>318</v>
      </c>
      <c r="D33" s="108" t="s">
        <v>317</v>
      </c>
      <c r="E33" s="106"/>
      <c r="F33" s="108" t="s">
        <v>316</v>
      </c>
      <c r="G33" s="106"/>
      <c r="H33" s="107" t="s">
        <v>309</v>
      </c>
      <c r="I33" s="106"/>
      <c r="J33" s="105" t="s">
        <v>308</v>
      </c>
      <c r="K33" s="104">
        <f>(G33-E33-I33)*24</f>
        <v>0</v>
      </c>
      <c r="M33" s="102" t="s">
        <v>313</v>
      </c>
    </row>
    <row r="34" spans="2:13">
      <c r="B34" s="108"/>
      <c r="C34" s="109" t="s">
        <v>315</v>
      </c>
      <c r="D34" s="108" t="s">
        <v>311</v>
      </c>
      <c r="E34" s="106"/>
      <c r="F34" s="108" t="s">
        <v>310</v>
      </c>
      <c r="G34" s="106"/>
      <c r="H34" s="107" t="s">
        <v>314</v>
      </c>
      <c r="I34" s="106"/>
      <c r="J34" s="105" t="s">
        <v>308</v>
      </c>
      <c r="K34" s="104">
        <f>(G34-E34-I34)*24</f>
        <v>0</v>
      </c>
      <c r="M34" s="102" t="s">
        <v>313</v>
      </c>
    </row>
    <row r="35" spans="2:13">
      <c r="B35" s="108"/>
      <c r="C35" s="109" t="s">
        <v>312</v>
      </c>
      <c r="D35" s="108" t="s">
        <v>311</v>
      </c>
      <c r="E35" s="106"/>
      <c r="F35" s="108" t="s">
        <v>310</v>
      </c>
      <c r="G35" s="106"/>
      <c r="H35" s="107" t="s">
        <v>309</v>
      </c>
      <c r="I35" s="106"/>
      <c r="J35" s="105" t="s">
        <v>308</v>
      </c>
      <c r="K35" s="104">
        <f>(G35-E35-I35)*24</f>
        <v>0</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1D29-2F91-49EB-84FF-87E636A0B7E5}">
  <sheetPr>
    <pageSetUpPr fitToPage="1"/>
  </sheetPr>
  <dimension ref="A1:BC71"/>
  <sheetViews>
    <sheetView workbookViewId="0"/>
  </sheetViews>
  <sheetFormatPr defaultColWidth="9" defaultRowHeight="13.2"/>
  <cols>
    <col min="1" max="2" width="9" style="300"/>
    <col min="3" max="3" width="44.19921875" style="300" customWidth="1"/>
    <col min="4" max="16384" width="9" style="300"/>
  </cols>
  <sheetData>
    <row r="1" spans="1:10">
      <c r="A1" s="300" t="s">
        <v>387</v>
      </c>
    </row>
    <row r="2" spans="1:10" s="303" customFormat="1" ht="20.25" customHeight="1">
      <c r="A2" s="301" t="s">
        <v>386</v>
      </c>
      <c r="B2" s="301"/>
      <c r="C2" s="302"/>
    </row>
    <row r="3" spans="1:10" s="303" customFormat="1" ht="20.25" customHeight="1">
      <c r="A3" s="302"/>
      <c r="B3" s="302"/>
      <c r="C3" s="302"/>
    </row>
    <row r="4" spans="1:10" s="303" customFormat="1" ht="20.25" customHeight="1">
      <c r="A4" s="304"/>
      <c r="B4" s="302" t="s">
        <v>385</v>
      </c>
      <c r="C4" s="302"/>
      <c r="E4" s="593" t="s">
        <v>635</v>
      </c>
      <c r="F4" s="593"/>
      <c r="G4" s="593"/>
      <c r="H4" s="593"/>
      <c r="I4" s="593"/>
      <c r="J4" s="593"/>
    </row>
    <row r="5" spans="1:10" s="303" customFormat="1" ht="20.25" customHeight="1">
      <c r="A5" s="305"/>
      <c r="B5" s="302" t="s">
        <v>384</v>
      </c>
      <c r="C5" s="302"/>
      <c r="E5" s="593"/>
      <c r="F5" s="593"/>
      <c r="G5" s="593"/>
      <c r="H5" s="593"/>
      <c r="I5" s="593"/>
      <c r="J5" s="593"/>
    </row>
    <row r="6" spans="1:10" s="303" customFormat="1" ht="20.25" customHeight="1">
      <c r="A6" s="306" t="s">
        <v>383</v>
      </c>
      <c r="B6" s="302"/>
      <c r="C6" s="302"/>
    </row>
    <row r="7" spans="1:10" s="303" customFormat="1" ht="20.25" customHeight="1">
      <c r="A7" s="306"/>
      <c r="B7" s="302"/>
      <c r="C7" s="302"/>
    </row>
    <row r="8" spans="1:10" s="303" customFormat="1" ht="20.25" customHeight="1">
      <c r="A8" s="302" t="s">
        <v>382</v>
      </c>
      <c r="B8" s="302"/>
      <c r="C8" s="302"/>
    </row>
    <row r="9" spans="1:10" s="303" customFormat="1" ht="20.25" customHeight="1">
      <c r="A9" s="306"/>
      <c r="B9" s="302"/>
      <c r="C9" s="302"/>
    </row>
    <row r="10" spans="1:10" s="303" customFormat="1" ht="20.25" customHeight="1">
      <c r="A10" s="302" t="s">
        <v>636</v>
      </c>
      <c r="B10" s="302"/>
      <c r="C10" s="302"/>
    </row>
    <row r="11" spans="1:10" s="303" customFormat="1" ht="20.25" customHeight="1">
      <c r="A11" s="302"/>
      <c r="B11" s="302"/>
      <c r="C11" s="302"/>
    </row>
    <row r="12" spans="1:10" s="303" customFormat="1" ht="20.25" customHeight="1">
      <c r="A12" s="302" t="s">
        <v>637</v>
      </c>
      <c r="B12" s="302"/>
      <c r="C12" s="302"/>
    </row>
    <row r="13" spans="1:10" s="303" customFormat="1" ht="20.25" customHeight="1">
      <c r="A13" s="302"/>
      <c r="B13" s="302"/>
      <c r="C13" s="302"/>
    </row>
    <row r="14" spans="1:10" s="303" customFormat="1" ht="20.25" customHeight="1">
      <c r="A14" s="302" t="s">
        <v>381</v>
      </c>
      <c r="B14" s="302"/>
      <c r="C14" s="302"/>
    </row>
    <row r="15" spans="1:10" s="303" customFormat="1" ht="20.25" customHeight="1">
      <c r="A15" s="302"/>
      <c r="B15" s="302"/>
      <c r="C15" s="302"/>
    </row>
    <row r="16" spans="1:10" s="303" customFormat="1" ht="20.25" customHeight="1">
      <c r="A16" s="302" t="s">
        <v>638</v>
      </c>
      <c r="B16" s="302"/>
      <c r="C16" s="302"/>
    </row>
    <row r="17" spans="1:3" s="303" customFormat="1" ht="20.25" customHeight="1">
      <c r="A17" s="302"/>
      <c r="B17" s="302"/>
      <c r="C17" s="302"/>
    </row>
    <row r="18" spans="1:3" s="303" customFormat="1" ht="20.25" customHeight="1">
      <c r="A18" s="302" t="s">
        <v>639</v>
      </c>
      <c r="B18" s="302"/>
      <c r="C18" s="302"/>
    </row>
    <row r="19" spans="1:3" s="303" customFormat="1" ht="20.25" customHeight="1">
      <c r="A19" s="302" t="s">
        <v>380</v>
      </c>
      <c r="B19" s="302"/>
      <c r="C19" s="302"/>
    </row>
    <row r="20" spans="1:3" s="303" customFormat="1" ht="20.25" customHeight="1">
      <c r="A20" s="302"/>
      <c r="B20" s="302"/>
      <c r="C20" s="302"/>
    </row>
    <row r="21" spans="1:3" s="303" customFormat="1" ht="20.25" customHeight="1">
      <c r="A21" s="302"/>
      <c r="B21" s="307" t="s">
        <v>291</v>
      </c>
      <c r="C21" s="307" t="s">
        <v>379</v>
      </c>
    </row>
    <row r="22" spans="1:3" s="303" customFormat="1" ht="20.25" customHeight="1">
      <c r="A22" s="302"/>
      <c r="B22" s="307">
        <v>1</v>
      </c>
      <c r="C22" s="308" t="s">
        <v>283</v>
      </c>
    </row>
    <row r="23" spans="1:3" s="303" customFormat="1" ht="20.25" customHeight="1">
      <c r="A23" s="302"/>
      <c r="B23" s="307">
        <v>2</v>
      </c>
      <c r="C23" s="308" t="s">
        <v>279</v>
      </c>
    </row>
    <row r="24" spans="1:3" s="303" customFormat="1" ht="20.25" customHeight="1">
      <c r="A24" s="302"/>
      <c r="B24" s="307">
        <v>3</v>
      </c>
      <c r="C24" s="308" t="s">
        <v>378</v>
      </c>
    </row>
    <row r="25" spans="1:3" s="303" customFormat="1" ht="20.25" customHeight="1">
      <c r="A25" s="302"/>
      <c r="B25" s="302"/>
      <c r="C25" s="302"/>
    </row>
    <row r="26" spans="1:3" s="303" customFormat="1" ht="20.25" customHeight="1">
      <c r="A26" s="302" t="s">
        <v>640</v>
      </c>
      <c r="B26" s="302"/>
      <c r="C26" s="302"/>
    </row>
    <row r="27" spans="1:3" s="303" customFormat="1" ht="20.25" customHeight="1">
      <c r="A27" s="302" t="s">
        <v>377</v>
      </c>
      <c r="B27" s="302"/>
      <c r="C27" s="302"/>
    </row>
    <row r="28" spans="1:3" s="303" customFormat="1" ht="20.25" customHeight="1">
      <c r="A28" s="302"/>
      <c r="B28" s="302"/>
      <c r="C28" s="302"/>
    </row>
    <row r="29" spans="1:3" s="303" customFormat="1" ht="20.25" customHeight="1">
      <c r="A29" s="302"/>
      <c r="B29" s="307" t="s">
        <v>265</v>
      </c>
      <c r="C29" s="307" t="s">
        <v>264</v>
      </c>
    </row>
    <row r="30" spans="1:3" s="303" customFormat="1" ht="20.25" customHeight="1">
      <c r="A30" s="302"/>
      <c r="B30" s="307" t="s">
        <v>262</v>
      </c>
      <c r="C30" s="308" t="s">
        <v>261</v>
      </c>
    </row>
    <row r="31" spans="1:3" s="303" customFormat="1" ht="20.25" customHeight="1">
      <c r="A31" s="302"/>
      <c r="B31" s="307" t="s">
        <v>259</v>
      </c>
      <c r="C31" s="308" t="s">
        <v>258</v>
      </c>
    </row>
    <row r="32" spans="1:3" s="303" customFormat="1" ht="20.25" customHeight="1">
      <c r="A32" s="302"/>
      <c r="B32" s="307" t="s">
        <v>256</v>
      </c>
      <c r="C32" s="308" t="s">
        <v>255</v>
      </c>
    </row>
    <row r="33" spans="1:55" s="303" customFormat="1" ht="20.25" customHeight="1">
      <c r="A33" s="302"/>
      <c r="B33" s="307" t="s">
        <v>254</v>
      </c>
      <c r="C33" s="308" t="s">
        <v>253</v>
      </c>
    </row>
    <row r="34" spans="1:55" s="303" customFormat="1" ht="20.25" customHeight="1">
      <c r="A34" s="302"/>
      <c r="B34" s="302"/>
      <c r="C34" s="302"/>
    </row>
    <row r="35" spans="1:55" s="303" customFormat="1" ht="20.25" customHeight="1">
      <c r="A35" s="302"/>
      <c r="B35" s="309" t="s">
        <v>376</v>
      </c>
      <c r="C35" s="302"/>
    </row>
    <row r="36" spans="1:55" s="303" customFormat="1" ht="20.25" customHeight="1">
      <c r="B36" s="302" t="s">
        <v>375</v>
      </c>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row>
    <row r="37" spans="1:55" s="303" customFormat="1" ht="20.25" customHeight="1">
      <c r="B37" s="302" t="s">
        <v>374</v>
      </c>
      <c r="E37" s="302"/>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row>
    <row r="38" spans="1:55" s="303" customFormat="1" ht="20.25" customHeight="1">
      <c r="E38" s="302"/>
    </row>
    <row r="39" spans="1:55" s="303" customFormat="1" ht="20.25" customHeight="1">
      <c r="A39" s="302"/>
      <c r="B39" s="302"/>
      <c r="C39" s="302"/>
      <c r="D39" s="311"/>
      <c r="E39" s="312"/>
      <c r="F39" s="312"/>
      <c r="G39" s="312"/>
      <c r="H39" s="313"/>
      <c r="I39" s="313"/>
      <c r="J39" s="312"/>
      <c r="K39" s="312"/>
      <c r="L39" s="312"/>
      <c r="M39" s="313"/>
      <c r="N39" s="313"/>
      <c r="O39" s="313"/>
      <c r="P39" s="313"/>
      <c r="Q39" s="313"/>
      <c r="R39" s="312"/>
      <c r="S39" s="312"/>
      <c r="T39" s="312"/>
      <c r="U39" s="313"/>
      <c r="V39" s="313"/>
      <c r="W39" s="312"/>
      <c r="X39" s="312"/>
      <c r="Y39" s="312"/>
      <c r="Z39" s="313"/>
      <c r="AA39" s="313"/>
    </row>
    <row r="40" spans="1:55" s="303" customFormat="1" ht="20.25" customHeight="1">
      <c r="A40" s="302" t="s">
        <v>641</v>
      </c>
      <c r="B40" s="302"/>
      <c r="C40" s="302"/>
    </row>
    <row r="41" spans="1:55" s="303" customFormat="1" ht="20.25" customHeight="1">
      <c r="A41" s="302" t="s">
        <v>373</v>
      </c>
      <c r="B41" s="302"/>
      <c r="C41" s="302"/>
    </row>
    <row r="42" spans="1:55" s="303" customFormat="1" ht="20.25" customHeight="1">
      <c r="A42" s="314" t="s">
        <v>642</v>
      </c>
      <c r="D42" s="315"/>
      <c r="E42" s="316"/>
      <c r="F42" s="312"/>
      <c r="G42" s="312"/>
      <c r="H42" s="312"/>
      <c r="I42" s="312"/>
      <c r="J42" s="313"/>
      <c r="K42" s="312"/>
      <c r="L42" s="313"/>
      <c r="M42" s="312"/>
      <c r="N42" s="312"/>
      <c r="O42" s="312"/>
      <c r="P42" s="312"/>
      <c r="Q42" s="312"/>
      <c r="R42" s="313"/>
      <c r="S42" s="312"/>
      <c r="T42" s="313"/>
      <c r="U42" s="312"/>
      <c r="V42" s="312"/>
      <c r="W42" s="313"/>
      <c r="X42" s="312"/>
      <c r="Y42" s="313"/>
      <c r="Z42" s="312"/>
      <c r="AA42" s="312"/>
      <c r="AB42" s="312"/>
      <c r="AC42" s="312"/>
      <c r="AD42" s="312"/>
      <c r="AE42" s="313"/>
      <c r="AF42" s="311"/>
      <c r="AG42" s="313"/>
      <c r="AH42" s="312"/>
      <c r="AI42" s="313"/>
      <c r="AJ42" s="313"/>
      <c r="AK42" s="313"/>
      <c r="AL42" s="313"/>
      <c r="AM42" s="312"/>
      <c r="AN42" s="313"/>
      <c r="AO42" s="313"/>
    </row>
    <row r="43" spans="1:55" s="303" customFormat="1" ht="20.25" customHeight="1">
      <c r="C43" s="314"/>
      <c r="D43" s="315"/>
      <c r="E43" s="316"/>
      <c r="F43" s="312"/>
      <c r="G43" s="312"/>
      <c r="H43" s="312"/>
      <c r="I43" s="312"/>
      <c r="J43" s="313"/>
      <c r="K43" s="312"/>
      <c r="L43" s="313"/>
      <c r="M43" s="312"/>
      <c r="N43" s="312"/>
      <c r="O43" s="312"/>
      <c r="P43" s="312"/>
      <c r="Q43" s="312"/>
      <c r="R43" s="313"/>
      <c r="S43" s="312"/>
      <c r="T43" s="313"/>
      <c r="U43" s="312"/>
      <c r="V43" s="312"/>
      <c r="W43" s="313"/>
      <c r="X43" s="312"/>
      <c r="Y43" s="313"/>
      <c r="Z43" s="312"/>
      <c r="AA43" s="312"/>
      <c r="AB43" s="312"/>
      <c r="AC43" s="312"/>
      <c r="AD43" s="312"/>
      <c r="AE43" s="313"/>
      <c r="AF43" s="311"/>
      <c r="AG43" s="313"/>
      <c r="AH43" s="312"/>
      <c r="AI43" s="313"/>
      <c r="AJ43" s="313"/>
      <c r="AK43" s="313"/>
      <c r="AL43" s="313"/>
      <c r="AM43" s="312"/>
      <c r="AN43" s="313"/>
      <c r="AO43" s="313"/>
    </row>
    <row r="44" spans="1:55" s="303" customFormat="1" ht="20.25" customHeight="1">
      <c r="A44" s="302" t="s">
        <v>643</v>
      </c>
      <c r="B44" s="302"/>
    </row>
    <row r="45" spans="1:55" s="303" customFormat="1" ht="20.25" customHeight="1"/>
    <row r="46" spans="1:55" s="303" customFormat="1" ht="20.25" customHeight="1">
      <c r="A46" s="302" t="s">
        <v>644</v>
      </c>
      <c r="B46" s="302"/>
      <c r="C46" s="302"/>
    </row>
    <row r="47" spans="1:55" s="303" customFormat="1" ht="20.25" customHeight="1">
      <c r="A47" s="302" t="s">
        <v>645</v>
      </c>
      <c r="B47" s="302"/>
      <c r="C47" s="302"/>
    </row>
    <row r="48" spans="1:55" s="303" customFormat="1" ht="20.25" customHeight="1"/>
    <row r="49" spans="1:55" s="303" customFormat="1" ht="20.25" customHeight="1">
      <c r="A49" s="302" t="s">
        <v>646</v>
      </c>
      <c r="B49" s="302"/>
      <c r="C49" s="302"/>
    </row>
    <row r="50" spans="1:55" s="303" customFormat="1" ht="20.25" customHeight="1">
      <c r="A50" s="302" t="s">
        <v>647</v>
      </c>
      <c r="B50" s="302"/>
      <c r="C50" s="302"/>
    </row>
    <row r="51" spans="1:55" s="303" customFormat="1" ht="20.25" customHeight="1">
      <c r="A51" s="302"/>
      <c r="B51" s="302"/>
      <c r="C51" s="302"/>
    </row>
    <row r="52" spans="1:55" s="303" customFormat="1" ht="20.25" customHeight="1">
      <c r="A52" s="302" t="s">
        <v>648</v>
      </c>
      <c r="B52" s="302"/>
      <c r="C52" s="302"/>
    </row>
    <row r="53" spans="1:55" s="303" customFormat="1" ht="20.25" customHeight="1">
      <c r="A53" s="302"/>
      <c r="B53" s="302"/>
      <c r="C53" s="302"/>
    </row>
    <row r="54" spans="1:55" s="303" customFormat="1" ht="20.25" customHeight="1">
      <c r="A54" s="303" t="s">
        <v>649</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row>
    <row r="55" spans="1:55" s="303" customFormat="1" ht="20.25" customHeight="1">
      <c r="A55" s="303" t="s">
        <v>372</v>
      </c>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row>
    <row r="56" spans="1:55" s="303" customFormat="1" ht="20.25" customHeight="1">
      <c r="A56" s="303" t="s">
        <v>650</v>
      </c>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c r="AO56" s="317"/>
      <c r="AP56" s="317"/>
      <c r="AQ56" s="317"/>
      <c r="AR56" s="317"/>
      <c r="AS56" s="317"/>
      <c r="AT56" s="317"/>
      <c r="AU56" s="317"/>
      <c r="AV56" s="317"/>
      <c r="AW56" s="317"/>
      <c r="AX56" s="317"/>
      <c r="AY56" s="317"/>
      <c r="AZ56" s="317"/>
      <c r="BA56" s="317"/>
      <c r="BB56" s="317"/>
      <c r="BC56" s="317"/>
    </row>
    <row r="57" spans="1:55" s="303" customFormat="1" ht="20.25" customHeight="1">
      <c r="A57" s="302"/>
      <c r="B57" s="302"/>
      <c r="C57" s="302"/>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10"/>
      <c r="AS57" s="310"/>
      <c r="AT57" s="310"/>
      <c r="AU57" s="310"/>
      <c r="AV57" s="310"/>
      <c r="AW57" s="310"/>
      <c r="AX57" s="310"/>
      <c r="AY57" s="310"/>
      <c r="AZ57" s="310"/>
      <c r="BA57" s="310"/>
      <c r="BB57" s="310"/>
      <c r="BC57" s="310"/>
    </row>
    <row r="58" spans="1:55" s="303" customFormat="1" ht="20.25" customHeight="1">
      <c r="A58" s="303" t="s">
        <v>651</v>
      </c>
      <c r="C58" s="318"/>
      <c r="D58" s="309"/>
      <c r="E58" s="309"/>
    </row>
    <row r="59" spans="1:55" s="303" customFormat="1" ht="20.25" customHeight="1">
      <c r="A59" s="319" t="s">
        <v>652</v>
      </c>
      <c r="B59" s="318"/>
      <c r="C59" s="318"/>
      <c r="D59" s="302"/>
      <c r="E59" s="302"/>
    </row>
    <row r="60" spans="1:55" s="303" customFormat="1" ht="20.25" customHeight="1">
      <c r="A60" s="320" t="s">
        <v>653</v>
      </c>
      <c r="B60" s="318"/>
      <c r="C60" s="318"/>
      <c r="D60" s="302"/>
      <c r="E60" s="302"/>
    </row>
    <row r="61" spans="1:55" s="303" customFormat="1" ht="20.25" customHeight="1">
      <c r="A61" s="319" t="s">
        <v>654</v>
      </c>
      <c r="B61" s="318"/>
      <c r="C61" s="318"/>
      <c r="D61" s="302"/>
      <c r="E61" s="302"/>
    </row>
    <row r="62" spans="1:55" s="303" customFormat="1" ht="20.25" customHeight="1">
      <c r="A62" s="320" t="s">
        <v>655</v>
      </c>
      <c r="B62" s="318"/>
      <c r="C62" s="318"/>
      <c r="D62" s="302"/>
      <c r="E62" s="302"/>
    </row>
    <row r="63" spans="1:55" s="303" customFormat="1" ht="20.25" customHeight="1">
      <c r="A63" s="319" t="s">
        <v>656</v>
      </c>
      <c r="B63" s="318"/>
      <c r="C63" s="318"/>
      <c r="D63" s="302"/>
      <c r="E63" s="302"/>
    </row>
    <row r="64" spans="1:55" s="303" customFormat="1" ht="20.25" customHeight="1">
      <c r="A64" s="319" t="s">
        <v>657</v>
      </c>
      <c r="B64" s="318"/>
      <c r="C64" s="318"/>
      <c r="D64" s="302"/>
      <c r="E64" s="302"/>
    </row>
    <row r="65" spans="1:5" s="303" customFormat="1" ht="20.25" customHeight="1">
      <c r="A65" s="319" t="s">
        <v>658</v>
      </c>
      <c r="B65" s="318"/>
      <c r="C65" s="318"/>
      <c r="D65" s="302"/>
      <c r="E65" s="302"/>
    </row>
    <row r="66" spans="1:5" s="303" customFormat="1" ht="20.25" customHeight="1">
      <c r="A66" s="318"/>
      <c r="B66" s="318"/>
      <c r="C66" s="318"/>
      <c r="D66" s="302"/>
      <c r="E66" s="302"/>
    </row>
    <row r="67" spans="1:5" s="303" customFormat="1" ht="20.25" customHeight="1">
      <c r="A67" s="318"/>
      <c r="B67" s="318"/>
      <c r="C67" s="318"/>
      <c r="D67" s="302"/>
      <c r="E67" s="302"/>
    </row>
    <row r="68" spans="1:5" s="303" customFormat="1" ht="20.25" customHeight="1">
      <c r="A68" s="318"/>
      <c r="B68" s="318"/>
      <c r="C68" s="318"/>
      <c r="D68" s="302"/>
      <c r="E68" s="302"/>
    </row>
    <row r="69" spans="1:5" s="303" customFormat="1" ht="20.25" customHeight="1">
      <c r="A69" s="318"/>
      <c r="B69" s="318"/>
      <c r="C69" s="318"/>
      <c r="D69" s="302"/>
      <c r="E69" s="302"/>
    </row>
    <row r="70" spans="1:5" ht="20.25" customHeight="1"/>
    <row r="71" spans="1:5" ht="20.25" customHeight="1"/>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FABF8-1BAA-48B2-85AF-A14AC8BCC663}">
  <sheetPr>
    <pageSetUpPr fitToPage="1"/>
  </sheetPr>
  <dimension ref="B1:K45"/>
  <sheetViews>
    <sheetView topLeftCell="A7" workbookViewId="0">
      <selection activeCell="C16" sqref="C16"/>
    </sheetView>
  </sheetViews>
  <sheetFormatPr defaultColWidth="9" defaultRowHeight="19.2"/>
  <cols>
    <col min="1" max="1" width="2" style="321" customWidth="1"/>
    <col min="2" max="2" width="8.59765625" style="321" customWidth="1"/>
    <col min="3" max="11" width="40.59765625" style="321" customWidth="1"/>
    <col min="12" max="16384" width="9" style="321"/>
  </cols>
  <sheetData>
    <row r="1" spans="2:11">
      <c r="B1" s="321" t="s">
        <v>408</v>
      </c>
    </row>
    <row r="3" spans="2:11">
      <c r="B3" s="322" t="s">
        <v>291</v>
      </c>
      <c r="C3" s="322" t="s">
        <v>407</v>
      </c>
    </row>
    <row r="4" spans="2:11">
      <c r="B4" s="322">
        <v>1</v>
      </c>
      <c r="C4" s="323" t="s">
        <v>306</v>
      </c>
    </row>
    <row r="5" spans="2:11">
      <c r="B5" s="322">
        <v>2</v>
      </c>
      <c r="C5" s="323" t="s">
        <v>406</v>
      </c>
    </row>
    <row r="6" spans="2:11">
      <c r="B6" s="322">
        <v>3</v>
      </c>
      <c r="C6" s="323"/>
    </row>
    <row r="7" spans="2:11">
      <c r="B7" s="322">
        <v>4</v>
      </c>
      <c r="C7" s="323"/>
    </row>
    <row r="8" spans="2:11">
      <c r="B8" s="322">
        <v>5</v>
      </c>
      <c r="C8" s="323"/>
    </row>
    <row r="9" spans="2:11">
      <c r="B9" s="322">
        <v>6</v>
      </c>
      <c r="C9" s="323"/>
    </row>
    <row r="10" spans="2:11">
      <c r="B10" s="322">
        <v>7</v>
      </c>
      <c r="C10" s="323"/>
    </row>
    <row r="11" spans="2:11">
      <c r="B11" s="322">
        <v>8</v>
      </c>
      <c r="C11" s="323"/>
    </row>
    <row r="13" spans="2:11">
      <c r="B13" s="321" t="s">
        <v>405</v>
      </c>
    </row>
    <row r="14" spans="2:11" ht="19.8" thickBot="1"/>
    <row r="15" spans="2:11" ht="19.8" thickBot="1">
      <c r="B15" s="324" t="s">
        <v>379</v>
      </c>
      <c r="C15" s="325" t="s">
        <v>283</v>
      </c>
      <c r="D15" s="326" t="s">
        <v>279</v>
      </c>
      <c r="E15" s="327" t="s">
        <v>378</v>
      </c>
      <c r="F15" s="328" t="s">
        <v>659</v>
      </c>
      <c r="G15" s="328" t="s">
        <v>659</v>
      </c>
      <c r="H15" s="328" t="s">
        <v>659</v>
      </c>
      <c r="I15" s="328" t="s">
        <v>659</v>
      </c>
      <c r="J15" s="328" t="s">
        <v>659</v>
      </c>
      <c r="K15" s="329" t="s">
        <v>659</v>
      </c>
    </row>
    <row r="16" spans="2:11">
      <c r="B16" s="594" t="s">
        <v>404</v>
      </c>
      <c r="C16" s="330" t="s">
        <v>285</v>
      </c>
      <c r="D16" s="331" t="s">
        <v>285</v>
      </c>
      <c r="E16" s="331" t="s">
        <v>403</v>
      </c>
      <c r="F16" s="331"/>
      <c r="G16" s="331"/>
      <c r="H16" s="331"/>
      <c r="I16" s="332"/>
      <c r="J16" s="332"/>
      <c r="K16" s="333"/>
    </row>
    <row r="17" spans="2:11">
      <c r="B17" s="594"/>
      <c r="C17" s="334" t="s">
        <v>660</v>
      </c>
      <c r="D17" s="331" t="s">
        <v>279</v>
      </c>
      <c r="E17" s="331" t="s">
        <v>279</v>
      </c>
      <c r="F17" s="331"/>
      <c r="G17" s="331"/>
      <c r="H17" s="331"/>
      <c r="I17" s="335"/>
      <c r="J17" s="335"/>
      <c r="K17" s="336"/>
    </row>
    <row r="18" spans="2:11">
      <c r="B18" s="594"/>
      <c r="C18" s="334" t="s">
        <v>660</v>
      </c>
      <c r="D18" s="331" t="s">
        <v>659</v>
      </c>
      <c r="E18" s="331" t="s">
        <v>402</v>
      </c>
      <c r="F18" s="331"/>
      <c r="G18" s="331"/>
      <c r="H18" s="331"/>
      <c r="I18" s="335"/>
      <c r="J18" s="335"/>
      <c r="K18" s="336"/>
    </row>
    <row r="19" spans="2:11">
      <c r="B19" s="594"/>
      <c r="C19" s="334" t="s">
        <v>659</v>
      </c>
      <c r="D19" s="331" t="s">
        <v>659</v>
      </c>
      <c r="E19" s="331" t="s">
        <v>401</v>
      </c>
      <c r="F19" s="331"/>
      <c r="G19" s="331"/>
      <c r="H19" s="331"/>
      <c r="I19" s="335"/>
      <c r="J19" s="335"/>
      <c r="K19" s="336"/>
    </row>
    <row r="20" spans="2:11">
      <c r="B20" s="594"/>
      <c r="C20" s="334" t="s">
        <v>659</v>
      </c>
      <c r="D20" s="331" t="s">
        <v>659</v>
      </c>
      <c r="E20" s="331" t="s">
        <v>400</v>
      </c>
      <c r="F20" s="331"/>
      <c r="G20" s="331"/>
      <c r="H20" s="331"/>
      <c r="I20" s="335"/>
      <c r="J20" s="335"/>
      <c r="K20" s="336"/>
    </row>
    <row r="21" spans="2:11">
      <c r="B21" s="594"/>
      <c r="C21" s="334" t="s">
        <v>659</v>
      </c>
      <c r="D21" s="331" t="s">
        <v>659</v>
      </c>
      <c r="E21" s="331" t="s">
        <v>659</v>
      </c>
      <c r="F21" s="331"/>
      <c r="G21" s="331"/>
      <c r="H21" s="331"/>
      <c r="I21" s="335"/>
      <c r="J21" s="335"/>
      <c r="K21" s="336"/>
    </row>
    <row r="22" spans="2:11">
      <c r="B22" s="594"/>
      <c r="C22" s="334" t="s">
        <v>659</v>
      </c>
      <c r="D22" s="331" t="s">
        <v>659</v>
      </c>
      <c r="E22" s="331" t="s">
        <v>659</v>
      </c>
      <c r="F22" s="331"/>
      <c r="G22" s="331"/>
      <c r="H22" s="331"/>
      <c r="I22" s="335"/>
      <c r="J22" s="335"/>
      <c r="K22" s="336"/>
    </row>
    <row r="23" spans="2:11">
      <c r="B23" s="594"/>
      <c r="C23" s="334" t="s">
        <v>659</v>
      </c>
      <c r="D23" s="331" t="s">
        <v>659</v>
      </c>
      <c r="E23" s="331" t="s">
        <v>659</v>
      </c>
      <c r="F23" s="331"/>
      <c r="G23" s="331"/>
      <c r="H23" s="331"/>
      <c r="I23" s="335"/>
      <c r="J23" s="335"/>
      <c r="K23" s="336"/>
    </row>
    <row r="24" spans="2:11">
      <c r="B24" s="594"/>
      <c r="C24" s="334" t="s">
        <v>659</v>
      </c>
      <c r="D24" s="331" t="s">
        <v>659</v>
      </c>
      <c r="E24" s="331" t="s">
        <v>659</v>
      </c>
      <c r="F24" s="331"/>
      <c r="G24" s="331"/>
      <c r="H24" s="331"/>
      <c r="I24" s="335"/>
      <c r="J24" s="335"/>
      <c r="K24" s="336"/>
    </row>
    <row r="25" spans="2:11">
      <c r="B25" s="594"/>
      <c r="C25" s="334" t="s">
        <v>659</v>
      </c>
      <c r="D25" s="337" t="s">
        <v>659</v>
      </c>
      <c r="E25" s="337" t="s">
        <v>659</v>
      </c>
      <c r="F25" s="337"/>
      <c r="G25" s="337"/>
      <c r="H25" s="337"/>
      <c r="I25" s="335"/>
      <c r="J25" s="335"/>
      <c r="K25" s="336"/>
    </row>
    <row r="26" spans="2:11">
      <c r="B26" s="594"/>
      <c r="C26" s="334" t="s">
        <v>659</v>
      </c>
      <c r="D26" s="337" t="s">
        <v>659</v>
      </c>
      <c r="E26" s="337" t="s">
        <v>659</v>
      </c>
      <c r="F26" s="337"/>
      <c r="G26" s="337"/>
      <c r="H26" s="337"/>
      <c r="I26" s="335"/>
      <c r="J26" s="335"/>
      <c r="K26" s="336"/>
    </row>
    <row r="27" spans="2:11">
      <c r="B27" s="594"/>
      <c r="C27" s="334" t="s">
        <v>659</v>
      </c>
      <c r="D27" s="337" t="s">
        <v>659</v>
      </c>
      <c r="E27" s="337" t="s">
        <v>659</v>
      </c>
      <c r="F27" s="337"/>
      <c r="G27" s="337"/>
      <c r="H27" s="337"/>
      <c r="I27" s="335"/>
      <c r="J27" s="335"/>
      <c r="K27" s="336"/>
    </row>
    <row r="28" spans="2:11" ht="19.8" thickBot="1">
      <c r="B28" s="595"/>
      <c r="C28" s="338" t="s">
        <v>659</v>
      </c>
      <c r="D28" s="339" t="s">
        <v>659</v>
      </c>
      <c r="E28" s="339" t="s">
        <v>659</v>
      </c>
      <c r="F28" s="339"/>
      <c r="G28" s="339"/>
      <c r="H28" s="339"/>
      <c r="I28" s="339"/>
      <c r="J28" s="339"/>
      <c r="K28" s="340"/>
    </row>
    <row r="31" spans="2:11">
      <c r="C31" s="321" t="s">
        <v>399</v>
      </c>
    </row>
    <row r="32" spans="2:11">
      <c r="C32" s="321" t="s">
        <v>398</v>
      </c>
    </row>
    <row r="33" spans="3:3">
      <c r="C33" s="321" t="s">
        <v>661</v>
      </c>
    </row>
    <row r="34" spans="3:3">
      <c r="C34" s="321" t="s">
        <v>397</v>
      </c>
    </row>
    <row r="35" spans="3:3">
      <c r="C35" s="321" t="s">
        <v>396</v>
      </c>
    </row>
    <row r="36" spans="3:3">
      <c r="C36" s="321" t="s">
        <v>395</v>
      </c>
    </row>
    <row r="37" spans="3:3">
      <c r="C37" s="321" t="s">
        <v>394</v>
      </c>
    </row>
    <row r="38" spans="3:3">
      <c r="C38" s="321" t="s">
        <v>393</v>
      </c>
    </row>
    <row r="40" spans="3:3">
      <c r="C40" s="321" t="s">
        <v>662</v>
      </c>
    </row>
    <row r="41" spans="3:3">
      <c r="C41" s="321" t="s">
        <v>392</v>
      </c>
    </row>
    <row r="42" spans="3:3">
      <c r="C42" s="321" t="s">
        <v>391</v>
      </c>
    </row>
    <row r="43" spans="3:3">
      <c r="C43" s="321" t="s">
        <v>390</v>
      </c>
    </row>
    <row r="44" spans="3:3">
      <c r="C44" s="321" t="s">
        <v>389</v>
      </c>
    </row>
    <row r="45" spans="3:3">
      <c r="C45" s="321" t="s">
        <v>388</v>
      </c>
    </row>
  </sheetData>
  <mergeCells count="1">
    <mergeCell ref="B16:B28"/>
  </mergeCells>
  <phoneticPr fontId="3"/>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自己点検シート</vt:lpstr>
      <vt:lpstr>201 居宅介護支援費</vt:lpstr>
      <vt:lpstr>状況調査</vt:lpstr>
      <vt:lpstr>居宅介護支援（１枚版）</vt:lpstr>
      <vt:lpstr>【記載例】居宅介護支援</vt:lpstr>
      <vt:lpstr>【記載例】シフト記号表（勤務時間帯）</vt:lpstr>
      <vt:lpstr>記入方法 </vt:lpstr>
      <vt:lpstr>プルダウン・リスト </vt:lpstr>
      <vt:lpstr>自己点検シート!OLE_LINK1</vt:lpstr>
      <vt:lpstr>'【記載例】シフト記号表（勤務時間帯）'!Print_Area</vt:lpstr>
      <vt:lpstr>【記載例】居宅介護支援!Print_Area</vt:lpstr>
      <vt:lpstr>'201 居宅介護支援費'!Print_Area</vt:lpstr>
      <vt:lpstr>'記入方法 '!Print_Area</vt:lpstr>
      <vt:lpstr>'居宅介護支援（１枚版）'!Print_Area</vt:lpstr>
      <vt:lpstr>自己点検シート!Print_Area</vt:lpstr>
      <vt:lpstr>表紙!Print_Area</vt:lpstr>
      <vt:lpstr>【記載例】居宅介護支援!Print_Titles</vt:lpstr>
      <vt:lpstr>'201 居宅介護支援費'!Print_Titles</vt:lpstr>
      <vt:lpstr>'居宅介護支援（１枚版）'!Print_Titles</vt:lpstr>
      <vt:lpstr>自己点検シート!Print_Titles</vt:lpstr>
      <vt:lpstr>'プルダウン・リスト '!介護支援専門員</vt:lpstr>
      <vt:lpstr>'プルダウン・リスト '!介護予防支援担当職員</vt:lpstr>
      <vt:lpstr>'プルダウン・リスト '!管理者</vt:lpstr>
      <vt:lpstr>'プルダウン・リスト '!職種</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英樹</dc:creator>
  <cp:lastModifiedBy>向山　未菜</cp:lastModifiedBy>
  <cp:lastPrinted>2024-12-04T08:53:44Z</cp:lastPrinted>
  <dcterms:created xsi:type="dcterms:W3CDTF">2018-06-08T00:11:15Z</dcterms:created>
  <dcterms:modified xsi:type="dcterms:W3CDTF">2024-12-04T08:54:01Z</dcterms:modified>
</cp:coreProperties>
</file>