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codeName="ThisWorkbook" defaultThemeVersion="124226"/>
  <mc:AlternateContent xmlns:mc="http://schemas.openxmlformats.org/markup-compatibility/2006">
    <mc:Choice Requires="x15">
      <x15ac:absPath xmlns:x15ac="http://schemas.microsoft.com/office/spreadsheetml/2010/11/ac" url="\\10.0.10.73\課別共有フォルダ\介護・総合相談支援課\03_介護保険係\03_給付\R06\02_地域密着型サービス\04₋運営指導\R6年度\通知\"/>
    </mc:Choice>
  </mc:AlternateContent>
  <xr:revisionPtr revIDLastSave="0" documentId="13_ncr:1_{C0FA4C6C-63CB-45BA-8300-026024D5D279}" xr6:coauthVersionLast="36" xr6:coauthVersionMax="36" xr10:uidLastSave="{00000000-0000-0000-0000-000000000000}"/>
  <bookViews>
    <workbookView xWindow="0" yWindow="0" windowWidth="23040" windowHeight="8244" activeTab="1" xr2:uid="{00000000-000D-0000-FFFF-FFFF00000000}"/>
  </bookViews>
  <sheets>
    <sheet name="表紙" sheetId="2" r:id="rId1"/>
    <sheet name="自己点検シート" sheetId="1" r:id="rId2"/>
    <sheet name="加算・減算点検シート" sheetId="17" r:id="rId3"/>
    <sheet name="状況調査" sheetId="4" r:id="rId4"/>
    <sheet name="地密通所（1枚版）" sheetId="20" r:id="rId5"/>
    <sheet name="【記載例】地密通所" sheetId="18" r:id="rId6"/>
    <sheet name="シフト記号表（勤務時間帯）" sheetId="23" r:id="rId7"/>
    <sheet name="【記載例】シフト記号表（勤務時間帯） " sheetId="19" r:id="rId8"/>
    <sheet name="記入方法 " sheetId="21" r:id="rId9"/>
    <sheet name="プルダウン・リスト " sheetId="22" r:id="rId10"/>
  </sheets>
  <externalReferences>
    <externalReference r:id="rId11"/>
  </externalReferences>
  <definedNames>
    <definedName name="【記載例】シフト記号" localSheetId="6">'シフト記号表（勤務時間帯）'!$C$6:$C$35</definedName>
    <definedName name="【記載例】シフト記号" localSheetId="9">'[1]【記載例】シフト記号表（勤務時間帯）'!$C$6:$C$35</definedName>
    <definedName name="【記載例】シフト記号" localSheetId="8">'[1]【記載例】シフト記号表（勤務時間帯）'!$C$6:$C$35</definedName>
    <definedName name="【記載例】シフト記号" localSheetId="4">'[1]【記載例】シフト記号表（勤務時間帯）'!$C$6:$C$35</definedName>
    <definedName name="【記載例】シフト記号">'【記載例】シフト記号表（勤務時間帯） '!$C$6:$C$35</definedName>
    <definedName name="_xlnm.Print_Area" localSheetId="5">【記載例】地密通所!$A$1:$BF$72</definedName>
    <definedName name="_xlnm.Print_Area" localSheetId="2">加算・減算点検シート!$A$1:$E$225</definedName>
    <definedName name="_xlnm.Print_Area" localSheetId="8">'記入方法 '!$B$1:$P$84</definedName>
    <definedName name="_xlnm.Print_Area" localSheetId="1">自己点検シート!$A$1:$G$133</definedName>
    <definedName name="_xlnm.Print_Area" localSheetId="4">'地密通所（1枚版）'!$A$1:$BF$72</definedName>
    <definedName name="_xlnm.Print_Area" localSheetId="0">表紙!$A$2:$K$21</definedName>
    <definedName name="_xlnm.Print_Titles" localSheetId="2">加算・減算点検シート!$3:$3</definedName>
    <definedName name="_xlnm.Print_Titles" localSheetId="1">自己点検シート!$3:$4</definedName>
    <definedName name="_xlnm.Print_Titles" localSheetId="4">'地密通所（1枚版）'!$1:$21</definedName>
    <definedName name="シフト記号表">'シフト記号表（勤務時間帯）'!$C$6:$C$35</definedName>
    <definedName name="介護職員" localSheetId="9">'プルダウン・リスト '!$F$13:$F$25</definedName>
    <definedName name="介護職員">#REF!</definedName>
    <definedName name="看護職員" localSheetId="9">'プルダウン・リスト '!$E$13:$E$25</definedName>
    <definedName name="看護職員">#REF!</definedName>
    <definedName name="管理者" localSheetId="9">'プルダウン・リスト '!$C$13:$C$25</definedName>
    <definedName name="管理者">#REF!</definedName>
    <definedName name="機能訓練指導員" localSheetId="9">'プルダウン・リスト '!$G$13:$G$25</definedName>
    <definedName name="機能訓練指導員">#REF!</definedName>
    <definedName name="職種" localSheetId="7">[1]プルダウン・リスト!$C$12:$L$12</definedName>
    <definedName name="職種" localSheetId="5">[1]プルダウン・リスト!$C$12:$L$12</definedName>
    <definedName name="職種" localSheetId="6">[1]プルダウン・リスト!$C$12:$L$12</definedName>
    <definedName name="職種" localSheetId="9">'プルダウン・リスト '!$C$12:$L$12</definedName>
    <definedName name="職種" localSheetId="8">[1]プルダウン・リスト!$C$12:$L$12</definedName>
    <definedName name="職種" localSheetId="4">[1]プルダウン・リスト!$C$12:$L$12</definedName>
    <definedName name="職種">#REF!</definedName>
    <definedName name="生活相談員" localSheetId="9">'プルダウン・リスト '!$D$13:$D$25</definedName>
    <definedName name="生活相談員">#REF!</definedName>
  </definedNames>
  <calcPr calcId="191029"/>
</workbook>
</file>

<file path=xl/calcChain.xml><?xml version="1.0" encoding="utf-8"?>
<calcChain xmlns="http://schemas.openxmlformats.org/spreadsheetml/2006/main">
  <c r="S25" i="23" l="1"/>
  <c r="U25" i="23" s="1"/>
  <c r="Q25" i="23"/>
  <c r="K25" i="23"/>
  <c r="S24" i="23"/>
  <c r="U24" i="23" s="1"/>
  <c r="Q24" i="23"/>
  <c r="K24" i="23"/>
  <c r="S23" i="23"/>
  <c r="U23" i="23" s="1"/>
  <c r="Q23" i="23"/>
  <c r="K23" i="23"/>
  <c r="S22" i="23"/>
  <c r="U22" i="23" s="1"/>
  <c r="Q22" i="23"/>
  <c r="K22" i="23"/>
  <c r="S21" i="23"/>
  <c r="U21" i="23" s="1"/>
  <c r="Q21" i="23"/>
  <c r="K21" i="23"/>
  <c r="S20" i="23"/>
  <c r="U20" i="23" s="1"/>
  <c r="Q20" i="23"/>
  <c r="K20" i="23"/>
  <c r="S19" i="23"/>
  <c r="U19" i="23" s="1"/>
  <c r="Q19" i="23"/>
  <c r="K19" i="23"/>
  <c r="S18" i="23"/>
  <c r="U18" i="23" s="1"/>
  <c r="Q18" i="23"/>
  <c r="K18" i="23"/>
  <c r="S17" i="23"/>
  <c r="U17" i="23" s="1"/>
  <c r="Q17" i="23"/>
  <c r="K17" i="23"/>
  <c r="S16" i="23"/>
  <c r="U16" i="23" s="1"/>
  <c r="Q16" i="23"/>
  <c r="K16" i="23"/>
  <c r="S15" i="23"/>
  <c r="U15" i="23" s="1"/>
  <c r="Q15" i="23"/>
  <c r="K15" i="23"/>
  <c r="S14" i="23"/>
  <c r="U14" i="23" s="1"/>
  <c r="Q14" i="23"/>
  <c r="K14" i="23"/>
  <c r="S13" i="23"/>
  <c r="U13" i="23" s="1"/>
  <c r="Q13" i="23"/>
  <c r="K13" i="23"/>
  <c r="S12" i="23"/>
  <c r="U12" i="23" s="1"/>
  <c r="Q12" i="23"/>
  <c r="K12" i="23"/>
  <c r="S11" i="23"/>
  <c r="U11" i="23" s="1"/>
  <c r="Q11" i="23"/>
  <c r="K11" i="23"/>
  <c r="S10" i="23"/>
  <c r="U10" i="23" s="1"/>
  <c r="Q10" i="23"/>
  <c r="K10" i="23"/>
  <c r="S9" i="23"/>
  <c r="U9" i="23" s="1"/>
  <c r="Q9" i="23"/>
  <c r="K9" i="23"/>
  <c r="S8" i="23"/>
  <c r="U8" i="23" s="1"/>
  <c r="Q8" i="23"/>
  <c r="K8" i="23"/>
  <c r="S7" i="23"/>
  <c r="U7" i="23" s="1"/>
  <c r="Q7" i="23"/>
  <c r="K7" i="23"/>
  <c r="S6" i="23"/>
  <c r="U6" i="23" s="1"/>
  <c r="Q6" i="23"/>
  <c r="K6" i="23"/>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V72" i="20"/>
  <c r="U72" i="20"/>
  <c r="T72" i="20"/>
  <c r="S72"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Z67" i="20"/>
  <c r="Y67" i="20"/>
  <c r="X67" i="20"/>
  <c r="W67" i="20"/>
  <c r="V67" i="20"/>
  <c r="U67" i="20"/>
  <c r="T67" i="20"/>
  <c r="S67" i="20"/>
  <c r="AK63" i="20"/>
  <c r="AC63" i="20"/>
  <c r="U63" i="20"/>
  <c r="AL62" i="20"/>
  <c r="AD62" i="20"/>
  <c r="W62" i="20"/>
  <c r="V62"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AX60" i="20" s="1"/>
  <c r="AZ60" i="20" s="1"/>
  <c r="F60"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AX59" i="20" s="1"/>
  <c r="AZ59" i="20" s="1"/>
  <c r="W59" i="20"/>
  <c r="V59" i="20"/>
  <c r="U59" i="20"/>
  <c r="T59" i="20"/>
  <c r="S59"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AX57" i="20" s="1"/>
  <c r="AZ57" i="20" s="1"/>
  <c r="F57"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V56" i="20"/>
  <c r="U56" i="20"/>
  <c r="T56" i="20"/>
  <c r="AX56" i="20" s="1"/>
  <c r="AZ56" i="20" s="1"/>
  <c r="S56"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V54" i="20"/>
  <c r="U54" i="20"/>
  <c r="T54" i="20"/>
  <c r="S54" i="20"/>
  <c r="AX54" i="20" s="1"/>
  <c r="AZ54" i="20" s="1"/>
  <c r="F54"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AX53" i="20" s="1"/>
  <c r="AZ53" i="20" s="1"/>
  <c r="W53" i="20"/>
  <c r="V53" i="20"/>
  <c r="U53" i="20"/>
  <c r="T53" i="20"/>
  <c r="S53"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V51" i="20"/>
  <c r="U51" i="20"/>
  <c r="T51" i="20"/>
  <c r="S51" i="20"/>
  <c r="AX51" i="20" s="1"/>
  <c r="AZ51" i="20" s="1"/>
  <c r="F51"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V50" i="20"/>
  <c r="U50" i="20"/>
  <c r="T50" i="20"/>
  <c r="AX50" i="20" s="1"/>
  <c r="AZ50" i="20" s="1"/>
  <c r="S50"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V48" i="20"/>
  <c r="U48" i="20"/>
  <c r="T48" i="20"/>
  <c r="S48" i="20"/>
  <c r="AX48" i="20" s="1"/>
  <c r="AZ48" i="20" s="1"/>
  <c r="F48"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AX47" i="20" s="1"/>
  <c r="AZ47" i="20" s="1"/>
  <c r="W47" i="20"/>
  <c r="V47" i="20"/>
  <c r="U47" i="20"/>
  <c r="T47" i="20"/>
  <c r="S47"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Z45" i="20"/>
  <c r="Y45" i="20"/>
  <c r="X45" i="20"/>
  <c r="W45" i="20"/>
  <c r="V45" i="20"/>
  <c r="U45" i="20"/>
  <c r="T45" i="20"/>
  <c r="S45" i="20"/>
  <c r="AX45" i="20" s="1"/>
  <c r="AZ45" i="20" s="1"/>
  <c r="F45"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V44" i="20"/>
  <c r="U44" i="20"/>
  <c r="T44" i="20"/>
  <c r="AX44" i="20" s="1"/>
  <c r="AZ44" i="20" s="1"/>
  <c r="S44"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V42" i="20"/>
  <c r="U42" i="20"/>
  <c r="T42" i="20"/>
  <c r="S42" i="20"/>
  <c r="AX42" i="20" s="1"/>
  <c r="AZ42" i="20" s="1"/>
  <c r="F42"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Z41" i="20"/>
  <c r="Y41" i="20"/>
  <c r="X41" i="20"/>
  <c r="AX41" i="20" s="1"/>
  <c r="AZ41" i="20" s="1"/>
  <c r="W41" i="20"/>
  <c r="V41" i="20"/>
  <c r="U41" i="20"/>
  <c r="T41" i="20"/>
  <c r="S41"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V39" i="20"/>
  <c r="U39" i="20"/>
  <c r="T39" i="20"/>
  <c r="S39" i="20"/>
  <c r="AX39" i="20" s="1"/>
  <c r="AZ39" i="20" s="1"/>
  <c r="F39"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V38" i="20"/>
  <c r="U38" i="20"/>
  <c r="T38" i="20"/>
  <c r="AX38" i="20" s="1"/>
  <c r="AZ38" i="20" s="1"/>
  <c r="S38"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V36" i="20"/>
  <c r="U36" i="20"/>
  <c r="T36" i="20"/>
  <c r="S36" i="20"/>
  <c r="AX36" i="20" s="1"/>
  <c r="AZ36" i="20" s="1"/>
  <c r="F36"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AX35" i="20" s="1"/>
  <c r="AZ35" i="20" s="1"/>
  <c r="W35" i="20"/>
  <c r="V35" i="20"/>
  <c r="U35" i="20"/>
  <c r="T35" i="20"/>
  <c r="S35"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V33" i="20"/>
  <c r="U33" i="20"/>
  <c r="T33" i="20"/>
  <c r="S33" i="20"/>
  <c r="AX33" i="20" s="1"/>
  <c r="AZ33" i="20" s="1"/>
  <c r="F33"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V32" i="20"/>
  <c r="U32" i="20"/>
  <c r="T32" i="20"/>
  <c r="AX32" i="20" s="1"/>
  <c r="AZ32" i="20" s="1"/>
  <c r="S32"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V30" i="20"/>
  <c r="U30" i="20"/>
  <c r="T30" i="20"/>
  <c r="S30" i="20"/>
  <c r="AX30" i="20" s="1"/>
  <c r="AZ30" i="20" s="1"/>
  <c r="F30"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AX29" i="20" s="1"/>
  <c r="AZ29" i="20" s="1"/>
  <c r="W29" i="20"/>
  <c r="V29" i="20"/>
  <c r="U29" i="20"/>
  <c r="T29" i="20"/>
  <c r="S29" i="20"/>
  <c r="B28" i="20"/>
  <c r="B31" i="20" s="1"/>
  <c r="B34" i="20" s="1"/>
  <c r="B37" i="20" s="1"/>
  <c r="B40" i="20" s="1"/>
  <c r="B43" i="20" s="1"/>
  <c r="B46" i="20" s="1"/>
  <c r="B49" i="20" s="1"/>
  <c r="B52" i="20" s="1"/>
  <c r="B55" i="20" s="1"/>
  <c r="B58" i="20" s="1"/>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V27" i="20"/>
  <c r="U27" i="20"/>
  <c r="T27" i="20"/>
  <c r="S27" i="20"/>
  <c r="AX27" i="20" s="1"/>
  <c r="AZ27" i="20" s="1"/>
  <c r="F27" i="20"/>
  <c r="V69" i="20" s="1"/>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V26" i="20"/>
  <c r="U26" i="20"/>
  <c r="T26" i="20"/>
  <c r="AX26" i="20" s="1"/>
  <c r="AZ26" i="20" s="1"/>
  <c r="S26" i="20"/>
  <c r="B25"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V24" i="20"/>
  <c r="U24" i="20"/>
  <c r="T24" i="20"/>
  <c r="S24" i="20"/>
  <c r="AX24" i="20" s="1"/>
  <c r="AZ24" i="20" s="1"/>
  <c r="F24" i="20"/>
  <c r="AV71" i="20" s="1"/>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AX23" i="20" s="1"/>
  <c r="AZ23" i="20" s="1"/>
  <c r="W23" i="20"/>
  <c r="V23" i="20"/>
  <c r="U23" i="20"/>
  <c r="T23" i="20"/>
  <c r="S23" i="20"/>
  <c r="AW21" i="20"/>
  <c r="AV21" i="20"/>
  <c r="AO21" i="20"/>
  <c r="AN21" i="20"/>
  <c r="AG21" i="20"/>
  <c r="AF21" i="20"/>
  <c r="Y21" i="20"/>
  <c r="X21" i="20"/>
  <c r="AW20" i="20"/>
  <c r="AV20" i="20"/>
  <c r="AU20" i="20"/>
  <c r="AU21" i="20" s="1"/>
  <c r="AT20" i="20"/>
  <c r="AT21" i="20" s="1"/>
  <c r="AQ20" i="20"/>
  <c r="AQ21" i="20" s="1"/>
  <c r="AO20" i="20"/>
  <c r="AN20" i="20"/>
  <c r="AM20" i="20"/>
  <c r="AM21" i="20" s="1"/>
  <c r="AL20" i="20"/>
  <c r="AL21" i="20" s="1"/>
  <c r="AI20" i="20"/>
  <c r="AI21" i="20" s="1"/>
  <c r="AG20" i="20"/>
  <c r="AF20" i="20"/>
  <c r="AE20" i="20"/>
  <c r="AE21" i="20" s="1"/>
  <c r="AD20" i="20"/>
  <c r="AD21" i="20" s="1"/>
  <c r="AA20" i="20"/>
  <c r="AA21" i="20" s="1"/>
  <c r="Y20" i="20"/>
  <c r="X20" i="20"/>
  <c r="W20" i="20"/>
  <c r="W21" i="20" s="1"/>
  <c r="V20" i="20"/>
  <c r="V21" i="20" s="1"/>
  <c r="S20" i="20"/>
  <c r="S21" i="20" s="1"/>
  <c r="AW19" i="20"/>
  <c r="AV19" i="20"/>
  <c r="AU19" i="20"/>
  <c r="AX17" i="20"/>
  <c r="BC14" i="20"/>
  <c r="AC2" i="20"/>
  <c r="AS20" i="20" s="1"/>
  <c r="AS21" i="20" s="1"/>
  <c r="U25" i="19"/>
  <c r="S25" i="19"/>
  <c r="Q25" i="19"/>
  <c r="K25" i="19"/>
  <c r="S24" i="19"/>
  <c r="U24" i="19" s="1"/>
  <c r="Q24" i="19"/>
  <c r="K24" i="19"/>
  <c r="U23" i="19"/>
  <c r="S23" i="19"/>
  <c r="Q23" i="19"/>
  <c r="K23" i="19"/>
  <c r="S22" i="19"/>
  <c r="U22" i="19" s="1"/>
  <c r="Q22" i="19"/>
  <c r="K22" i="19"/>
  <c r="U21" i="19"/>
  <c r="S21" i="19"/>
  <c r="Q21" i="19"/>
  <c r="K21" i="19"/>
  <c r="S20" i="19"/>
  <c r="U20" i="19" s="1"/>
  <c r="Q20" i="19"/>
  <c r="K20" i="19"/>
  <c r="U19" i="19"/>
  <c r="S19" i="19"/>
  <c r="Q19" i="19"/>
  <c r="K19" i="19"/>
  <c r="S18" i="19"/>
  <c r="U18" i="19" s="1"/>
  <c r="Q18" i="19"/>
  <c r="K18" i="19"/>
  <c r="U17" i="19"/>
  <c r="S17" i="19"/>
  <c r="Q17" i="19"/>
  <c r="K17" i="19"/>
  <c r="S16" i="19"/>
  <c r="U16" i="19" s="1"/>
  <c r="Q16" i="19"/>
  <c r="K16" i="19"/>
  <c r="U15" i="19"/>
  <c r="S15" i="19"/>
  <c r="Q15" i="19"/>
  <c r="K15" i="19"/>
  <c r="S14" i="19"/>
  <c r="U14" i="19" s="1"/>
  <c r="Q14" i="19"/>
  <c r="K14" i="19"/>
  <c r="U13" i="19"/>
  <c r="S13" i="19"/>
  <c r="Q13" i="19"/>
  <c r="K13" i="19"/>
  <c r="S12" i="19"/>
  <c r="U12" i="19" s="1"/>
  <c r="Q12" i="19"/>
  <c r="K12" i="19"/>
  <c r="U11" i="19"/>
  <c r="S11" i="19"/>
  <c r="Q11" i="19"/>
  <c r="K11" i="19"/>
  <c r="S10" i="19"/>
  <c r="U10" i="19" s="1"/>
  <c r="Q10" i="19"/>
  <c r="K10" i="19"/>
  <c r="U9" i="19"/>
  <c r="S9" i="19"/>
  <c r="Q9" i="19"/>
  <c r="K9" i="19"/>
  <c r="S8" i="19"/>
  <c r="U8" i="19" s="1"/>
  <c r="Q8" i="19"/>
  <c r="K8" i="19"/>
  <c r="U7" i="19"/>
  <c r="S7" i="19"/>
  <c r="Q7" i="19"/>
  <c r="K7" i="19"/>
  <c r="S6" i="19"/>
  <c r="U6" i="19" s="1"/>
  <c r="Q6" i="19"/>
  <c r="K6" i="19"/>
  <c r="AW72" i="18"/>
  <c r="AV72" i="18"/>
  <c r="AU72" i="18"/>
  <c r="AT72" i="18"/>
  <c r="AS72" i="18"/>
  <c r="AR72" i="18"/>
  <c r="AQ72" i="18"/>
  <c r="AP72" i="18"/>
  <c r="AO72" i="18"/>
  <c r="AN72" i="18"/>
  <c r="AM72" i="18"/>
  <c r="AL72" i="18"/>
  <c r="AK72" i="18"/>
  <c r="AJ72" i="18"/>
  <c r="AI72" i="18"/>
  <c r="AH72" i="18"/>
  <c r="AG72" i="18"/>
  <c r="AF72" i="18"/>
  <c r="AE72" i="18"/>
  <c r="AD72" i="18"/>
  <c r="AC72" i="18"/>
  <c r="AB72" i="18"/>
  <c r="AA72" i="18"/>
  <c r="Z72" i="18"/>
  <c r="Y72" i="18"/>
  <c r="X72" i="18"/>
  <c r="W72" i="18"/>
  <c r="V72" i="18"/>
  <c r="U72" i="18"/>
  <c r="T72" i="18"/>
  <c r="S72" i="18"/>
  <c r="AW67" i="18"/>
  <c r="AV67" i="18"/>
  <c r="AU67" i="18"/>
  <c r="AT67" i="18"/>
  <c r="AS67" i="18"/>
  <c r="AR67" i="18"/>
  <c r="AQ67" i="18"/>
  <c r="AP67" i="18"/>
  <c r="AO67" i="18"/>
  <c r="AN67" i="18"/>
  <c r="AM67" i="18"/>
  <c r="AL67" i="18"/>
  <c r="AK67" i="18"/>
  <c r="AJ67" i="18"/>
  <c r="AI67" i="18"/>
  <c r="AH67" i="18"/>
  <c r="AG67" i="18"/>
  <c r="AF67" i="18"/>
  <c r="AE67" i="18"/>
  <c r="AD67" i="18"/>
  <c r="AC67" i="18"/>
  <c r="AB67" i="18"/>
  <c r="AA67" i="18"/>
  <c r="Z67" i="18"/>
  <c r="Y67" i="18"/>
  <c r="X67" i="18"/>
  <c r="W67" i="18"/>
  <c r="V67" i="18"/>
  <c r="U67" i="18"/>
  <c r="T67" i="18"/>
  <c r="S67" i="18"/>
  <c r="AW60" i="18"/>
  <c r="AV60" i="18"/>
  <c r="AU60" i="18"/>
  <c r="AT60" i="18"/>
  <c r="AS60" i="18"/>
  <c r="AR60" i="18"/>
  <c r="AQ60" i="18"/>
  <c r="AP60" i="18"/>
  <c r="AO60" i="18"/>
  <c r="AN60" i="18"/>
  <c r="AM60" i="18"/>
  <c r="AL60" i="18"/>
  <c r="AK60" i="18"/>
  <c r="AJ60" i="18"/>
  <c r="AI60" i="18"/>
  <c r="AH60" i="18"/>
  <c r="AG60" i="18"/>
  <c r="AF60" i="18"/>
  <c r="AE60" i="18"/>
  <c r="AD60" i="18"/>
  <c r="AC60" i="18"/>
  <c r="AB60" i="18"/>
  <c r="AA60" i="18"/>
  <c r="Z60" i="18"/>
  <c r="Y60" i="18"/>
  <c r="X60" i="18"/>
  <c r="W60" i="18"/>
  <c r="V60" i="18"/>
  <c r="U60" i="18"/>
  <c r="AX60" i="18" s="1"/>
  <c r="AZ60" i="18" s="1"/>
  <c r="T60" i="18"/>
  <c r="S60" i="18"/>
  <c r="F60"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AX59" i="18" s="1"/>
  <c r="AZ59"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AX57" i="18" s="1"/>
  <c r="AZ57" i="18" s="1"/>
  <c r="T57" i="18"/>
  <c r="S57" i="18"/>
  <c r="F57" i="18"/>
  <c r="AW56" i="18"/>
  <c r="AV56"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AX56" i="18" s="1"/>
  <c r="AZ56" i="18" s="1"/>
  <c r="AW54" i="18"/>
  <c r="AV54" i="18"/>
  <c r="AU54" i="18"/>
  <c r="AT54" i="18"/>
  <c r="AS54" i="18"/>
  <c r="AR54" i="18"/>
  <c r="AQ54" i="18"/>
  <c r="AP54" i="18"/>
  <c r="AO54" i="18"/>
  <c r="AN54" i="18"/>
  <c r="AM54" i="18"/>
  <c r="AL54" i="18"/>
  <c r="AK54" i="18"/>
  <c r="AJ54" i="18"/>
  <c r="AI54" i="18"/>
  <c r="AH54" i="18"/>
  <c r="AG54" i="18"/>
  <c r="AF54" i="18"/>
  <c r="AE54" i="18"/>
  <c r="AD54" i="18"/>
  <c r="AC54" i="18"/>
  <c r="AB54" i="18"/>
  <c r="AA54" i="18"/>
  <c r="Z54" i="18"/>
  <c r="Y54" i="18"/>
  <c r="X54" i="18"/>
  <c r="W54" i="18"/>
  <c r="V54" i="18"/>
  <c r="U54" i="18"/>
  <c r="AX54" i="18" s="1"/>
  <c r="AZ54" i="18" s="1"/>
  <c r="T54" i="18"/>
  <c r="S54" i="18"/>
  <c r="F54"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AX53" i="18" s="1"/>
  <c r="AZ53" i="18" s="1"/>
  <c r="AW51" i="18"/>
  <c r="AV51" i="18"/>
  <c r="AU51" i="18"/>
  <c r="AT51" i="18"/>
  <c r="AS51" i="18"/>
  <c r="AR51" i="18"/>
  <c r="AQ51" i="18"/>
  <c r="AP51" i="18"/>
  <c r="AO51" i="18"/>
  <c r="AN51" i="18"/>
  <c r="AM51" i="18"/>
  <c r="AL51" i="18"/>
  <c r="AK51" i="18"/>
  <c r="AJ51" i="18"/>
  <c r="AI51" i="18"/>
  <c r="AH51" i="18"/>
  <c r="AG51" i="18"/>
  <c r="AF51" i="18"/>
  <c r="AE51" i="18"/>
  <c r="AD51" i="18"/>
  <c r="AC51" i="18"/>
  <c r="AB51" i="18"/>
  <c r="AA51" i="18"/>
  <c r="Z51" i="18"/>
  <c r="Y51" i="18"/>
  <c r="X51" i="18"/>
  <c r="W51" i="18"/>
  <c r="V51" i="18"/>
  <c r="U51" i="18"/>
  <c r="AX51" i="18" s="1"/>
  <c r="AZ51" i="18" s="1"/>
  <c r="T51" i="18"/>
  <c r="S51" i="18"/>
  <c r="F51" i="18"/>
  <c r="AW50" i="18"/>
  <c r="AV50" i="18"/>
  <c r="AU50" i="18"/>
  <c r="AT50" i="18"/>
  <c r="AS50" i="18"/>
  <c r="AR50" i="18"/>
  <c r="AQ50" i="18"/>
  <c r="AP50" i="18"/>
  <c r="AO50" i="18"/>
  <c r="AN50" i="18"/>
  <c r="AM50" i="18"/>
  <c r="AL50" i="18"/>
  <c r="AK50" i="18"/>
  <c r="AJ50" i="18"/>
  <c r="AI50" i="18"/>
  <c r="AH50" i="18"/>
  <c r="AG50" i="18"/>
  <c r="AF50" i="18"/>
  <c r="AE50" i="18"/>
  <c r="AD50" i="18"/>
  <c r="AC50" i="18"/>
  <c r="AB50" i="18"/>
  <c r="AA50" i="18"/>
  <c r="Z50" i="18"/>
  <c r="Y50" i="18"/>
  <c r="X50" i="18"/>
  <c r="W50" i="18"/>
  <c r="V50" i="18"/>
  <c r="U50" i="18"/>
  <c r="T50" i="18"/>
  <c r="S50" i="18"/>
  <c r="AX50" i="18" s="1"/>
  <c r="AZ50" i="18" s="1"/>
  <c r="AW48" i="18"/>
  <c r="AV48" i="18"/>
  <c r="AU48" i="18"/>
  <c r="AT48" i="18"/>
  <c r="AS48" i="18"/>
  <c r="AR48" i="18"/>
  <c r="AQ48" i="18"/>
  <c r="AP48" i="18"/>
  <c r="AO48" i="18"/>
  <c r="AN48" i="18"/>
  <c r="AM48" i="18"/>
  <c r="AL48" i="18"/>
  <c r="AK48" i="18"/>
  <c r="AJ48" i="18"/>
  <c r="AI48" i="18"/>
  <c r="AH48" i="18"/>
  <c r="AG48" i="18"/>
  <c r="AF48" i="18"/>
  <c r="AE48" i="18"/>
  <c r="AD48" i="18"/>
  <c r="AC48" i="18"/>
  <c r="AB48" i="18"/>
  <c r="AA48" i="18"/>
  <c r="Z48" i="18"/>
  <c r="Y48" i="18"/>
  <c r="X48" i="18"/>
  <c r="W48" i="18"/>
  <c r="V48" i="18"/>
  <c r="U48" i="18"/>
  <c r="AX48" i="18" s="1"/>
  <c r="AZ48" i="18" s="1"/>
  <c r="T48" i="18"/>
  <c r="S48" i="18"/>
  <c r="F48" i="18"/>
  <c r="AW47" i="18"/>
  <c r="AV47" i="18"/>
  <c r="AU47" i="18"/>
  <c r="AT47" i="18"/>
  <c r="AS47" i="18"/>
  <c r="AR47" i="18"/>
  <c r="AQ47" i="18"/>
  <c r="AP47" i="18"/>
  <c r="AO47" i="18"/>
  <c r="AN47" i="18"/>
  <c r="AM47" i="18"/>
  <c r="AL47" i="18"/>
  <c r="AK47" i="18"/>
  <c r="AJ47" i="18"/>
  <c r="AI47" i="18"/>
  <c r="AH47" i="18"/>
  <c r="AG47" i="18"/>
  <c r="AF47" i="18"/>
  <c r="AE47" i="18"/>
  <c r="AD47" i="18"/>
  <c r="AC47" i="18"/>
  <c r="AB47" i="18"/>
  <c r="AA47" i="18"/>
  <c r="Z47" i="18"/>
  <c r="Y47" i="18"/>
  <c r="X47" i="18"/>
  <c r="W47" i="18"/>
  <c r="V47" i="18"/>
  <c r="U47" i="18"/>
  <c r="T47" i="18"/>
  <c r="S47" i="18"/>
  <c r="AX47" i="18" s="1"/>
  <c r="AZ47" i="18" s="1"/>
  <c r="AW45" i="18"/>
  <c r="AV45" i="18"/>
  <c r="AU45" i="18"/>
  <c r="AT45" i="18"/>
  <c r="AS45" i="18"/>
  <c r="AR45" i="18"/>
  <c r="AQ45" i="18"/>
  <c r="AP45" i="18"/>
  <c r="AO45" i="18"/>
  <c r="AN45" i="18"/>
  <c r="AM45" i="18"/>
  <c r="AL45" i="18"/>
  <c r="AK45" i="18"/>
  <c r="AJ45" i="18"/>
  <c r="AI45" i="18"/>
  <c r="AH45" i="18"/>
  <c r="AG45" i="18"/>
  <c r="AF45" i="18"/>
  <c r="AE45" i="18"/>
  <c r="AD45" i="18"/>
  <c r="AC45" i="18"/>
  <c r="AB45" i="18"/>
  <c r="AA45" i="18"/>
  <c r="Z45" i="18"/>
  <c r="Y45" i="18"/>
  <c r="X45" i="18"/>
  <c r="W45" i="18"/>
  <c r="V45" i="18"/>
  <c r="U45" i="18"/>
  <c r="AX45" i="18" s="1"/>
  <c r="AZ45" i="18" s="1"/>
  <c r="T45" i="18"/>
  <c r="S45" i="18"/>
  <c r="F45" i="18"/>
  <c r="AW44" i="18"/>
  <c r="AV44" i="18"/>
  <c r="AU44" i="18"/>
  <c r="AT44" i="18"/>
  <c r="AS44" i="18"/>
  <c r="AR44" i="18"/>
  <c r="AQ44" i="18"/>
  <c r="AP44" i="18"/>
  <c r="AO44" i="18"/>
  <c r="AN44" i="18"/>
  <c r="AM44" i="18"/>
  <c r="AL44" i="18"/>
  <c r="AK44" i="18"/>
  <c r="AJ44" i="18"/>
  <c r="AI44" i="18"/>
  <c r="AH44" i="18"/>
  <c r="AG44" i="18"/>
  <c r="AF44" i="18"/>
  <c r="AE44" i="18"/>
  <c r="AD44" i="18"/>
  <c r="AC44" i="18"/>
  <c r="AB44" i="18"/>
  <c r="AA44" i="18"/>
  <c r="Z44" i="18"/>
  <c r="Y44" i="18"/>
  <c r="X44" i="18"/>
  <c r="W44" i="18"/>
  <c r="V44" i="18"/>
  <c r="U44" i="18"/>
  <c r="T44" i="18"/>
  <c r="S44" i="18"/>
  <c r="AX44" i="18" s="1"/>
  <c r="AZ44" i="18" s="1"/>
  <c r="AW42" i="18"/>
  <c r="AV42" i="18"/>
  <c r="AU42" i="18"/>
  <c r="AT42" i="18"/>
  <c r="AS42" i="18"/>
  <c r="AR42" i="18"/>
  <c r="AQ42" i="18"/>
  <c r="AP42" i="18"/>
  <c r="AO42" i="18"/>
  <c r="AN42" i="18"/>
  <c r="AM42" i="18"/>
  <c r="AL42" i="18"/>
  <c r="AK42" i="18"/>
  <c r="AJ42" i="18"/>
  <c r="AI42" i="18"/>
  <c r="AH42" i="18"/>
  <c r="AG42" i="18"/>
  <c r="AF42" i="18"/>
  <c r="AE42" i="18"/>
  <c r="AD42" i="18"/>
  <c r="AC42" i="18"/>
  <c r="AB42" i="18"/>
  <c r="AA42" i="18"/>
  <c r="Z42" i="18"/>
  <c r="Y42" i="18"/>
  <c r="X42" i="18"/>
  <c r="W42" i="18"/>
  <c r="V42" i="18"/>
  <c r="U42" i="18"/>
  <c r="AX42" i="18" s="1"/>
  <c r="AZ42" i="18" s="1"/>
  <c r="T42" i="18"/>
  <c r="S42" i="18"/>
  <c r="F42" i="18"/>
  <c r="AW41" i="18"/>
  <c r="AV41" i="18"/>
  <c r="AU41" i="18"/>
  <c r="AT41" i="18"/>
  <c r="AS41" i="18"/>
  <c r="AR41" i="18"/>
  <c r="AQ41" i="18"/>
  <c r="AP41" i="18"/>
  <c r="AO41" i="18"/>
  <c r="AN41" i="18"/>
  <c r="AM41" i="18"/>
  <c r="AL41" i="18"/>
  <c r="AK41" i="18"/>
  <c r="AJ41" i="18"/>
  <c r="AI41" i="18"/>
  <c r="AH41" i="18"/>
  <c r="AG41" i="18"/>
  <c r="AF41" i="18"/>
  <c r="AE41" i="18"/>
  <c r="AD41" i="18"/>
  <c r="AC41" i="18"/>
  <c r="AB41" i="18"/>
  <c r="AA41" i="18"/>
  <c r="Z41" i="18"/>
  <c r="Y41" i="18"/>
  <c r="X41" i="18"/>
  <c r="W41" i="18"/>
  <c r="V41" i="18"/>
  <c r="U41" i="18"/>
  <c r="T41" i="18"/>
  <c r="S41" i="18"/>
  <c r="AX41" i="18" s="1"/>
  <c r="AZ41" i="18" s="1"/>
  <c r="AW39" i="18"/>
  <c r="AV39" i="18"/>
  <c r="AU39" i="18"/>
  <c r="AT39" i="18"/>
  <c r="AS39" i="18"/>
  <c r="AR39" i="18"/>
  <c r="AQ39" i="18"/>
  <c r="AP39" i="18"/>
  <c r="AO39" i="18"/>
  <c r="AN39" i="18"/>
  <c r="AM39" i="18"/>
  <c r="AL39" i="18"/>
  <c r="AK39" i="18"/>
  <c r="AJ39" i="18"/>
  <c r="AI39" i="18"/>
  <c r="AH39" i="18"/>
  <c r="AG39" i="18"/>
  <c r="AF39" i="18"/>
  <c r="AE39" i="18"/>
  <c r="AD39" i="18"/>
  <c r="AC39" i="18"/>
  <c r="AB39" i="18"/>
  <c r="AA39" i="18"/>
  <c r="Z39" i="18"/>
  <c r="Y39" i="18"/>
  <c r="X39" i="18"/>
  <c r="W39" i="18"/>
  <c r="V39" i="18"/>
  <c r="U39" i="18"/>
  <c r="AX39" i="18" s="1"/>
  <c r="AZ39" i="18" s="1"/>
  <c r="T39" i="18"/>
  <c r="S39" i="18"/>
  <c r="F39" i="18"/>
  <c r="AW38" i="18"/>
  <c r="AV38" i="18"/>
  <c r="AU38" i="18"/>
  <c r="AT38" i="18"/>
  <c r="AS38" i="18"/>
  <c r="AR38" i="18"/>
  <c r="AQ38" i="18"/>
  <c r="AP38" i="18"/>
  <c r="AO38" i="18"/>
  <c r="AN38" i="18"/>
  <c r="AM38" i="18"/>
  <c r="AL38" i="18"/>
  <c r="AK38" i="18"/>
  <c r="AJ38" i="18"/>
  <c r="AI38" i="18"/>
  <c r="AH38" i="18"/>
  <c r="AG38" i="18"/>
  <c r="AF38" i="18"/>
  <c r="AE38" i="18"/>
  <c r="AD38" i="18"/>
  <c r="AC38" i="18"/>
  <c r="AB38" i="18"/>
  <c r="AA38" i="18"/>
  <c r="Z38" i="18"/>
  <c r="Y38" i="18"/>
  <c r="X38" i="18"/>
  <c r="W38" i="18"/>
  <c r="V38" i="18"/>
  <c r="U38" i="18"/>
  <c r="T38" i="18"/>
  <c r="S38" i="18"/>
  <c r="AX38" i="18" s="1"/>
  <c r="AZ38" i="18" s="1"/>
  <c r="AW36" i="18"/>
  <c r="AV36" i="18"/>
  <c r="AU36" i="18"/>
  <c r="AT36" i="18"/>
  <c r="AS36" i="18"/>
  <c r="AR36" i="18"/>
  <c r="AQ36" i="18"/>
  <c r="AP36" i="18"/>
  <c r="AO36" i="18"/>
  <c r="AN36" i="18"/>
  <c r="AM36" i="18"/>
  <c r="AL36" i="18"/>
  <c r="AK36" i="18"/>
  <c r="AJ36" i="18"/>
  <c r="AI36" i="18"/>
  <c r="AH36" i="18"/>
  <c r="AG36" i="18"/>
  <c r="AF36" i="18"/>
  <c r="AE36" i="18"/>
  <c r="AD36" i="18"/>
  <c r="AC36" i="18"/>
  <c r="AB36" i="18"/>
  <c r="AA36" i="18"/>
  <c r="Z36" i="18"/>
  <c r="Y36" i="18"/>
  <c r="X36" i="18"/>
  <c r="W36" i="18"/>
  <c r="V36" i="18"/>
  <c r="U36" i="18"/>
  <c r="AX36" i="18" s="1"/>
  <c r="AZ36" i="18" s="1"/>
  <c r="T36" i="18"/>
  <c r="S36" i="18"/>
  <c r="F36" i="18"/>
  <c r="AW35" i="18"/>
  <c r="AV35" i="18"/>
  <c r="AU35" i="18"/>
  <c r="AT35" i="18"/>
  <c r="AS35" i="18"/>
  <c r="AR35" i="18"/>
  <c r="AQ35" i="18"/>
  <c r="AP35" i="18"/>
  <c r="AO35" i="18"/>
  <c r="AN35" i="18"/>
  <c r="AM35" i="18"/>
  <c r="AL35" i="18"/>
  <c r="AK35" i="18"/>
  <c r="AJ35" i="18"/>
  <c r="AI35" i="18"/>
  <c r="AH35" i="18"/>
  <c r="AG35" i="18"/>
  <c r="AF35" i="18"/>
  <c r="AE35" i="18"/>
  <c r="AD35" i="18"/>
  <c r="AC35" i="18"/>
  <c r="AB35" i="18"/>
  <c r="AA35" i="18"/>
  <c r="Z35" i="18"/>
  <c r="Y35" i="18"/>
  <c r="X35" i="18"/>
  <c r="W35" i="18"/>
  <c r="V35" i="18"/>
  <c r="U35" i="18"/>
  <c r="T35" i="18"/>
  <c r="S35" i="18"/>
  <c r="AX35" i="18" s="1"/>
  <c r="AZ35" i="18" s="1"/>
  <c r="AW33" i="18"/>
  <c r="AV33" i="18"/>
  <c r="AU33" i="18"/>
  <c r="AT33" i="18"/>
  <c r="AS33" i="18"/>
  <c r="AR33" i="18"/>
  <c r="AQ33" i="18"/>
  <c r="AP33" i="18"/>
  <c r="AO33" i="18"/>
  <c r="AN33" i="18"/>
  <c r="AM33" i="18"/>
  <c r="AL33" i="18"/>
  <c r="AK33" i="18"/>
  <c r="AJ33" i="18"/>
  <c r="AI33" i="18"/>
  <c r="AH33" i="18"/>
  <c r="AG33" i="18"/>
  <c r="AF33" i="18"/>
  <c r="AE33" i="18"/>
  <c r="AD33" i="18"/>
  <c r="AC33" i="18"/>
  <c r="AB33" i="18"/>
  <c r="AA33" i="18"/>
  <c r="Z33" i="18"/>
  <c r="Y33" i="18"/>
  <c r="X33" i="18"/>
  <c r="W33" i="18"/>
  <c r="V33" i="18"/>
  <c r="U33" i="18"/>
  <c r="AX33" i="18" s="1"/>
  <c r="AZ33" i="18" s="1"/>
  <c r="T33" i="18"/>
  <c r="S33" i="18"/>
  <c r="F33" i="18"/>
  <c r="AW32" i="18"/>
  <c r="AV32" i="18"/>
  <c r="AU32" i="18"/>
  <c r="AT32" i="18"/>
  <c r="AS32" i="18"/>
  <c r="AR32" i="18"/>
  <c r="AQ32" i="18"/>
  <c r="AP32" i="18"/>
  <c r="AO32" i="18"/>
  <c r="AN32" i="18"/>
  <c r="AM32" i="18"/>
  <c r="AL32" i="18"/>
  <c r="AK32" i="18"/>
  <c r="AJ32" i="18"/>
  <c r="AI32" i="18"/>
  <c r="AH32" i="18"/>
  <c r="AG32" i="18"/>
  <c r="AF32" i="18"/>
  <c r="AE32" i="18"/>
  <c r="AD32" i="18"/>
  <c r="AC32" i="18"/>
  <c r="AB32" i="18"/>
  <c r="AA32" i="18"/>
  <c r="Z32" i="18"/>
  <c r="Y32" i="18"/>
  <c r="X32" i="18"/>
  <c r="W32" i="18"/>
  <c r="V32" i="18"/>
  <c r="U32" i="18"/>
  <c r="T32" i="18"/>
  <c r="S32" i="18"/>
  <c r="AX32" i="18" s="1"/>
  <c r="AZ32" i="18" s="1"/>
  <c r="AW30" i="18"/>
  <c r="AV30" i="18"/>
  <c r="AU30" i="18"/>
  <c r="AT30" i="18"/>
  <c r="AS30" i="18"/>
  <c r="AR30" i="18"/>
  <c r="AQ30" i="18"/>
  <c r="AP30" i="18"/>
  <c r="AO30" i="18"/>
  <c r="AN30" i="18"/>
  <c r="AM30" i="18"/>
  <c r="AL30" i="18"/>
  <c r="AK30" i="18"/>
  <c r="AJ30" i="18"/>
  <c r="AI30" i="18"/>
  <c r="AH30" i="18"/>
  <c r="AG30" i="18"/>
  <c r="AF30" i="18"/>
  <c r="AE30" i="18"/>
  <c r="AD30" i="18"/>
  <c r="AC30" i="18"/>
  <c r="AB30" i="18"/>
  <c r="AA30" i="18"/>
  <c r="Z30" i="18"/>
  <c r="Y30" i="18"/>
  <c r="X30" i="18"/>
  <c r="W30" i="18"/>
  <c r="V30" i="18"/>
  <c r="U30" i="18"/>
  <c r="AX30" i="18" s="1"/>
  <c r="AZ30" i="18" s="1"/>
  <c r="T30" i="18"/>
  <c r="S30" i="18"/>
  <c r="F30" i="18"/>
  <c r="AW29" i="18"/>
  <c r="AV29" i="18"/>
  <c r="AU29" i="18"/>
  <c r="AT29" i="18"/>
  <c r="AS29" i="18"/>
  <c r="AR29" i="18"/>
  <c r="AQ29" i="18"/>
  <c r="AP29" i="18"/>
  <c r="AO29" i="18"/>
  <c r="AN29" i="18"/>
  <c r="AM29" i="18"/>
  <c r="AL29" i="18"/>
  <c r="AK29" i="18"/>
  <c r="AJ29" i="18"/>
  <c r="AI29" i="18"/>
  <c r="AH29" i="18"/>
  <c r="AG29" i="18"/>
  <c r="AF29" i="18"/>
  <c r="AE29" i="18"/>
  <c r="AD29" i="18"/>
  <c r="AC29" i="18"/>
  <c r="AB29" i="18"/>
  <c r="AA29" i="18"/>
  <c r="Z29" i="18"/>
  <c r="Y29" i="18"/>
  <c r="X29" i="18"/>
  <c r="W29" i="18"/>
  <c r="V29" i="18"/>
  <c r="U29" i="18"/>
  <c r="T29" i="18"/>
  <c r="S29" i="18"/>
  <c r="AX29" i="18" s="1"/>
  <c r="AZ29" i="18" s="1"/>
  <c r="B28" i="18"/>
  <c r="B31" i="18" s="1"/>
  <c r="B34" i="18" s="1"/>
  <c r="B37" i="18" s="1"/>
  <c r="B40" i="18" s="1"/>
  <c r="B43" i="18" s="1"/>
  <c r="B46" i="18" s="1"/>
  <c r="B49" i="18" s="1"/>
  <c r="B52" i="18" s="1"/>
  <c r="B55" i="18" s="1"/>
  <c r="B58" i="18" s="1"/>
  <c r="AW27" i="18"/>
  <c r="AV27" i="18"/>
  <c r="AU27" i="18"/>
  <c r="AT27" i="18"/>
  <c r="AS27" i="18"/>
  <c r="AR27" i="18"/>
  <c r="AQ27" i="18"/>
  <c r="AP27" i="18"/>
  <c r="AO27" i="18"/>
  <c r="AN27" i="18"/>
  <c r="AM27" i="18"/>
  <c r="AL27" i="18"/>
  <c r="AK27" i="18"/>
  <c r="AJ27" i="18"/>
  <c r="AI27" i="18"/>
  <c r="AH27" i="18"/>
  <c r="AG27" i="18"/>
  <c r="AF27" i="18"/>
  <c r="AE27" i="18"/>
  <c r="AD27" i="18"/>
  <c r="AC27" i="18"/>
  <c r="AB27" i="18"/>
  <c r="AA27" i="18"/>
  <c r="Z27" i="18"/>
  <c r="Y27" i="18"/>
  <c r="X27" i="18"/>
  <c r="W27" i="18"/>
  <c r="V27" i="18"/>
  <c r="U27" i="18"/>
  <c r="AX27" i="18" s="1"/>
  <c r="AZ27" i="18" s="1"/>
  <c r="T27" i="18"/>
  <c r="S27" i="18"/>
  <c r="F27" i="18"/>
  <c r="AW26" i="18"/>
  <c r="AV26" i="18"/>
  <c r="AU26" i="18"/>
  <c r="AT26" i="18"/>
  <c r="AS26" i="18"/>
  <c r="AR26" i="18"/>
  <c r="AQ26" i="18"/>
  <c r="AP26" i="18"/>
  <c r="AO26" i="18"/>
  <c r="AN26" i="18"/>
  <c r="AM26" i="18"/>
  <c r="AL26" i="18"/>
  <c r="AK26" i="18"/>
  <c r="AJ26" i="18"/>
  <c r="AI26" i="18"/>
  <c r="AH26" i="18"/>
  <c r="AG26" i="18"/>
  <c r="AF26" i="18"/>
  <c r="AE26" i="18"/>
  <c r="AD26" i="18"/>
  <c r="AC26" i="18"/>
  <c r="AB26" i="18"/>
  <c r="AA26" i="18"/>
  <c r="Z26" i="18"/>
  <c r="Y26" i="18"/>
  <c r="X26" i="18"/>
  <c r="W26" i="18"/>
  <c r="V26" i="18"/>
  <c r="U26" i="18"/>
  <c r="T26" i="18"/>
  <c r="S26" i="18"/>
  <c r="AX26" i="18" s="1"/>
  <c r="AZ26" i="18" s="1"/>
  <c r="B25" i="18"/>
  <c r="AW24" i="18"/>
  <c r="AV24" i="18"/>
  <c r="AU24" i="18"/>
  <c r="AT24" i="18"/>
  <c r="AS24" i="18"/>
  <c r="AR24" i="18"/>
  <c r="AQ24" i="18"/>
  <c r="AP24" i="18"/>
  <c r="AO24" i="18"/>
  <c r="AN24" i="18"/>
  <c r="AM24" i="18"/>
  <c r="AL24" i="18"/>
  <c r="AK24" i="18"/>
  <c r="AJ24" i="18"/>
  <c r="AI24" i="18"/>
  <c r="AH24" i="18"/>
  <c r="AG24" i="18"/>
  <c r="AF24" i="18"/>
  <c r="AE24" i="18"/>
  <c r="AD24" i="18"/>
  <c r="AC24" i="18"/>
  <c r="AB24" i="18"/>
  <c r="AA24" i="18"/>
  <c r="Z24" i="18"/>
  <c r="Y24" i="18"/>
  <c r="X24" i="18"/>
  <c r="W24" i="18"/>
  <c r="V24" i="18"/>
  <c r="U24" i="18"/>
  <c r="AX24" i="18" s="1"/>
  <c r="AZ24" i="18" s="1"/>
  <c r="T24" i="18"/>
  <c r="S24" i="18"/>
  <c r="F24" i="18"/>
  <c r="AV71" i="18" s="1"/>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AX23" i="18" s="1"/>
  <c r="AZ23" i="18" s="1"/>
  <c r="AU21" i="18"/>
  <c r="AW20" i="18"/>
  <c r="AW21" i="18" s="1"/>
  <c r="AU20" i="18"/>
  <c r="AO20" i="18"/>
  <c r="AO21" i="18" s="1"/>
  <c r="AG20" i="18"/>
  <c r="AG21" i="18" s="1"/>
  <c r="Y20" i="18"/>
  <c r="Y21" i="18" s="1"/>
  <c r="AW19" i="18"/>
  <c r="AV19" i="18"/>
  <c r="AV20" i="18" s="1"/>
  <c r="AV21" i="18" s="1"/>
  <c r="AU19" i="18"/>
  <c r="AX17" i="18"/>
  <c r="BC14" i="18"/>
  <c r="AC2" i="18"/>
  <c r="AN20" i="18" s="1"/>
  <c r="AN21" i="18" s="1"/>
  <c r="AD63" i="20" l="1"/>
  <c r="U64" i="20"/>
  <c r="AK64" i="20"/>
  <c r="AF62" i="20"/>
  <c r="AV62" i="20"/>
  <c r="AE63" i="20"/>
  <c r="AU63" i="20"/>
  <c r="AD64" i="20"/>
  <c r="AL64" i="20"/>
  <c r="AT64" i="20"/>
  <c r="V68" i="20"/>
  <c r="AD68" i="20"/>
  <c r="AL68" i="20"/>
  <c r="AT68" i="20"/>
  <c r="W69" i="20"/>
  <c r="AE69" i="20"/>
  <c r="AM69" i="20"/>
  <c r="AU69" i="20"/>
  <c r="X70" i="20"/>
  <c r="AF70" i="20"/>
  <c r="AN70" i="20"/>
  <c r="AV70" i="20"/>
  <c r="Y71" i="20"/>
  <c r="AG71" i="20"/>
  <c r="AO71" i="20"/>
  <c r="AW71" i="20"/>
  <c r="V63" i="20"/>
  <c r="AL63" i="20"/>
  <c r="AC64" i="20"/>
  <c r="X62" i="20"/>
  <c r="AN62" i="20"/>
  <c r="W63" i="20"/>
  <c r="AM63" i="20"/>
  <c r="V64" i="20"/>
  <c r="Z20" i="20"/>
  <c r="Z21" i="20" s="1"/>
  <c r="AH20" i="20"/>
  <c r="AH21" i="20" s="1"/>
  <c r="AP20" i="20"/>
  <c r="AP21" i="20" s="1"/>
  <c r="Y62" i="20"/>
  <c r="AG62" i="20"/>
  <c r="AO62" i="20"/>
  <c r="AW62" i="20"/>
  <c r="X63" i="20"/>
  <c r="AF63" i="20"/>
  <c r="AN63" i="20"/>
  <c r="AV63" i="20"/>
  <c r="W64" i="20"/>
  <c r="AE64" i="20"/>
  <c r="AM64" i="20"/>
  <c r="AU64" i="20"/>
  <c r="W68" i="20"/>
  <c r="AE68" i="20"/>
  <c r="AM68" i="20"/>
  <c r="AU68" i="20"/>
  <c r="X69" i="20"/>
  <c r="AF69" i="20"/>
  <c r="AN69" i="20"/>
  <c r="AV69" i="20"/>
  <c r="Y70" i="20"/>
  <c r="AG70" i="20"/>
  <c r="AO70" i="20"/>
  <c r="AW70" i="20"/>
  <c r="Z71" i="20"/>
  <c r="AH71" i="20"/>
  <c r="AP71" i="20"/>
  <c r="AT62" i="20"/>
  <c r="AU62" i="20"/>
  <c r="AH62" i="20"/>
  <c r="Y63" i="20"/>
  <c r="AO63" i="20"/>
  <c r="AW63" i="20"/>
  <c r="X64" i="20"/>
  <c r="AF64" i="20"/>
  <c r="AN64" i="20"/>
  <c r="AV64" i="20"/>
  <c r="X68" i="20"/>
  <c r="AF68" i="20"/>
  <c r="AN68" i="20"/>
  <c r="AV68" i="20"/>
  <c r="Y69" i="20"/>
  <c r="AG69" i="20"/>
  <c r="AO69" i="20"/>
  <c r="AW69" i="20"/>
  <c r="Z70" i="20"/>
  <c r="AH70" i="20"/>
  <c r="AP70" i="20"/>
  <c r="S71" i="20"/>
  <c r="AA71" i="20"/>
  <c r="AI71" i="20"/>
  <c r="AQ71" i="20"/>
  <c r="AM62" i="20"/>
  <c r="Z62" i="20"/>
  <c r="AX62" i="20"/>
  <c r="AZ62" i="20" s="1"/>
  <c r="AG63" i="20"/>
  <c r="T20" i="20"/>
  <c r="T21" i="20" s="1"/>
  <c r="AB20" i="20"/>
  <c r="AB21" i="20" s="1"/>
  <c r="AJ20" i="20"/>
  <c r="AJ21" i="20" s="1"/>
  <c r="AR20" i="20"/>
  <c r="AR21" i="20" s="1"/>
  <c r="AA62" i="20"/>
  <c r="AQ62" i="20"/>
  <c r="AH63" i="20"/>
  <c r="AX63" i="20"/>
  <c r="AZ63" i="20" s="1"/>
  <c r="AG64" i="20"/>
  <c r="AO64" i="20"/>
  <c r="AW64" i="20"/>
  <c r="Y68" i="20"/>
  <c r="AG68" i="20"/>
  <c r="AO68" i="20"/>
  <c r="AW68" i="20"/>
  <c r="Z69" i="20"/>
  <c r="AH69" i="20"/>
  <c r="AP69" i="20"/>
  <c r="S70" i="20"/>
  <c r="AA70" i="20"/>
  <c r="AI70" i="20"/>
  <c r="AQ70" i="20"/>
  <c r="T71" i="20"/>
  <c r="AB71" i="20"/>
  <c r="AJ71" i="20"/>
  <c r="AR71" i="20"/>
  <c r="AP62" i="20"/>
  <c r="S62" i="20"/>
  <c r="AI62" i="20"/>
  <c r="Z63" i="20"/>
  <c r="AP63" i="20"/>
  <c r="Y64" i="20"/>
  <c r="BB8" i="20"/>
  <c r="U20" i="20"/>
  <c r="U21" i="20" s="1"/>
  <c r="AC20" i="20"/>
  <c r="AC21" i="20" s="1"/>
  <c r="AK20" i="20"/>
  <c r="AK21" i="20" s="1"/>
  <c r="T62" i="20"/>
  <c r="AB62" i="20"/>
  <c r="AJ62" i="20"/>
  <c r="AR62" i="20"/>
  <c r="S63" i="20"/>
  <c r="AA63" i="20"/>
  <c r="AI63" i="20"/>
  <c r="AQ63" i="20"/>
  <c r="Z64" i="20"/>
  <c r="AH64" i="20"/>
  <c r="AP64" i="20"/>
  <c r="AX64" i="20"/>
  <c r="AZ64" i="20" s="1"/>
  <c r="Z68" i="20"/>
  <c r="AH68" i="20"/>
  <c r="AP68" i="20"/>
  <c r="S69" i="20"/>
  <c r="AA69" i="20"/>
  <c r="AI69" i="20"/>
  <c r="AQ69" i="20"/>
  <c r="T70" i="20"/>
  <c r="AB70" i="20"/>
  <c r="AJ70" i="20"/>
  <c r="AR70" i="20"/>
  <c r="U71" i="20"/>
  <c r="AC71" i="20"/>
  <c r="AK71" i="20"/>
  <c r="AS71" i="20"/>
  <c r="U62" i="20"/>
  <c r="AC62" i="20"/>
  <c r="AK62" i="20"/>
  <c r="AS62" i="20"/>
  <c r="T63" i="20"/>
  <c r="AB63" i="20"/>
  <c r="AJ63" i="20"/>
  <c r="AR63" i="20"/>
  <c r="S64" i="20"/>
  <c r="AA64" i="20"/>
  <c r="AI64" i="20"/>
  <c r="AQ64" i="20"/>
  <c r="S68" i="20"/>
  <c r="AA68" i="20"/>
  <c r="AI68" i="20"/>
  <c r="AQ68" i="20"/>
  <c r="T69" i="20"/>
  <c r="AB69" i="20"/>
  <c r="AJ69" i="20"/>
  <c r="AR69" i="20"/>
  <c r="U70" i="20"/>
  <c r="AC70" i="20"/>
  <c r="AK70" i="20"/>
  <c r="AS70" i="20"/>
  <c r="V71" i="20"/>
  <c r="AD71" i="20"/>
  <c r="AL71" i="20"/>
  <c r="AT71" i="20"/>
  <c r="AS63" i="20"/>
  <c r="T64" i="20"/>
  <c r="AB64" i="20"/>
  <c r="AJ64" i="20"/>
  <c r="AR64" i="20"/>
  <c r="T68" i="20"/>
  <c r="AB68" i="20"/>
  <c r="AJ68" i="20"/>
  <c r="AR68" i="20"/>
  <c r="U69" i="20"/>
  <c r="AC69" i="20"/>
  <c r="AK69" i="20"/>
  <c r="AS69" i="20"/>
  <c r="V70" i="20"/>
  <c r="AD70" i="20"/>
  <c r="AL70" i="20"/>
  <c r="AT70" i="20"/>
  <c r="W71" i="20"/>
  <c r="AE71" i="20"/>
  <c r="AM71" i="20"/>
  <c r="AU71" i="20"/>
  <c r="AE62" i="20"/>
  <c r="AT63" i="20"/>
  <c r="AS64" i="20"/>
  <c r="U68" i="20"/>
  <c r="AC68" i="20"/>
  <c r="AK68" i="20"/>
  <c r="AS68" i="20"/>
  <c r="AD69" i="20"/>
  <c r="AL69" i="20"/>
  <c r="AT69" i="20"/>
  <c r="W70" i="20"/>
  <c r="AE70" i="20"/>
  <c r="AM70" i="20"/>
  <c r="AU70" i="20"/>
  <c r="X71" i="20"/>
  <c r="AF71" i="20"/>
  <c r="AN71" i="20"/>
  <c r="X62" i="18"/>
  <c r="AF62" i="18"/>
  <c r="AN62" i="18"/>
  <c r="AV62" i="18"/>
  <c r="W63" i="18"/>
  <c r="AE63" i="18"/>
  <c r="AM63" i="18"/>
  <c r="AU63" i="18"/>
  <c r="V64" i="18"/>
  <c r="AD64" i="18"/>
  <c r="AL64" i="18"/>
  <c r="AT64" i="18"/>
  <c r="V68" i="18"/>
  <c r="AD68" i="18"/>
  <c r="AL68" i="18"/>
  <c r="AT68" i="18"/>
  <c r="W69" i="18"/>
  <c r="AE69" i="18"/>
  <c r="AM69" i="18"/>
  <c r="AU69" i="18"/>
  <c r="X70" i="18"/>
  <c r="AF70" i="18"/>
  <c r="AN70" i="18"/>
  <c r="AV70" i="18"/>
  <c r="Y71" i="18"/>
  <c r="AG71" i="18"/>
  <c r="AO71" i="18"/>
  <c r="AW71" i="18"/>
  <c r="AH20" i="18"/>
  <c r="AH21" i="18" s="1"/>
  <c r="AP20" i="18"/>
  <c r="AP21" i="18" s="1"/>
  <c r="Y62" i="18"/>
  <c r="AG62" i="18"/>
  <c r="AO62" i="18"/>
  <c r="AW62" i="18"/>
  <c r="X63" i="18"/>
  <c r="AF63" i="18"/>
  <c r="AN63" i="18"/>
  <c r="AV63" i="18"/>
  <c r="W64" i="18"/>
  <c r="AE64" i="18"/>
  <c r="AM64" i="18"/>
  <c r="AU64" i="18"/>
  <c r="W68" i="18"/>
  <c r="AE68" i="18"/>
  <c r="AM68" i="18"/>
  <c r="AU68" i="18"/>
  <c r="X69" i="18"/>
  <c r="AF69" i="18"/>
  <c r="AN69" i="18"/>
  <c r="AV69" i="18"/>
  <c r="Y70" i="18"/>
  <c r="AG70" i="18"/>
  <c r="AO70" i="18"/>
  <c r="AW70" i="18"/>
  <c r="Z71" i="18"/>
  <c r="AH71" i="18"/>
  <c r="AP71" i="18"/>
  <c r="Z20" i="18"/>
  <c r="Z21" i="18" s="1"/>
  <c r="S20" i="18"/>
  <c r="S21" i="18" s="1"/>
  <c r="AA20" i="18"/>
  <c r="AA21" i="18" s="1"/>
  <c r="AI20" i="18"/>
  <c r="AI21" i="18" s="1"/>
  <c r="AQ20" i="18"/>
  <c r="AQ21" i="18" s="1"/>
  <c r="Z62" i="18"/>
  <c r="AH62" i="18"/>
  <c r="AP62" i="18"/>
  <c r="AX62" i="18"/>
  <c r="AZ62" i="18" s="1"/>
  <c r="Y63" i="18"/>
  <c r="AG63" i="18"/>
  <c r="AO63" i="18"/>
  <c r="AW63" i="18"/>
  <c r="X64" i="18"/>
  <c r="AF64" i="18"/>
  <c r="AN64" i="18"/>
  <c r="AV64" i="18"/>
  <c r="X68" i="18"/>
  <c r="AF68" i="18"/>
  <c r="AN68" i="18"/>
  <c r="AV68" i="18"/>
  <c r="Y69" i="18"/>
  <c r="AG69" i="18"/>
  <c r="AO69" i="18"/>
  <c r="AW69" i="18"/>
  <c r="Z70" i="18"/>
  <c r="AH70" i="18"/>
  <c r="AP70" i="18"/>
  <c r="S71" i="18"/>
  <c r="AA71" i="18"/>
  <c r="AI71" i="18"/>
  <c r="AQ71" i="18"/>
  <c r="T20" i="18"/>
  <c r="T21" i="18" s="1"/>
  <c r="AB20" i="18"/>
  <c r="AB21" i="18" s="1"/>
  <c r="AJ20" i="18"/>
  <c r="AJ21" i="18" s="1"/>
  <c r="AR20" i="18"/>
  <c r="AR21" i="18" s="1"/>
  <c r="S62" i="18"/>
  <c r="AA62" i="18"/>
  <c r="AI62" i="18"/>
  <c r="AQ62" i="18"/>
  <c r="Z63" i="18"/>
  <c r="AH63" i="18"/>
  <c r="AP63" i="18"/>
  <c r="AX63" i="18"/>
  <c r="AZ63" i="18" s="1"/>
  <c r="Y64" i="18"/>
  <c r="AG64" i="18"/>
  <c r="AO64" i="18"/>
  <c r="AW64" i="18"/>
  <c r="Y68" i="18"/>
  <c r="AG68" i="18"/>
  <c r="AO68" i="18"/>
  <c r="AW68" i="18"/>
  <c r="Z69" i="18"/>
  <c r="AH69" i="18"/>
  <c r="AP69" i="18"/>
  <c r="S70" i="18"/>
  <c r="AA70" i="18"/>
  <c r="AI70" i="18"/>
  <c r="AQ70" i="18"/>
  <c r="T71" i="18"/>
  <c r="AB71" i="18"/>
  <c r="AJ71" i="18"/>
  <c r="AR71" i="18"/>
  <c r="AC20" i="18"/>
  <c r="AC21" i="18" s="1"/>
  <c r="T62" i="18"/>
  <c r="AB62" i="18"/>
  <c r="AJ62" i="18"/>
  <c r="AR62" i="18"/>
  <c r="S63" i="18"/>
  <c r="AA63" i="18"/>
  <c r="AI63" i="18"/>
  <c r="AQ63" i="18"/>
  <c r="Z64" i="18"/>
  <c r="AH64" i="18"/>
  <c r="AP64" i="18"/>
  <c r="AX64" i="18"/>
  <c r="AZ64" i="18" s="1"/>
  <c r="Z68" i="18"/>
  <c r="AH68" i="18"/>
  <c r="AP68" i="18"/>
  <c r="S69" i="18"/>
  <c r="AA69" i="18"/>
  <c r="AI69" i="18"/>
  <c r="AQ69" i="18"/>
  <c r="T70" i="18"/>
  <c r="AB70" i="18"/>
  <c r="AJ70" i="18"/>
  <c r="AR70" i="18"/>
  <c r="U71" i="18"/>
  <c r="AC71" i="18"/>
  <c r="AK71" i="18"/>
  <c r="AS71" i="18"/>
  <c r="U62" i="18"/>
  <c r="AC62" i="18"/>
  <c r="AK62" i="18"/>
  <c r="AS62" i="18"/>
  <c r="T63" i="18"/>
  <c r="AB63" i="18"/>
  <c r="AJ63" i="18"/>
  <c r="AR63" i="18"/>
  <c r="S64" i="18"/>
  <c r="AA64" i="18"/>
  <c r="AI64" i="18"/>
  <c r="AQ64" i="18"/>
  <c r="S68" i="18"/>
  <c r="AA68" i="18"/>
  <c r="AI68" i="18"/>
  <c r="AQ68" i="18"/>
  <c r="T69" i="18"/>
  <c r="AB69" i="18"/>
  <c r="AJ69" i="18"/>
  <c r="AR69" i="18"/>
  <c r="U70" i="18"/>
  <c r="AC70" i="18"/>
  <c r="AK70" i="18"/>
  <c r="AS70" i="18"/>
  <c r="V71" i="18"/>
  <c r="AD71" i="18"/>
  <c r="AL71" i="18"/>
  <c r="AT71" i="18"/>
  <c r="BB8" i="18"/>
  <c r="AS20" i="18"/>
  <c r="AS21" i="18" s="1"/>
  <c r="AD20" i="18"/>
  <c r="AD21" i="18" s="1"/>
  <c r="AT20" i="18"/>
  <c r="AT21" i="18" s="1"/>
  <c r="AM20" i="18"/>
  <c r="AM21" i="18" s="1"/>
  <c r="V62" i="18"/>
  <c r="AD62" i="18"/>
  <c r="AL62" i="18"/>
  <c r="AT62" i="18"/>
  <c r="U63" i="18"/>
  <c r="AC63" i="18"/>
  <c r="AK63" i="18"/>
  <c r="AS63" i="18"/>
  <c r="T64" i="18"/>
  <c r="AB64" i="18"/>
  <c r="AJ64" i="18"/>
  <c r="AR64" i="18"/>
  <c r="T68" i="18"/>
  <c r="AB68" i="18"/>
  <c r="AJ68" i="18"/>
  <c r="AR68" i="18"/>
  <c r="U69" i="18"/>
  <c r="AC69" i="18"/>
  <c r="AK69" i="18"/>
  <c r="AS69" i="18"/>
  <c r="V70" i="18"/>
  <c r="AD70" i="18"/>
  <c r="AL70" i="18"/>
  <c r="AT70" i="18"/>
  <c r="W71" i="18"/>
  <c r="AE71" i="18"/>
  <c r="AM71" i="18"/>
  <c r="AU71" i="18"/>
  <c r="U20" i="18"/>
  <c r="U21" i="18" s="1"/>
  <c r="AK20" i="18"/>
  <c r="AK21" i="18" s="1"/>
  <c r="V20" i="18"/>
  <c r="V21" i="18" s="1"/>
  <c r="AL20" i="18"/>
  <c r="AL21" i="18" s="1"/>
  <c r="W20" i="18"/>
  <c r="W21" i="18" s="1"/>
  <c r="AE20" i="18"/>
  <c r="AE21" i="18" s="1"/>
  <c r="X20" i="18"/>
  <c r="X21" i="18" s="1"/>
  <c r="AF20" i="18"/>
  <c r="AF21" i="18" s="1"/>
  <c r="W62" i="18"/>
  <c r="AE62" i="18"/>
  <c r="AM62" i="18"/>
  <c r="AU62" i="18"/>
  <c r="V63" i="18"/>
  <c r="AD63" i="18"/>
  <c r="AL63" i="18"/>
  <c r="AT63" i="18"/>
  <c r="U64" i="18"/>
  <c r="AC64" i="18"/>
  <c r="AK64" i="18"/>
  <c r="AS64" i="18"/>
  <c r="U68" i="18"/>
  <c r="AC68" i="18"/>
  <c r="AK68" i="18"/>
  <c r="AS68" i="18"/>
  <c r="V69" i="18"/>
  <c r="AD69" i="18"/>
  <c r="AL69" i="18"/>
  <c r="AT69" i="18"/>
  <c r="W70" i="18"/>
  <c r="AE70" i="18"/>
  <c r="AM70" i="18"/>
  <c r="AU70" i="18"/>
  <c r="X71" i="18"/>
  <c r="AF71" i="18"/>
  <c r="AN71" i="18"/>
</calcChain>
</file>

<file path=xl/sharedStrings.xml><?xml version="1.0" encoding="utf-8"?>
<sst xmlns="http://schemas.openxmlformats.org/spreadsheetml/2006/main" count="2469" uniqueCount="782">
  <si>
    <t>(3)</t>
    <phoneticPr fontId="20"/>
  </si>
  <si>
    <t>(1)</t>
    <phoneticPr fontId="20"/>
  </si>
  <si>
    <t>掲示</t>
  </si>
  <si>
    <t>秘密保持等</t>
  </si>
  <si>
    <t>広告</t>
  </si>
  <si>
    <t>定員の遵守</t>
  </si>
  <si>
    <t>地域との連携等</t>
  </si>
  <si>
    <t>Ⅳ　変更の届出等</t>
    <rPh sb="2" eb="4">
      <t>ヘンコウ</t>
    </rPh>
    <rPh sb="5" eb="7">
      <t>トドケデ</t>
    </rPh>
    <rPh sb="7" eb="8">
      <t>トウ</t>
    </rPh>
    <phoneticPr fontId="20"/>
  </si>
  <si>
    <t>(2)</t>
    <phoneticPr fontId="20"/>
  </si>
  <si>
    <t>□</t>
  </si>
  <si>
    <t>点検した結果を記載して下さい。</t>
    <rPh sb="0" eb="2">
      <t>テンケン</t>
    </rPh>
    <rPh sb="4" eb="6">
      <t>ケッカ</t>
    </rPh>
    <rPh sb="7" eb="9">
      <t>キサイ</t>
    </rPh>
    <rPh sb="11" eb="12">
      <t>クダ</t>
    </rPh>
    <phoneticPr fontId="20"/>
  </si>
  <si>
    <t>点検項目</t>
    <rPh sb="0" eb="2">
      <t>テンケン</t>
    </rPh>
    <rPh sb="2" eb="4">
      <t>コウモク</t>
    </rPh>
    <phoneticPr fontId="20"/>
  </si>
  <si>
    <t>確認事項</t>
    <rPh sb="0" eb="2">
      <t>カクニン</t>
    </rPh>
    <rPh sb="2" eb="4">
      <t>ジコウ</t>
    </rPh>
    <phoneticPr fontId="20"/>
  </si>
  <si>
    <t>根拠条文</t>
    <rPh sb="0" eb="2">
      <t>コンキョ</t>
    </rPh>
    <rPh sb="2" eb="4">
      <t>ジョウブン</t>
    </rPh>
    <phoneticPr fontId="20"/>
  </si>
  <si>
    <t>点検結果</t>
    <rPh sb="0" eb="2">
      <t>テンケン</t>
    </rPh>
    <rPh sb="2" eb="4">
      <t>ケッカ</t>
    </rPh>
    <phoneticPr fontId="20"/>
  </si>
  <si>
    <t>「不適」の場合の事由及び
改善方法（別紙可）</t>
    <rPh sb="1" eb="3">
      <t>フテキ</t>
    </rPh>
    <rPh sb="5" eb="7">
      <t>バアイ</t>
    </rPh>
    <rPh sb="8" eb="10">
      <t>ジユウ</t>
    </rPh>
    <rPh sb="10" eb="11">
      <t>オヨ</t>
    </rPh>
    <rPh sb="13" eb="15">
      <t>カイゼン</t>
    </rPh>
    <rPh sb="15" eb="17">
      <t>ホウホウ</t>
    </rPh>
    <rPh sb="18" eb="20">
      <t>ベッシ</t>
    </rPh>
    <rPh sb="20" eb="21">
      <t>カ</t>
    </rPh>
    <phoneticPr fontId="20"/>
  </si>
  <si>
    <t>適</t>
    <rPh sb="0" eb="1">
      <t>テキ</t>
    </rPh>
    <phoneticPr fontId="20"/>
  </si>
  <si>
    <t>不適</t>
    <rPh sb="0" eb="2">
      <t>フテキ</t>
    </rPh>
    <phoneticPr fontId="20"/>
  </si>
  <si>
    <t>Ⅰ　人員基準</t>
    <rPh sb="2" eb="4">
      <t>ジンイン</t>
    </rPh>
    <rPh sb="4" eb="6">
      <t>キジュン</t>
    </rPh>
    <phoneticPr fontId="20"/>
  </si>
  <si>
    <t>【生活相談員】</t>
    <rPh sb="1" eb="3">
      <t>セイカツ</t>
    </rPh>
    <rPh sb="3" eb="6">
      <t>ソウダンイン</t>
    </rPh>
    <phoneticPr fontId="20"/>
  </si>
  <si>
    <t>【機能訓練指導員】</t>
    <rPh sb="1" eb="3">
      <t>キノウ</t>
    </rPh>
    <rPh sb="3" eb="5">
      <t>クンレン</t>
    </rPh>
    <rPh sb="5" eb="8">
      <t>シドウイン</t>
    </rPh>
    <phoneticPr fontId="20"/>
  </si>
  <si>
    <t>□</t>
    <phoneticPr fontId="20"/>
  </si>
  <si>
    <t>管理者</t>
    <rPh sb="0" eb="3">
      <t>カンリシャ</t>
    </rPh>
    <phoneticPr fontId="20"/>
  </si>
  <si>
    <t>　・兼務の有無　（　有　・　無　）</t>
    <rPh sb="2" eb="4">
      <t>ケンム</t>
    </rPh>
    <rPh sb="5" eb="7">
      <t>ウム</t>
    </rPh>
    <rPh sb="10" eb="11">
      <t>ア</t>
    </rPh>
    <rPh sb="14" eb="15">
      <t>ナ</t>
    </rPh>
    <phoneticPr fontId="20"/>
  </si>
  <si>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20"/>
  </si>
  <si>
    <t>　　（　　　　　　　　　　　　　　　　　　）</t>
    <phoneticPr fontId="20"/>
  </si>
  <si>
    <t>Ⅱ　設備基準</t>
    <rPh sb="2" eb="4">
      <t>セツビ</t>
    </rPh>
    <rPh sb="4" eb="6">
      <t>キジュン</t>
    </rPh>
    <phoneticPr fontId="20"/>
  </si>
  <si>
    <t>設備及び備品等</t>
    <rPh sb="0" eb="2">
      <t>セツビ</t>
    </rPh>
    <rPh sb="2" eb="3">
      <t>オヨ</t>
    </rPh>
    <rPh sb="4" eb="7">
      <t>ビヒントウ</t>
    </rPh>
    <phoneticPr fontId="20"/>
  </si>
  <si>
    <t>【食堂、機能訓練室】</t>
    <rPh sb="1" eb="3">
      <t>ショクドウ</t>
    </rPh>
    <rPh sb="4" eb="6">
      <t>キノウ</t>
    </rPh>
    <rPh sb="6" eb="8">
      <t>クンレン</t>
    </rPh>
    <rPh sb="8" eb="9">
      <t>シツ</t>
    </rPh>
    <phoneticPr fontId="20"/>
  </si>
  <si>
    <t>【相談室】</t>
    <rPh sb="1" eb="4">
      <t>ソウダンシツ</t>
    </rPh>
    <phoneticPr fontId="20"/>
  </si>
  <si>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0"/>
  </si>
  <si>
    <t>Ⅲ　運営基準</t>
    <rPh sb="2" eb="4">
      <t>ウンエイ</t>
    </rPh>
    <rPh sb="4" eb="6">
      <t>キジュン</t>
    </rPh>
    <phoneticPr fontId="20"/>
  </si>
  <si>
    <t>提供拒否の
禁止</t>
    <rPh sb="0" eb="2">
      <t>テイキョウ</t>
    </rPh>
    <rPh sb="2" eb="4">
      <t>キョヒ</t>
    </rPh>
    <rPh sb="6" eb="8">
      <t>キンシ</t>
    </rPh>
    <phoneticPr fontId="20"/>
  </si>
  <si>
    <t>サービス提供困難時の対応</t>
    <rPh sb="4" eb="6">
      <t>テイキョウ</t>
    </rPh>
    <rPh sb="6" eb="8">
      <t>コンナン</t>
    </rPh>
    <rPh sb="8" eb="9">
      <t>ジ</t>
    </rPh>
    <rPh sb="10" eb="12">
      <t>タイオウ</t>
    </rPh>
    <phoneticPr fontId="20"/>
  </si>
  <si>
    <t>受給資格等の確認</t>
    <rPh sb="0" eb="2">
      <t>ジュキュウ</t>
    </rPh>
    <rPh sb="2" eb="4">
      <t>シカク</t>
    </rPh>
    <rPh sb="4" eb="5">
      <t>トウ</t>
    </rPh>
    <rPh sb="6" eb="8">
      <t>カクニン</t>
    </rPh>
    <phoneticPr fontId="20"/>
  </si>
  <si>
    <t>心身の状況等の把握</t>
    <rPh sb="0" eb="2">
      <t>シンシン</t>
    </rPh>
    <rPh sb="3" eb="6">
      <t>ジョウキョウトウ</t>
    </rPh>
    <rPh sb="7" eb="9">
      <t>ハアク</t>
    </rPh>
    <phoneticPr fontId="20"/>
  </si>
  <si>
    <t>サービス提供の記録</t>
    <rPh sb="4" eb="6">
      <t>テイキョウ</t>
    </rPh>
    <rPh sb="7" eb="9">
      <t>キロク</t>
    </rPh>
    <phoneticPr fontId="20"/>
  </si>
  <si>
    <t>利用料等の受領</t>
    <rPh sb="0" eb="3">
      <t>リヨウリョウ</t>
    </rPh>
    <rPh sb="3" eb="4">
      <t>トウ</t>
    </rPh>
    <rPh sb="5" eb="7">
      <t>ジュリョウ</t>
    </rPh>
    <phoneticPr fontId="20"/>
  </si>
  <si>
    <t>緊急時等の対応</t>
    <rPh sb="0" eb="3">
      <t>キンキュウジ</t>
    </rPh>
    <rPh sb="3" eb="4">
      <t>トウ</t>
    </rPh>
    <rPh sb="5" eb="7">
      <t>タイオウ</t>
    </rPh>
    <phoneticPr fontId="20"/>
  </si>
  <si>
    <t>管理者の責務</t>
    <rPh sb="0" eb="3">
      <t>カンリシャ</t>
    </rPh>
    <rPh sb="4" eb="6">
      <t>セキム</t>
    </rPh>
    <phoneticPr fontId="20"/>
  </si>
  <si>
    <t>運営規程</t>
    <rPh sb="0" eb="2">
      <t>ウンエイ</t>
    </rPh>
    <rPh sb="2" eb="4">
      <t>キテイ</t>
    </rPh>
    <phoneticPr fontId="20"/>
  </si>
  <si>
    <t>記録の整備</t>
    <rPh sb="0" eb="2">
      <t>キロク</t>
    </rPh>
    <rPh sb="3" eb="5">
      <t>セイビ</t>
    </rPh>
    <phoneticPr fontId="20"/>
  </si>
  <si>
    <t>衛生管理等</t>
    <rPh sb="0" eb="2">
      <t>エイセイ</t>
    </rPh>
    <rPh sb="2" eb="5">
      <t>カンリトウ</t>
    </rPh>
    <phoneticPr fontId="20"/>
  </si>
  <si>
    <t>苦情処理</t>
    <rPh sb="0" eb="2">
      <t>クジョウ</t>
    </rPh>
    <rPh sb="2" eb="4">
      <t>ショリ</t>
    </rPh>
    <phoneticPr fontId="20"/>
  </si>
  <si>
    <t>事故発生時の対応</t>
    <rPh sb="0" eb="2">
      <t>ジコ</t>
    </rPh>
    <rPh sb="2" eb="4">
      <t>ハッセイ</t>
    </rPh>
    <rPh sb="4" eb="5">
      <t>ジ</t>
    </rPh>
    <rPh sb="6" eb="8">
      <t>タイオウ</t>
    </rPh>
    <phoneticPr fontId="20"/>
  </si>
  <si>
    <t>内容及び手続きの説明・同意</t>
    <rPh sb="0" eb="2">
      <t>ナイヨウ</t>
    </rPh>
    <rPh sb="2" eb="3">
      <t>オヨ</t>
    </rPh>
    <rPh sb="4" eb="6">
      <t>テツヅ</t>
    </rPh>
    <rPh sb="8" eb="10">
      <t>セツメイ</t>
    </rPh>
    <rPh sb="11" eb="13">
      <t>ドウイ</t>
    </rPh>
    <phoneticPr fontId="20"/>
  </si>
  <si>
    <t>(2)</t>
  </si>
  <si>
    <t>(3)</t>
  </si>
  <si>
    <t>(4)</t>
  </si>
  <si>
    <t>(5)</t>
  </si>
  <si>
    <t>(6)</t>
  </si>
  <si>
    <t>(7)</t>
  </si>
  <si>
    <t>要介護（支援）認定の申請に係る援助</t>
    <rPh sb="4" eb="6">
      <t>シエン</t>
    </rPh>
    <phoneticPr fontId="20"/>
  </si>
  <si>
    <t>(4)</t>
    <phoneticPr fontId="20"/>
  </si>
  <si>
    <t>会計の区分</t>
    <rPh sb="0" eb="2">
      <t>カイケイ</t>
    </rPh>
    <rPh sb="3" eb="5">
      <t>クブン</t>
    </rPh>
    <phoneticPr fontId="20"/>
  </si>
  <si>
    <t>他の事業との会計を区分していますか。</t>
    <rPh sb="0" eb="1">
      <t>タ</t>
    </rPh>
    <rPh sb="2" eb="4">
      <t>ジギョウ</t>
    </rPh>
    <rPh sb="6" eb="8">
      <t>カイケイ</t>
    </rPh>
    <rPh sb="9" eb="11">
      <t>クブン</t>
    </rPh>
    <phoneticPr fontId="20"/>
  </si>
  <si>
    <t>サービス種別</t>
    <rPh sb="4" eb="6">
      <t>シュベツ</t>
    </rPh>
    <phoneticPr fontId="20"/>
  </si>
  <si>
    <t>■事業所番号、事業所の名称、連絡先等を記載してください。</t>
    <rPh sb="1" eb="4">
      <t>ジギョウショ</t>
    </rPh>
    <rPh sb="4" eb="6">
      <t>バンゴウ</t>
    </rPh>
    <rPh sb="7" eb="10">
      <t>ジギョウショ</t>
    </rPh>
    <rPh sb="11" eb="13">
      <t>メイショウ</t>
    </rPh>
    <rPh sb="14" eb="16">
      <t>レンラク</t>
    </rPh>
    <rPh sb="16" eb="17">
      <t>サキ</t>
    </rPh>
    <rPh sb="17" eb="18">
      <t>トウ</t>
    </rPh>
    <rPh sb="19" eb="21">
      <t>キサイ</t>
    </rPh>
    <phoneticPr fontId="20"/>
  </si>
  <si>
    <t>法人名</t>
    <rPh sb="0" eb="2">
      <t>ホウジン</t>
    </rPh>
    <rPh sb="2" eb="3">
      <t>メイ</t>
    </rPh>
    <phoneticPr fontId="20"/>
  </si>
  <si>
    <t>代表者職名・氏名</t>
    <rPh sb="0" eb="3">
      <t>ダイヒョウシャ</t>
    </rPh>
    <rPh sb="3" eb="4">
      <t>ショク</t>
    </rPh>
    <rPh sb="4" eb="5">
      <t>ナ</t>
    </rPh>
    <rPh sb="6" eb="8">
      <t>シメイ</t>
    </rPh>
    <phoneticPr fontId="20"/>
  </si>
  <si>
    <t>事業所番号</t>
    <rPh sb="0" eb="3">
      <t>ジギョウショ</t>
    </rPh>
    <rPh sb="3" eb="5">
      <t>バンゴウ</t>
    </rPh>
    <phoneticPr fontId="20"/>
  </si>
  <si>
    <t>フリガナ</t>
    <phoneticPr fontId="20"/>
  </si>
  <si>
    <t>事業所名</t>
    <rPh sb="0" eb="3">
      <t>ジギョウショ</t>
    </rPh>
    <rPh sb="3" eb="4">
      <t>メイ</t>
    </rPh>
    <phoneticPr fontId="20"/>
  </si>
  <si>
    <t>住所</t>
    <rPh sb="0" eb="2">
      <t>ジュウショ</t>
    </rPh>
    <phoneticPr fontId="20"/>
  </si>
  <si>
    <t>（〒　　　　－　　　　　　　）</t>
    <phoneticPr fontId="20"/>
  </si>
  <si>
    <t>連絡先</t>
    <rPh sb="0" eb="2">
      <t>レンラク</t>
    </rPh>
    <rPh sb="2" eb="3">
      <t>サキ</t>
    </rPh>
    <phoneticPr fontId="20"/>
  </si>
  <si>
    <t>電話</t>
    <rPh sb="0" eb="2">
      <t>デンワ</t>
    </rPh>
    <phoneticPr fontId="20"/>
  </si>
  <si>
    <t>ＦＡＸ</t>
    <phoneticPr fontId="20"/>
  </si>
  <si>
    <t>メールアドレス</t>
    <phoneticPr fontId="20"/>
  </si>
  <si>
    <t>開設年月日</t>
    <rPh sb="0" eb="2">
      <t>カイセツ</t>
    </rPh>
    <rPh sb="2" eb="5">
      <t>ネンガッピ</t>
    </rPh>
    <phoneticPr fontId="20"/>
  </si>
  <si>
    <t>指定年月日</t>
    <rPh sb="0" eb="2">
      <t>シテイ</t>
    </rPh>
    <rPh sb="2" eb="5">
      <t>ネンガッピ</t>
    </rPh>
    <phoneticPr fontId="20"/>
  </si>
  <si>
    <t>管理者</t>
    <rPh sb="0" eb="2">
      <t>カンリ</t>
    </rPh>
    <rPh sb="2" eb="3">
      <t>シャ</t>
    </rPh>
    <phoneticPr fontId="20"/>
  </si>
  <si>
    <t>職名</t>
    <rPh sb="0" eb="2">
      <t>ショクメイ</t>
    </rPh>
    <phoneticPr fontId="20"/>
  </si>
  <si>
    <t>氏名</t>
    <rPh sb="0" eb="2">
      <t>シメイ</t>
    </rPh>
    <phoneticPr fontId="20"/>
  </si>
  <si>
    <t>記載担当者</t>
    <rPh sb="0" eb="2">
      <t>キサイ</t>
    </rPh>
    <rPh sb="2" eb="5">
      <t>タントウシャ</t>
    </rPh>
    <phoneticPr fontId="20"/>
  </si>
  <si>
    <t>(6)</t>
    <phoneticPr fontId="20"/>
  </si>
  <si>
    <t>【介護職員】</t>
    <rPh sb="1" eb="3">
      <t>カイゴ</t>
    </rPh>
    <rPh sb="3" eb="5">
      <t>ショクイン</t>
    </rPh>
    <phoneticPr fontId="20"/>
  </si>
  <si>
    <t>【看護職員】（利用定員が１０名を超える場合）</t>
    <rPh sb="1" eb="3">
      <t>カンゴ</t>
    </rPh>
    <rPh sb="3" eb="5">
      <t>ショクイン</t>
    </rPh>
    <phoneticPr fontId="20"/>
  </si>
  <si>
    <t>(5)</t>
    <phoneticPr fontId="20"/>
  </si>
  <si>
    <t>居宅介護支援事業者等との連携</t>
    <rPh sb="0" eb="2">
      <t>キョタク</t>
    </rPh>
    <rPh sb="2" eb="4">
      <t>カイゴ</t>
    </rPh>
    <rPh sb="4" eb="6">
      <t>シエン</t>
    </rPh>
    <rPh sb="6" eb="9">
      <t>ジギョウシャ</t>
    </rPh>
    <rPh sb="9" eb="10">
      <t>トウ</t>
    </rPh>
    <rPh sb="12" eb="14">
      <t>レンケイ</t>
    </rPh>
    <phoneticPr fontId="20"/>
  </si>
  <si>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0"/>
  </si>
  <si>
    <t>居宅サービス計画に沿ったサービスの提供</t>
    <rPh sb="0" eb="2">
      <t>キョタク</t>
    </rPh>
    <rPh sb="6" eb="8">
      <t>ケイカク</t>
    </rPh>
    <rPh sb="9" eb="10">
      <t>ソ</t>
    </rPh>
    <rPh sb="17" eb="19">
      <t>テイキョウ</t>
    </rPh>
    <phoneticPr fontId="20"/>
  </si>
  <si>
    <t>居宅サービス計画等の変更の援助</t>
    <rPh sb="0" eb="2">
      <t>キョタク</t>
    </rPh>
    <rPh sb="6" eb="8">
      <t>ケイカク</t>
    </rPh>
    <rPh sb="8" eb="9">
      <t>トウ</t>
    </rPh>
    <rPh sb="10" eb="12">
      <t>ヘンコウ</t>
    </rPh>
    <rPh sb="13" eb="15">
      <t>エンジョ</t>
    </rPh>
    <phoneticPr fontId="20"/>
  </si>
  <si>
    <t>地域密着型通所介護の基本取扱方針</t>
    <rPh sb="0" eb="2">
      <t>チイキ</t>
    </rPh>
    <rPh sb="2" eb="5">
      <t>ミッチャクガタ</t>
    </rPh>
    <rPh sb="5" eb="7">
      <t>ツウショ</t>
    </rPh>
    <rPh sb="10" eb="12">
      <t>キホン</t>
    </rPh>
    <phoneticPr fontId="20"/>
  </si>
  <si>
    <t>地域密着型通所介護の具体的取扱方針</t>
    <rPh sb="0" eb="2">
      <t>チイキ</t>
    </rPh>
    <rPh sb="2" eb="4">
      <t>ミッチャク</t>
    </rPh>
    <rPh sb="5" eb="7">
      <t>ツウショ</t>
    </rPh>
    <rPh sb="10" eb="13">
      <t>グタイテキ</t>
    </rPh>
    <phoneticPr fontId="20"/>
  </si>
  <si>
    <t>地域密着型通所介護計画の作成</t>
    <rPh sb="0" eb="2">
      <t>チイキ</t>
    </rPh>
    <rPh sb="2" eb="4">
      <t>ミッチャク</t>
    </rPh>
    <rPh sb="5" eb="7">
      <t>ツウショ</t>
    </rPh>
    <phoneticPr fontId="20"/>
  </si>
  <si>
    <t>居宅介護支援事業者に対する利益供与の禁止</t>
    <rPh sb="4" eb="6">
      <t>シエン</t>
    </rPh>
    <phoneticPr fontId="20"/>
  </si>
  <si>
    <t>（利用定員が１０名以下の場合）
【看護職員又は介護職員】</t>
    <rPh sb="17" eb="19">
      <t>カンゴ</t>
    </rPh>
    <rPh sb="19" eb="21">
      <t>ショクイン</t>
    </rPh>
    <rPh sb="21" eb="22">
      <t>マタ</t>
    </rPh>
    <phoneticPr fontId="20"/>
  </si>
  <si>
    <t>(1)</t>
  </si>
  <si>
    <t>(8)</t>
  </si>
  <si>
    <t>保険給付請求のための証明書の交付</t>
    <rPh sb="0" eb="2">
      <t>ホケン</t>
    </rPh>
    <rPh sb="2" eb="4">
      <t>キュウフ</t>
    </rPh>
    <rPh sb="4" eb="6">
      <t>セイキュウ</t>
    </rPh>
    <rPh sb="10" eb="13">
      <t>ショウメイショ</t>
    </rPh>
    <rPh sb="14" eb="16">
      <t>コウフ</t>
    </rPh>
    <phoneticPr fontId="20"/>
  </si>
  <si>
    <t>(1)</t>
    <phoneticPr fontId="20"/>
  </si>
  <si>
    <t>利用者に関する市町村（広域連合）への通知</t>
    <phoneticPr fontId="20"/>
  </si>
  <si>
    <t>勤務体制の確保等</t>
    <phoneticPr fontId="20"/>
  </si>
  <si>
    <t>非常災害対策</t>
    <phoneticPr fontId="20"/>
  </si>
  <si>
    <t xml:space="preserve">密着条例
第59条の3
</t>
    <rPh sb="0" eb="2">
      <t>ミッチャク</t>
    </rPh>
    <rPh sb="2" eb="4">
      <t>ジョウレイ</t>
    </rPh>
    <rPh sb="5" eb="6">
      <t>ダイ</t>
    </rPh>
    <rPh sb="8" eb="9">
      <t>ジョウ</t>
    </rPh>
    <phoneticPr fontId="20"/>
  </si>
  <si>
    <t xml:space="preserve">密着条例第59条の4
</t>
    <rPh sb="0" eb="2">
      <t>ミッチャク</t>
    </rPh>
    <rPh sb="2" eb="4">
      <t>ジョウレイ</t>
    </rPh>
    <rPh sb="4" eb="5">
      <t>ダイ</t>
    </rPh>
    <rPh sb="7" eb="8">
      <t>ジョウ</t>
    </rPh>
    <phoneticPr fontId="20"/>
  </si>
  <si>
    <t xml:space="preserve">密着条例第59条の5
</t>
    <rPh sb="0" eb="2">
      <t>ミッチャク</t>
    </rPh>
    <rPh sb="2" eb="4">
      <t>ジョウレイ</t>
    </rPh>
    <rPh sb="4" eb="5">
      <t>ダイ</t>
    </rPh>
    <rPh sb="7" eb="8">
      <t>ジョウ</t>
    </rPh>
    <phoneticPr fontId="20"/>
  </si>
  <si>
    <t xml:space="preserve">密着条例第59条の20により準用する第9条
</t>
    <rPh sb="0" eb="2">
      <t>ミッチャク</t>
    </rPh>
    <rPh sb="2" eb="4">
      <t>ジョウレイ</t>
    </rPh>
    <rPh sb="4" eb="5">
      <t>ダイ</t>
    </rPh>
    <rPh sb="7" eb="8">
      <t>ジョウ</t>
    </rPh>
    <rPh sb="14" eb="16">
      <t>ジュンヨウ</t>
    </rPh>
    <rPh sb="18" eb="19">
      <t>ダイ</t>
    </rPh>
    <rPh sb="20" eb="21">
      <t>ジョウ</t>
    </rPh>
    <phoneticPr fontId="20"/>
  </si>
  <si>
    <t>密着条例第59条の7</t>
    <rPh sb="0" eb="2">
      <t>ミッチャク</t>
    </rPh>
    <rPh sb="2" eb="4">
      <t>ジョウレイ</t>
    </rPh>
    <rPh sb="4" eb="5">
      <t>ダイ</t>
    </rPh>
    <rPh sb="7" eb="8">
      <t>ジョウ</t>
    </rPh>
    <phoneticPr fontId="20"/>
  </si>
  <si>
    <t>密着条例第59条の8</t>
    <rPh sb="0" eb="2">
      <t>ミッチャク</t>
    </rPh>
    <rPh sb="2" eb="4">
      <t>ジョウレイ</t>
    </rPh>
    <rPh sb="4" eb="5">
      <t>ダイ</t>
    </rPh>
    <rPh sb="7" eb="8">
      <t>ジョウ</t>
    </rPh>
    <phoneticPr fontId="20"/>
  </si>
  <si>
    <t>密着条例第59条の9</t>
    <phoneticPr fontId="20"/>
  </si>
  <si>
    <t>密着条例第59条の10</t>
    <phoneticPr fontId="20"/>
  </si>
  <si>
    <t>密着条例第59条の11</t>
    <rPh sb="0" eb="2">
      <t>ミッチャク</t>
    </rPh>
    <rPh sb="2" eb="4">
      <t>ジョウレイ</t>
    </rPh>
    <rPh sb="4" eb="5">
      <t>ダイ</t>
    </rPh>
    <rPh sb="7" eb="8">
      <t>ジョウ</t>
    </rPh>
    <phoneticPr fontId="20"/>
  </si>
  <si>
    <t>密着条例第59条の12</t>
    <rPh sb="0" eb="2">
      <t>ミッチャク</t>
    </rPh>
    <rPh sb="2" eb="4">
      <t>ジョウレイ</t>
    </rPh>
    <rPh sb="4" eb="5">
      <t>ダイ</t>
    </rPh>
    <rPh sb="7" eb="8">
      <t>ジョウ</t>
    </rPh>
    <phoneticPr fontId="20"/>
  </si>
  <si>
    <t>密着条例第59条の13</t>
    <phoneticPr fontId="20"/>
  </si>
  <si>
    <t xml:space="preserve">密着条例第59条の14
</t>
    <phoneticPr fontId="20"/>
  </si>
  <si>
    <t xml:space="preserve">密着条例第59条の15
</t>
    <phoneticPr fontId="20"/>
  </si>
  <si>
    <t>密着条例第59条の16</t>
    <phoneticPr fontId="20"/>
  </si>
  <si>
    <t>密着条例第59条の17</t>
    <phoneticPr fontId="20"/>
  </si>
  <si>
    <t xml:space="preserve">密着条例第59条の19
</t>
    <phoneticPr fontId="20"/>
  </si>
  <si>
    <r>
      <t xml:space="preserve">従業者の員数
</t>
    </r>
    <r>
      <rPr>
        <sz val="9"/>
        <color indexed="10"/>
        <rFont val="ＭＳ ゴシック"/>
        <family val="3"/>
        <charset val="128"/>
      </rPr>
      <t>※共生型通所介護を除く。</t>
    </r>
    <rPh sb="0" eb="3">
      <t>ジュウギョウシャ</t>
    </rPh>
    <rPh sb="4" eb="6">
      <t>インズウ</t>
    </rPh>
    <rPh sb="9" eb="12">
      <t>キョウセイガタ</t>
    </rPh>
    <rPh sb="12" eb="13">
      <t>ツウ</t>
    </rPh>
    <rPh sb="13" eb="14">
      <t>ショ</t>
    </rPh>
    <rPh sb="14" eb="16">
      <t>カイゴ</t>
    </rPh>
    <rPh sb="17" eb="18">
      <t>ノゾ</t>
    </rPh>
    <phoneticPr fontId="20"/>
  </si>
  <si>
    <t>【地域密着型通所介護】自己点検シート</t>
    <rPh sb="1" eb="3">
      <t>チイキ</t>
    </rPh>
    <rPh sb="3" eb="5">
      <t>ミッチャク</t>
    </rPh>
    <rPh sb="5" eb="6">
      <t>ガタ</t>
    </rPh>
    <rPh sb="6" eb="7">
      <t>ツウ</t>
    </rPh>
    <rPh sb="7" eb="8">
      <t>ショ</t>
    </rPh>
    <rPh sb="8" eb="10">
      <t>カイゴ</t>
    </rPh>
    <rPh sb="11" eb="13">
      <t>ジコ</t>
    </rPh>
    <rPh sb="13" eb="15">
      <t>テンケン</t>
    </rPh>
    <phoneticPr fontId="20"/>
  </si>
  <si>
    <t>地域密着型通所介護</t>
    <rPh sb="0" eb="9">
      <t>チイキミッチャクガタツウショカイゴ</t>
    </rPh>
    <phoneticPr fontId="20"/>
  </si>
  <si>
    <t>□</t>
    <phoneticPr fontId="20"/>
  </si>
  <si>
    <t>(4)</t>
    <phoneticPr fontId="20"/>
  </si>
  <si>
    <t>(5)</t>
    <phoneticPr fontId="20"/>
  </si>
  <si>
    <t>(1)</t>
    <phoneticPr fontId="20"/>
  </si>
  <si>
    <t>(2)</t>
    <phoneticPr fontId="20"/>
  </si>
  <si>
    <t>(1)</t>
    <phoneticPr fontId="20"/>
  </si>
  <si>
    <t>(2)</t>
    <phoneticPr fontId="20"/>
  </si>
  <si>
    <t>(2)</t>
    <phoneticPr fontId="20"/>
  </si>
  <si>
    <t>記入日　　　　　　　　年　　　　月　　　　日</t>
    <rPh sb="0" eb="2">
      <t>キニュウ</t>
    </rPh>
    <rPh sb="2" eb="3">
      <t>ビ</t>
    </rPh>
    <rPh sb="11" eb="12">
      <t>ネン</t>
    </rPh>
    <rPh sb="16" eb="17">
      <t>ガツ</t>
    </rPh>
    <rPh sb="21" eb="22">
      <t>ヒ</t>
    </rPh>
    <phoneticPr fontId="20"/>
  </si>
  <si>
    <t>　　　　　　年　　　　　月　　　　　日</t>
    <rPh sb="6" eb="7">
      <t>ネン</t>
    </rPh>
    <rPh sb="12" eb="13">
      <t>ガツ</t>
    </rPh>
    <rPh sb="18" eb="19">
      <t>ヒ</t>
    </rPh>
    <phoneticPr fontId="20"/>
  </si>
  <si>
    <t>自己点検シート（　　　　　　　　　年度）</t>
    <rPh sb="0" eb="2">
      <t>ジコ</t>
    </rPh>
    <rPh sb="2" eb="4">
      <t>テンケン</t>
    </rPh>
    <rPh sb="17" eb="19">
      <t>ネンド</t>
    </rPh>
    <phoneticPr fontId="20"/>
  </si>
  <si>
    <t>機能訓練指導員は、必要な訓練を行う能力を有し
ている者（※）が配置されているか。</t>
    <rPh sb="0" eb="2">
      <t>キノウ</t>
    </rPh>
    <rPh sb="2" eb="4">
      <t>クンレン</t>
    </rPh>
    <rPh sb="4" eb="7">
      <t>シドウイン</t>
    </rPh>
    <rPh sb="9" eb="11">
      <t>ヒツヨウ</t>
    </rPh>
    <rPh sb="12" eb="14">
      <t>クンレン</t>
    </rPh>
    <rPh sb="15" eb="16">
      <t>オコナ</t>
    </rPh>
    <rPh sb="17" eb="19">
      <t>ノウリョク</t>
    </rPh>
    <rPh sb="20" eb="21">
      <t>ユウ</t>
    </rPh>
    <rPh sb="26" eb="27">
      <t>シャ</t>
    </rPh>
    <rPh sb="31" eb="33">
      <t>ハイチ</t>
    </rPh>
    <phoneticPr fontId="20"/>
  </si>
  <si>
    <t>管理者が他の職種等を兼務している場合、兼務形態は適切か。</t>
    <rPh sb="0" eb="3">
      <t>カンリシャ</t>
    </rPh>
    <rPh sb="4" eb="5">
      <t>タ</t>
    </rPh>
    <rPh sb="6" eb="8">
      <t>ショクシュ</t>
    </rPh>
    <rPh sb="8" eb="9">
      <t>トウ</t>
    </rPh>
    <rPh sb="10" eb="12">
      <t>ケンム</t>
    </rPh>
    <rPh sb="16" eb="18">
      <t>バアイ</t>
    </rPh>
    <rPh sb="19" eb="21">
      <t>ケンム</t>
    </rPh>
    <rPh sb="21" eb="22">
      <t>ケイ</t>
    </rPh>
    <rPh sb="22" eb="23">
      <t>タイ</t>
    </rPh>
    <rPh sb="24" eb="26">
      <t>テキセツ</t>
    </rPh>
    <phoneticPr fontId="20"/>
  </si>
  <si>
    <t xml:space="preserve">生活相談員は、社会福祉主事任用資格を有する者
又はこれらと同等以上の能力を有する者が配置さ
れているか。
</t>
    <rPh sb="0" eb="2">
      <t>セイカツ</t>
    </rPh>
    <rPh sb="2" eb="5">
      <t>ソウダンイン</t>
    </rPh>
    <rPh sb="18" eb="19">
      <t>ユウ</t>
    </rPh>
    <rPh sb="21" eb="22">
      <t>シャ</t>
    </rPh>
    <rPh sb="23" eb="24">
      <t>マタ</t>
    </rPh>
    <rPh sb="42" eb="44">
      <t>ハイチ</t>
    </rPh>
    <phoneticPr fontId="20"/>
  </si>
  <si>
    <t xml:space="preserve">単位毎に、専ら当該サービスの提供に当たる看護職員（看護師又は准看護師）が1以上配置されているか。
※提供時間帯を通じて専従する必要はないが、当
該看護職員は提供時間帯を通じて地域密着型通所
介護事業所と密接かつ適切な連携が必要。
</t>
    <rPh sb="0" eb="2">
      <t>タンイ</t>
    </rPh>
    <rPh sb="2" eb="3">
      <t>ゴト</t>
    </rPh>
    <rPh sb="5" eb="6">
      <t>モッパ</t>
    </rPh>
    <rPh sb="20" eb="22">
      <t>カンゴ</t>
    </rPh>
    <rPh sb="22" eb="24">
      <t>ショクイン</t>
    </rPh>
    <rPh sb="37" eb="39">
      <t>イジョウ</t>
    </rPh>
    <rPh sb="39" eb="41">
      <t>ハイチ</t>
    </rPh>
    <rPh sb="93" eb="95">
      <t>ツウショ</t>
    </rPh>
    <rPh sb="112" eb="114">
      <t>ヒツヨウ</t>
    </rPh>
    <phoneticPr fontId="20"/>
  </si>
  <si>
    <t xml:space="preserve">単位毎に、提供時間数に応じて、専ら当該サービスの提供に当たる介護職員が配置されているか。
※単位毎に確保すべき介護職員の勤務延時間数
　「利用者数１６人以上の場合」
　（（利用者数－１５）÷５＋１）×平均提供時間数
　「利用者数１５人以内の場合」
　平均提供時間数以上
　必要数（　　　）時間／単位
</t>
    <rPh sb="2" eb="3">
      <t>ゴト</t>
    </rPh>
    <rPh sb="35" eb="37">
      <t>ハイチ</t>
    </rPh>
    <rPh sb="47" eb="49">
      <t>タンイ</t>
    </rPh>
    <rPh sb="49" eb="50">
      <t>ゴト</t>
    </rPh>
    <rPh sb="51" eb="53">
      <t>カクホ</t>
    </rPh>
    <rPh sb="56" eb="58">
      <t>カイゴ</t>
    </rPh>
    <rPh sb="58" eb="60">
      <t>ショクイン</t>
    </rPh>
    <rPh sb="61" eb="63">
      <t>キンム</t>
    </rPh>
    <rPh sb="63" eb="64">
      <t>ノ</t>
    </rPh>
    <rPh sb="64" eb="67">
      <t>ジカンスウ</t>
    </rPh>
    <rPh sb="119" eb="121">
      <t>イナイ</t>
    </rPh>
    <rPh sb="139" eb="142">
      <t>ヒツヨウスウ</t>
    </rPh>
    <rPh sb="147" eb="149">
      <t>ジカン</t>
    </rPh>
    <rPh sb="150" eb="152">
      <t>タンイ</t>
    </rPh>
    <phoneticPr fontId="20"/>
  </si>
  <si>
    <t xml:space="preserve">生活相談員又は介護職員のうち1名以上は常勤となっているか。
</t>
    <rPh sb="0" eb="2">
      <t>セイカツ</t>
    </rPh>
    <rPh sb="2" eb="5">
      <t>ソウダンイン</t>
    </rPh>
    <rPh sb="5" eb="6">
      <t>マタ</t>
    </rPh>
    <rPh sb="7" eb="9">
      <t>カイゴ</t>
    </rPh>
    <rPh sb="9" eb="11">
      <t>ショクイン</t>
    </rPh>
    <rPh sb="15" eb="16">
      <t>メイ</t>
    </rPh>
    <rPh sb="16" eb="17">
      <t>イ</t>
    </rPh>
    <rPh sb="17" eb="18">
      <t>ウエ</t>
    </rPh>
    <rPh sb="19" eb="21">
      <t>ジョウキン</t>
    </rPh>
    <phoneticPr fontId="20"/>
  </si>
  <si>
    <t xml:space="preserve">機能訓練指導員を1名以上配置しているか。
</t>
    <rPh sb="0" eb="2">
      <t>キノウ</t>
    </rPh>
    <rPh sb="2" eb="4">
      <t>クンレン</t>
    </rPh>
    <rPh sb="4" eb="7">
      <t>シドウイン</t>
    </rPh>
    <rPh sb="9" eb="12">
      <t>メイイジョウ</t>
    </rPh>
    <rPh sb="12" eb="14">
      <t>ハイチ</t>
    </rPh>
    <phoneticPr fontId="20"/>
  </si>
  <si>
    <t xml:space="preserve">単位毎に、専ら当該サービスの提供に当たる看護職員又は介護職員を常時1名以上配置しているか。
</t>
    <phoneticPr fontId="20"/>
  </si>
  <si>
    <t xml:space="preserve">食堂及び機能訓練室は、それぞれ必要な広さがあり、その合計した面積は3平方メートルに利用定員を乗じて得た面積以上となっているか。
</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1" eb="42">
      <t>リ</t>
    </rPh>
    <rPh sb="42" eb="43">
      <t>ヨウ</t>
    </rPh>
    <rPh sb="43" eb="45">
      <t>テイイン</t>
    </rPh>
    <rPh sb="46" eb="47">
      <t>ジョウ</t>
    </rPh>
    <rPh sb="49" eb="50">
      <t>エ</t>
    </rPh>
    <rPh sb="51" eb="53">
      <t>メンセキ</t>
    </rPh>
    <rPh sb="53" eb="55">
      <t>イジョウ</t>
    </rPh>
    <phoneticPr fontId="20"/>
  </si>
  <si>
    <t xml:space="preserve">遮へい物の設置など相談の内容が漏えいしないよう配慮されているか。
</t>
    <rPh sb="0" eb="1">
      <t>シャ</t>
    </rPh>
    <rPh sb="3" eb="4">
      <t>ブツ</t>
    </rPh>
    <rPh sb="5" eb="7">
      <t>セッチ</t>
    </rPh>
    <rPh sb="9" eb="11">
      <t>ソウダン</t>
    </rPh>
    <rPh sb="12" eb="14">
      <t>ナイヨウ</t>
    </rPh>
    <rPh sb="15" eb="16">
      <t>ロウ</t>
    </rPh>
    <rPh sb="23" eb="25">
      <t>ハイリョ</t>
    </rPh>
    <phoneticPr fontId="20"/>
  </si>
  <si>
    <t xml:space="preserve">消防法その他法令等に規定された設備は確実に設置されているか。
</t>
    <rPh sb="0" eb="3">
      <t>ショウボウホウ</t>
    </rPh>
    <rPh sb="5" eb="6">
      <t>タ</t>
    </rPh>
    <rPh sb="6" eb="9">
      <t>ホウレイトウ</t>
    </rPh>
    <rPh sb="10" eb="12">
      <t>キテイ</t>
    </rPh>
    <rPh sb="15" eb="17">
      <t>セツビ</t>
    </rPh>
    <rPh sb="18" eb="20">
      <t>カクジツ</t>
    </rPh>
    <rPh sb="21" eb="23">
      <t>セッチ</t>
    </rPh>
    <phoneticPr fontId="20"/>
  </si>
  <si>
    <t xml:space="preserve">設備は専ら当該通所介護の事業の用に供するものであるか。
※当該サービスに明らかに支障がない場合に限り、他の事業と兼用が可能。
</t>
    <rPh sb="0" eb="2">
      <t>セツビ</t>
    </rPh>
    <rPh sb="3" eb="4">
      <t>モッパ</t>
    </rPh>
    <rPh sb="5" eb="7">
      <t>トウガイ</t>
    </rPh>
    <rPh sb="7" eb="9">
      <t>ツウショ</t>
    </rPh>
    <rPh sb="9" eb="11">
      <t>カイゴ</t>
    </rPh>
    <rPh sb="12" eb="14">
      <t>ジギョウ</t>
    </rPh>
    <rPh sb="15" eb="16">
      <t>ヨウ</t>
    </rPh>
    <rPh sb="17" eb="18">
      <t>トモ</t>
    </rPh>
    <rPh sb="29" eb="31">
      <t>トウガイ</t>
    </rPh>
    <rPh sb="36" eb="37">
      <t>アキ</t>
    </rPh>
    <rPh sb="40" eb="42">
      <t>シショウ</t>
    </rPh>
    <rPh sb="45" eb="47">
      <t>バアイ</t>
    </rPh>
    <rPh sb="48" eb="49">
      <t>カギ</t>
    </rPh>
    <rPh sb="51" eb="52">
      <t>タ</t>
    </rPh>
    <rPh sb="53" eb="55">
      <t>ジギョウ</t>
    </rPh>
    <rPh sb="56" eb="58">
      <t>ケンヨウ</t>
    </rPh>
    <rPh sb="59" eb="61">
      <t>カノウ</t>
    </rPh>
    <phoneticPr fontId="20"/>
  </si>
  <si>
    <t xml:space="preserve">夜間及び深夜に、当該サービス以外のサービス提供を行う場合は、届出をしているか。
</t>
    <rPh sb="0" eb="2">
      <t>ヤカン</t>
    </rPh>
    <rPh sb="2" eb="3">
      <t>オヨ</t>
    </rPh>
    <rPh sb="4" eb="6">
      <t>シンヤ</t>
    </rPh>
    <rPh sb="8" eb="10">
      <t>トウガイ</t>
    </rPh>
    <rPh sb="14" eb="16">
      <t>イガイ</t>
    </rPh>
    <rPh sb="21" eb="23">
      <t>テイキョウ</t>
    </rPh>
    <rPh sb="24" eb="25">
      <t>オコナ</t>
    </rPh>
    <rPh sb="26" eb="28">
      <t>バアイ</t>
    </rPh>
    <rPh sb="30" eb="32">
      <t>トドケデ</t>
    </rPh>
    <phoneticPr fontId="20"/>
  </si>
  <si>
    <t xml:space="preserve">サービスの提供の開始に際し、あらかじめ、利用申込者またはその家族に対し、運営規程の概要、介護従事者等の勤務の体制その他の利用申込者のサービスの選択に資すると認められる重要事項を記した文書を交付して説明を行い、当該提供の開始について利用申込者の同意を得ているか。
※重要事項を記した文書は不備なくわかりやすく、同意については、書面で確認しているか。
</t>
    <rPh sb="38" eb="40">
      <t>キテイ</t>
    </rPh>
    <rPh sb="49" eb="50">
      <t>トウ</t>
    </rPh>
    <rPh sb="133" eb="135">
      <t>ジュウヨウ</t>
    </rPh>
    <rPh sb="135" eb="137">
      <t>ジコウ</t>
    </rPh>
    <rPh sb="138" eb="139">
      <t>キ</t>
    </rPh>
    <rPh sb="141" eb="143">
      <t>ブンショ</t>
    </rPh>
    <rPh sb="144" eb="146">
      <t>フビ</t>
    </rPh>
    <rPh sb="155" eb="157">
      <t>ドウイ</t>
    </rPh>
    <rPh sb="163" eb="165">
      <t>ショメン</t>
    </rPh>
    <rPh sb="166" eb="168">
      <t>カクニン</t>
    </rPh>
    <phoneticPr fontId="20"/>
  </si>
  <si>
    <t xml:space="preserve">正当な理由なくサービスの提供を拒んだことはないか。
</t>
    <rPh sb="0" eb="2">
      <t>セイトウ</t>
    </rPh>
    <rPh sb="3" eb="5">
      <t>リユウ</t>
    </rPh>
    <rPh sb="12" eb="14">
      <t>テイキョウ</t>
    </rPh>
    <rPh sb="15" eb="16">
      <t>コバ</t>
    </rPh>
    <phoneticPr fontId="20"/>
  </si>
  <si>
    <t xml:space="preserve">自ら適切なサービス提供が困難な場合、当該利用申込者に係る居宅介護支援事業者への連絡、適当な他事業者等の紹介など必要な措置を速やかにとっているか。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phoneticPr fontId="20"/>
  </si>
  <si>
    <t xml:space="preserve">サービスの提供を求められた場合は、その者の提示する被保険者証によって、被保険者資格、要介護認定等の有無及び要介護認定等の有効期間を確かめているか。
</t>
    <phoneticPr fontId="20"/>
  </si>
  <si>
    <t xml:space="preserve">要介護（支援）認定等の更新の申請が、遅くとも当該利用者が受けている要介護（支援）認定等の有効期間が終了する30日前にはなされるよう必要な援助を行なっているか。
</t>
    <phoneticPr fontId="20"/>
  </si>
  <si>
    <t xml:space="preserve">密着条例第59条の6
</t>
    <rPh sb="0" eb="2">
      <t>ミッチャク</t>
    </rPh>
    <rPh sb="2" eb="4">
      <t>ジョウレイ</t>
    </rPh>
    <rPh sb="4" eb="5">
      <t>ダイ</t>
    </rPh>
    <rPh sb="7" eb="8">
      <t>ジョウ</t>
    </rPh>
    <phoneticPr fontId="20"/>
  </si>
  <si>
    <t>サービス担当者会議等を通じて利用者の心身の状
況等の把握に努めているか。</t>
    <rPh sb="4" eb="7">
      <t>タントウシャ</t>
    </rPh>
    <rPh sb="7" eb="9">
      <t>カイギ</t>
    </rPh>
    <rPh sb="9" eb="10">
      <t>トウ</t>
    </rPh>
    <rPh sb="11" eb="12">
      <t>ツウ</t>
    </rPh>
    <rPh sb="14" eb="17">
      <t>リヨウシャ</t>
    </rPh>
    <rPh sb="18" eb="20">
      <t>シンシン</t>
    </rPh>
    <rPh sb="21" eb="22">
      <t>ジョウ</t>
    </rPh>
    <rPh sb="23" eb="24">
      <t>キョウ</t>
    </rPh>
    <rPh sb="24" eb="25">
      <t>トウ</t>
    </rPh>
    <rPh sb="26" eb="28">
      <t>ハアク</t>
    </rPh>
    <rPh sb="29" eb="30">
      <t>ツト</t>
    </rPh>
    <phoneticPr fontId="20"/>
  </si>
  <si>
    <t>サービス担当者会議を通じて介護支援専門員や他サービスとの連携に努めているか。</t>
    <rPh sb="4" eb="9">
      <t>タントウシャカイギ</t>
    </rPh>
    <rPh sb="10" eb="11">
      <t>ツウ</t>
    </rPh>
    <rPh sb="13" eb="15">
      <t>カイゴ</t>
    </rPh>
    <rPh sb="15" eb="17">
      <t>シエン</t>
    </rPh>
    <rPh sb="17" eb="20">
      <t>センモンイン</t>
    </rPh>
    <rPh sb="21" eb="22">
      <t>タ</t>
    </rPh>
    <rPh sb="28" eb="30">
      <t>レンケイ</t>
    </rPh>
    <rPh sb="31" eb="32">
      <t>ツト</t>
    </rPh>
    <phoneticPr fontId="20"/>
  </si>
  <si>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0"/>
  </si>
  <si>
    <t>利用者が居宅サービス計画の変更を希望する場合は必要な援助を行っているか。</t>
    <rPh sb="0" eb="3">
      <t>リヨウシャ</t>
    </rPh>
    <rPh sb="4" eb="6">
      <t>キョタク</t>
    </rPh>
    <rPh sb="10" eb="12">
      <t>ケイカク</t>
    </rPh>
    <rPh sb="13" eb="15">
      <t>ヘンコウ</t>
    </rPh>
    <rPh sb="16" eb="18">
      <t>キボウ</t>
    </rPh>
    <rPh sb="20" eb="22">
      <t>バアイ</t>
    </rPh>
    <rPh sb="23" eb="25">
      <t>ヒツヨウ</t>
    </rPh>
    <rPh sb="26" eb="28">
      <t>エンジョ</t>
    </rPh>
    <rPh sb="29" eb="30">
      <t>オコナ</t>
    </rPh>
    <phoneticPr fontId="20"/>
  </si>
  <si>
    <t xml:space="preserve">法定代理受領サービスの場合、利用者から利用者負担分の支払を受けているか。
</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0"/>
  </si>
  <si>
    <t xml:space="preserve">介護サービスを提供する場合又は提供の終了に際し、居宅介護（介護予防）支援事業者その他保健医療サービス又は福祉サービスを提供する者と密接な連携に努めているか。
</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9" eb="31">
      <t>カイゴ</t>
    </rPh>
    <rPh sb="31" eb="33">
      <t>ヨボウ</t>
    </rPh>
    <rPh sb="34" eb="36">
      <t>シエン</t>
    </rPh>
    <rPh sb="36" eb="39">
      <t>ジギョウシャ</t>
    </rPh>
    <rPh sb="41" eb="42">
      <t>タ</t>
    </rPh>
    <rPh sb="42" eb="44">
      <t>ホケン</t>
    </rPh>
    <rPh sb="44" eb="46">
      <t>イリョウ</t>
    </rPh>
    <rPh sb="50" eb="51">
      <t>マタ</t>
    </rPh>
    <rPh sb="52" eb="54">
      <t>フクシ</t>
    </rPh>
    <rPh sb="59" eb="61">
      <t>テイキョウ</t>
    </rPh>
    <rPh sb="63" eb="64">
      <t>モノ</t>
    </rPh>
    <rPh sb="65" eb="66">
      <t>ミツ</t>
    </rPh>
    <rPh sb="66" eb="67">
      <t>セツ</t>
    </rPh>
    <rPh sb="68" eb="70">
      <t>レンケイ</t>
    </rPh>
    <rPh sb="71" eb="72">
      <t>ツト</t>
    </rPh>
    <phoneticPr fontId="20"/>
  </si>
  <si>
    <t xml:space="preserve">利用者に対して、法定代理受領サービスについて説明し、必要な援助を行っているか。
</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0"/>
  </si>
  <si>
    <t xml:space="preserve">通所介護計画にある目標を達成するための具体的なサービスの内容が記載されているか。
</t>
    <rPh sb="0" eb="2">
      <t>ツウショ</t>
    </rPh>
    <rPh sb="2" eb="4">
      <t>カイゴ</t>
    </rPh>
    <rPh sb="4" eb="6">
      <t>ケイカク</t>
    </rPh>
    <rPh sb="9" eb="11">
      <t>モクヒョウ</t>
    </rPh>
    <rPh sb="12" eb="14">
      <t>タッセイ</t>
    </rPh>
    <rPh sb="19" eb="22">
      <t>グタイテキ</t>
    </rPh>
    <rPh sb="28" eb="30">
      <t>ナイヨウ</t>
    </rPh>
    <rPh sb="31" eb="33">
      <t>キサイ</t>
    </rPh>
    <phoneticPr fontId="20"/>
  </si>
  <si>
    <t xml:space="preserve">介護サービスを提供した際は、提供日及び具体的な内容、利用者の心身の状況、その他必要な事項を書面に記録しているか。
また、利用者から申出があった場合は、文書の交付その他適切な方法により、その情報を利用者に提供しているか。
</t>
    <rPh sb="0" eb="2">
      <t>カイゴ</t>
    </rPh>
    <rPh sb="7" eb="9">
      <t>テイキョウ</t>
    </rPh>
    <rPh sb="11" eb="12">
      <t>サイ</t>
    </rPh>
    <rPh sb="14" eb="16">
      <t>テイキョウ</t>
    </rPh>
    <rPh sb="16" eb="17">
      <t>ビ</t>
    </rPh>
    <rPh sb="17" eb="18">
      <t>オヨ</t>
    </rPh>
    <rPh sb="19" eb="22">
      <t>グタイテキ</t>
    </rPh>
    <rPh sb="23" eb="25">
      <t>ナイヨウ</t>
    </rPh>
    <rPh sb="26" eb="29">
      <t>リヨウシャ</t>
    </rPh>
    <rPh sb="30" eb="32">
      <t>シンシン</t>
    </rPh>
    <rPh sb="33" eb="35">
      <t>ジョウキョウ</t>
    </rPh>
    <rPh sb="38" eb="39">
      <t>タ</t>
    </rPh>
    <rPh sb="39" eb="41">
      <t>ヒツヨウ</t>
    </rPh>
    <rPh sb="42" eb="44">
      <t>ジコウ</t>
    </rPh>
    <rPh sb="45" eb="47">
      <t>ショメン</t>
    </rPh>
    <rPh sb="48" eb="50">
      <t>キロク</t>
    </rPh>
    <rPh sb="60" eb="63">
      <t>リヨウシャ</t>
    </rPh>
    <rPh sb="65" eb="67">
      <t>モウシデ</t>
    </rPh>
    <rPh sb="71" eb="73">
      <t>バアイ</t>
    </rPh>
    <rPh sb="75" eb="77">
      <t>ブンショ</t>
    </rPh>
    <rPh sb="78" eb="79">
      <t>コウ</t>
    </rPh>
    <rPh sb="79" eb="80">
      <t>ツキ</t>
    </rPh>
    <rPh sb="82" eb="83">
      <t>タ</t>
    </rPh>
    <rPh sb="83" eb="85">
      <t>テキセツ</t>
    </rPh>
    <rPh sb="86" eb="88">
      <t>ホウホウ</t>
    </rPh>
    <rPh sb="94" eb="96">
      <t>ジョウホウ</t>
    </rPh>
    <rPh sb="97" eb="100">
      <t>リヨウシャ</t>
    </rPh>
    <rPh sb="101" eb="103">
      <t>テイキョウ</t>
    </rPh>
    <phoneticPr fontId="20"/>
  </si>
  <si>
    <t xml:space="preserve">法定代理受領サービスである場合と、そうでない場合との間に差額を設けていないか。
</t>
    <rPh sb="0" eb="2">
      <t>ホウテイ</t>
    </rPh>
    <rPh sb="2" eb="4">
      <t>ダイリ</t>
    </rPh>
    <rPh sb="4" eb="6">
      <t>ジュリョウ</t>
    </rPh>
    <rPh sb="13" eb="15">
      <t>バアイ</t>
    </rPh>
    <rPh sb="22" eb="24">
      <t>バアイ</t>
    </rPh>
    <rPh sb="26" eb="27">
      <t>アイダ</t>
    </rPh>
    <rPh sb="28" eb="30">
      <t>サガク</t>
    </rPh>
    <rPh sb="31" eb="32">
      <t>モウ</t>
    </rPh>
    <phoneticPr fontId="20"/>
  </si>
  <si>
    <t xml:space="preserve">下記のサービスの提供に当たっては、予め利用者又はその家族に対し、当該サービスの内容及び費用について説明を行い、同意を得ているか。
</t>
    <rPh sb="0" eb="2">
      <t>カキ</t>
    </rPh>
    <rPh sb="58" eb="59">
      <t>エ</t>
    </rPh>
    <phoneticPr fontId="20"/>
  </si>
  <si>
    <t xml:space="preserve">ハ　食事の提供に要する費用
ニ　おむつ代
</t>
    <rPh sb="2" eb="4">
      <t>ショクジ</t>
    </rPh>
    <rPh sb="5" eb="7">
      <t>テイキョウ</t>
    </rPh>
    <rPh sb="8" eb="9">
      <t>ヨウ</t>
    </rPh>
    <phoneticPr fontId="20"/>
  </si>
  <si>
    <t xml:space="preserve">医療費控除の記載は適切か。
</t>
    <rPh sb="0" eb="3">
      <t>イリョウヒ</t>
    </rPh>
    <rPh sb="3" eb="5">
      <t>コウジョ</t>
    </rPh>
    <rPh sb="6" eb="8">
      <t>キサイ</t>
    </rPh>
    <rPh sb="9" eb="11">
      <t>テキセツ</t>
    </rPh>
    <phoneticPr fontId="20"/>
  </si>
  <si>
    <t xml:space="preserve">利用料等の受領に対し、領収書を発行しているか。
</t>
    <rPh sb="0" eb="3">
      <t>リヨウリョウ</t>
    </rPh>
    <rPh sb="3" eb="4">
      <t>トウ</t>
    </rPh>
    <rPh sb="5" eb="7">
      <t>ジュリョウ</t>
    </rPh>
    <rPh sb="8" eb="9">
      <t>タイ</t>
    </rPh>
    <rPh sb="11" eb="14">
      <t>リョウシュウショ</t>
    </rPh>
    <rPh sb="15" eb="17">
      <t>ハッコウ</t>
    </rPh>
    <phoneticPr fontId="20"/>
  </si>
  <si>
    <t xml:space="preserve">自らその提供するサービスの質の評価を行い、常にその改善を図っているか。
</t>
    <rPh sb="0" eb="1">
      <t>ミズカ</t>
    </rPh>
    <rPh sb="4" eb="6">
      <t>テイキョウ</t>
    </rPh>
    <rPh sb="13" eb="14">
      <t>シツ</t>
    </rPh>
    <rPh sb="15" eb="17">
      <t>ヒョウカ</t>
    </rPh>
    <rPh sb="18" eb="19">
      <t>オコナ</t>
    </rPh>
    <rPh sb="21" eb="22">
      <t>ツネ</t>
    </rPh>
    <rPh sb="25" eb="27">
      <t>カイゼン</t>
    </rPh>
    <rPh sb="28" eb="29">
      <t>ハカ</t>
    </rPh>
    <phoneticPr fontId="20"/>
  </si>
  <si>
    <t xml:space="preserve">イ　利用者の選定により通常の事業の実施地域外
　　の地域に居住する利用者に対して行う送迎に
　　要する費用
</t>
    <phoneticPr fontId="20"/>
  </si>
  <si>
    <t xml:space="preserve">ロ　通常要する時間を超えるサービス提供で、利
　　用者の選定に係るものの提供に伴い必要とな
　　る費用の範囲内において、通常の地域密着型
　　通所介護に係る地域密着型介護サービス費用
　　基準額を超える費用
</t>
    <rPh sb="63" eb="65">
      <t>チイキ</t>
    </rPh>
    <rPh sb="65" eb="67">
      <t>ミッチャク</t>
    </rPh>
    <rPh sb="78" eb="80">
      <t>チイキ</t>
    </rPh>
    <rPh sb="80" eb="82">
      <t>ミッチャク</t>
    </rPh>
    <rPh sb="82" eb="83">
      <t>ガタ</t>
    </rPh>
    <phoneticPr fontId="20"/>
  </si>
  <si>
    <t xml:space="preserve">ホ　指定(介護予防)地域密着型通所介護の提供に
　　おいて提供されるサービスのうち、日常生活
　　においても通常必要となるものに係る費用で
　　あって、利用者負担とすることが適当な費用
</t>
    <rPh sb="5" eb="7">
      <t>カイゴ</t>
    </rPh>
    <rPh sb="7" eb="9">
      <t>ヨボウ</t>
    </rPh>
    <rPh sb="10" eb="12">
      <t>チイキ</t>
    </rPh>
    <rPh sb="12" eb="14">
      <t>ミッチャク</t>
    </rPh>
    <rPh sb="14" eb="15">
      <t>ガタ</t>
    </rPh>
    <phoneticPr fontId="20"/>
  </si>
  <si>
    <t xml:space="preserve">密着条例第59条の20により準用する第12条
</t>
    <rPh sb="0" eb="2">
      <t>ミッチャク</t>
    </rPh>
    <rPh sb="2" eb="4">
      <t>ジョウレイ</t>
    </rPh>
    <rPh sb="4" eb="5">
      <t>ダイ</t>
    </rPh>
    <rPh sb="7" eb="8">
      <t>ジョウ</t>
    </rPh>
    <rPh sb="15" eb="16">
      <t>ヨウ</t>
    </rPh>
    <phoneticPr fontId="20"/>
  </si>
  <si>
    <t xml:space="preserve">密着条例第59条の20により準用する第13条
</t>
    <rPh sb="0" eb="2">
      <t>ミッチャク</t>
    </rPh>
    <rPh sb="2" eb="4">
      <t>ジョウレイ</t>
    </rPh>
    <rPh sb="4" eb="5">
      <t>ダイ</t>
    </rPh>
    <rPh sb="7" eb="8">
      <t>ジョウ</t>
    </rPh>
    <rPh sb="15" eb="16">
      <t>ヨウ</t>
    </rPh>
    <phoneticPr fontId="20"/>
  </si>
  <si>
    <t xml:space="preserve">密着条例第59条の20により準用する第16条
</t>
    <rPh sb="0" eb="2">
      <t>ミッチャク</t>
    </rPh>
    <rPh sb="2" eb="4">
      <t>ジョウレイ</t>
    </rPh>
    <rPh sb="4" eb="5">
      <t>ダイ</t>
    </rPh>
    <rPh sb="7" eb="8">
      <t>ジョウ</t>
    </rPh>
    <rPh sb="15" eb="16">
      <t>ヨウ</t>
    </rPh>
    <phoneticPr fontId="20"/>
  </si>
  <si>
    <t xml:space="preserve">密着条例第59条の20により準用する第17条
</t>
    <rPh sb="0" eb="2">
      <t>ミッチャク</t>
    </rPh>
    <rPh sb="2" eb="4">
      <t>ジョウレイ</t>
    </rPh>
    <rPh sb="4" eb="5">
      <t>ダイ</t>
    </rPh>
    <rPh sb="7" eb="8">
      <t>ジョウ</t>
    </rPh>
    <rPh sb="15" eb="16">
      <t>ヨウ</t>
    </rPh>
    <phoneticPr fontId="20"/>
  </si>
  <si>
    <t xml:space="preserve">密着条例第59条の20により準用する第18条
</t>
    <rPh sb="0" eb="2">
      <t>ミッチャク</t>
    </rPh>
    <rPh sb="2" eb="4">
      <t>ジョウレイ</t>
    </rPh>
    <rPh sb="4" eb="5">
      <t>ダイ</t>
    </rPh>
    <rPh sb="7" eb="8">
      <t>ジョウ</t>
    </rPh>
    <rPh sb="15" eb="16">
      <t>ヨウ</t>
    </rPh>
    <phoneticPr fontId="20"/>
  </si>
  <si>
    <t xml:space="preserve">密着条例第59条の20により準用する第20条
</t>
    <rPh sb="0" eb="2">
      <t>ミッチャク</t>
    </rPh>
    <rPh sb="2" eb="4">
      <t>ジョウレイ</t>
    </rPh>
    <rPh sb="4" eb="5">
      <t>ダイ</t>
    </rPh>
    <rPh sb="7" eb="8">
      <t>ジョウ</t>
    </rPh>
    <rPh sb="15" eb="16">
      <t>ヨウ</t>
    </rPh>
    <phoneticPr fontId="20"/>
  </si>
  <si>
    <t xml:space="preserve">密着条例第59条の20により準用する第22条
</t>
    <rPh sb="0" eb="2">
      <t>ミッチャク</t>
    </rPh>
    <rPh sb="2" eb="4">
      <t>ジョウレイ</t>
    </rPh>
    <rPh sb="4" eb="5">
      <t>ダイ</t>
    </rPh>
    <rPh sb="7" eb="8">
      <t>ジョウ</t>
    </rPh>
    <rPh sb="15" eb="16">
      <t>ヨウ</t>
    </rPh>
    <phoneticPr fontId="20"/>
  </si>
  <si>
    <t xml:space="preserve">利用者が住み慣れた地域での生活を継続することができるよう、地域住民との交流や地域活動への参加を図りつつ、利用者の心身の状況を踏まえて、妥当適切に行っているか。
</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7" eb="69">
      <t>ダトウ</t>
    </rPh>
    <rPh sb="69" eb="71">
      <t>テキセツ</t>
    </rPh>
    <rPh sb="72" eb="73">
      <t>オコナ</t>
    </rPh>
    <phoneticPr fontId="20"/>
  </si>
  <si>
    <t xml:space="preserve">利用者一人ひとりの人格を尊重し、利用者がそれぞれの役割を持って日常生活を送ることができるよう配慮しているか。
</t>
    <rPh sb="0" eb="3">
      <t>リヨウシャ</t>
    </rPh>
    <rPh sb="3" eb="5">
      <t>ヒトリ</t>
    </rPh>
    <rPh sb="9" eb="11">
      <t>ジンカク</t>
    </rPh>
    <rPh sb="12" eb="14">
      <t>ソンチョウ</t>
    </rPh>
    <rPh sb="16" eb="19">
      <t>リヨウシャ</t>
    </rPh>
    <rPh sb="25" eb="27">
      <t>ヤクワリ</t>
    </rPh>
    <rPh sb="28" eb="29">
      <t>モ</t>
    </rPh>
    <rPh sb="31" eb="33">
      <t>ニチジョウ</t>
    </rPh>
    <rPh sb="33" eb="35">
      <t>セイカツ</t>
    </rPh>
    <rPh sb="36" eb="37">
      <t>オク</t>
    </rPh>
    <rPh sb="46" eb="48">
      <t>ハイリョ</t>
    </rPh>
    <phoneticPr fontId="20"/>
  </si>
  <si>
    <t xml:space="preserve">通所介護計画に基づき、利用者の機能訓練及びその者が日常生活を営むことが出来るよう必要な援助を行っているか。
</t>
    <rPh sb="0" eb="2">
      <t>ツウショ</t>
    </rPh>
    <rPh sb="11" eb="14">
      <t>リヨウシャ</t>
    </rPh>
    <rPh sb="15" eb="17">
      <t>キノウ</t>
    </rPh>
    <rPh sb="17" eb="19">
      <t>クンレン</t>
    </rPh>
    <rPh sb="19" eb="20">
      <t>オヨ</t>
    </rPh>
    <rPh sb="23" eb="24">
      <t>モノ</t>
    </rPh>
    <rPh sb="25" eb="27">
      <t>ニチジョウ</t>
    </rPh>
    <rPh sb="27" eb="29">
      <t>セイカツ</t>
    </rPh>
    <rPh sb="30" eb="31">
      <t>イトナ</t>
    </rPh>
    <rPh sb="35" eb="37">
      <t>デキ</t>
    </rPh>
    <rPh sb="40" eb="41">
      <t>ヒツ</t>
    </rPh>
    <rPh sb="41" eb="42">
      <t>ヨウ</t>
    </rPh>
    <rPh sb="43" eb="44">
      <t>エン</t>
    </rPh>
    <rPh sb="44" eb="45">
      <t>スケ</t>
    </rPh>
    <rPh sb="46" eb="47">
      <t>オコナ</t>
    </rPh>
    <phoneticPr fontId="20"/>
  </si>
  <si>
    <t>法定代理受領サービスに該当しない当該通所介護の利用料の支払を受けた場合は、必要な事項を記載したサービス提供証明書を利用者に対して交付しているか。</t>
    <rPh sb="0" eb="2">
      <t>ホウテイ</t>
    </rPh>
    <rPh sb="2" eb="4">
      <t>ダイリ</t>
    </rPh>
    <rPh sb="4" eb="6">
      <t>ジュリョウ</t>
    </rPh>
    <rPh sb="11" eb="13">
      <t>ガイトウ</t>
    </rPh>
    <rPh sb="16" eb="18">
      <t>トウガイ</t>
    </rPh>
    <rPh sb="18" eb="20">
      <t>ツウショ</t>
    </rPh>
    <rPh sb="20" eb="22">
      <t>カイゴ</t>
    </rPh>
    <rPh sb="61" eb="62">
      <t>タイ</t>
    </rPh>
    <phoneticPr fontId="20"/>
  </si>
  <si>
    <t xml:space="preserve">介護従業者は、サービスの提供に当たっては、懇切丁寧を旨とし、利用者又はその家族に対し、サービスの提供方法等について、理解しやすいように説明を行っているか。
</t>
    <rPh sb="2" eb="4">
      <t>ジュウギョウ</t>
    </rPh>
    <phoneticPr fontId="20"/>
  </si>
  <si>
    <t xml:space="preserve">サービスの提供に当たっては、介護技術の進歩に対応し、適切な介護技術をもってサービスの提供を行っているか。
</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20"/>
  </si>
  <si>
    <t xml:space="preserve">管理者は、利用者の心身の状況、希望及びその置かれている環境を踏まえて、機能訓練等の目標、当該目標を達成するための具体的なサービスの内容等を記載した通所介護計画を作成しているか。
</t>
    <phoneticPr fontId="20"/>
  </si>
  <si>
    <t xml:space="preserve">通所介護計画は、既に居宅サービス計画が作成されている場合は、当該居宅サービス計画の内容に沿って作成しているか。
</t>
    <phoneticPr fontId="20"/>
  </si>
  <si>
    <t xml:space="preserve">管理者は、通所介護計画の作成に当たっては、その内容について利用者又はその家族に対して説明し、利用者の同意を得ているか。
</t>
    <phoneticPr fontId="20"/>
  </si>
  <si>
    <t xml:space="preserve">管理者は、通所介護計画を作成した際には、当該通所介護計画を利用者に交付しているか。
</t>
    <phoneticPr fontId="20"/>
  </si>
  <si>
    <t xml:space="preserve">通所介護従業者は、それぞれの利用者について、通所介護計画に従ったサービスの実施状況及び目標の達成状況の記録を行っているか。
また、達成状況に基づき、新たな通所介護計画が立てられているか。
</t>
    <rPh sb="65" eb="67">
      <t>タッセイ</t>
    </rPh>
    <rPh sb="67" eb="69">
      <t>ジョウキョウ</t>
    </rPh>
    <rPh sb="70" eb="71">
      <t>モト</t>
    </rPh>
    <rPh sb="74" eb="75">
      <t>アラ</t>
    </rPh>
    <rPh sb="77" eb="79">
      <t>ツウショ</t>
    </rPh>
    <rPh sb="79" eb="81">
      <t>カイゴ</t>
    </rPh>
    <rPh sb="81" eb="83">
      <t>ケイカク</t>
    </rPh>
    <rPh sb="84" eb="85">
      <t>タ</t>
    </rPh>
    <phoneticPr fontId="20"/>
  </si>
  <si>
    <t xml:space="preserve">正当な理由なしに利用に関する指示に従わないことにより、要介護状態の程度を増進等させたと認められる時は、その旨を市町村（広域連合）に通知しているか。
</t>
    <rPh sb="38" eb="39">
      <t>トウ</t>
    </rPh>
    <rPh sb="43" eb="44">
      <t>ミト</t>
    </rPh>
    <rPh sb="55" eb="58">
      <t>シチョウソン</t>
    </rPh>
    <rPh sb="59" eb="61">
      <t>コウイキ</t>
    </rPh>
    <rPh sb="61" eb="62">
      <t>レン</t>
    </rPh>
    <rPh sb="62" eb="63">
      <t>ゴウ</t>
    </rPh>
    <phoneticPr fontId="20"/>
  </si>
  <si>
    <t xml:space="preserve">偽りその他不正な行為によって保険給付を受け、又は受けようとした時は、その旨を市町村（広域連合）に通知しているか。
</t>
    <phoneticPr fontId="20"/>
  </si>
  <si>
    <t>密着条例第59条の20により準用する第28条</t>
    <phoneticPr fontId="20"/>
  </si>
  <si>
    <t xml:space="preserve">緊急時対応マニュアル等は整備されているか。
</t>
    <rPh sb="0" eb="3">
      <t>キンキュウジ</t>
    </rPh>
    <rPh sb="3" eb="5">
      <t>タイオウ</t>
    </rPh>
    <rPh sb="10" eb="11">
      <t>トウ</t>
    </rPh>
    <rPh sb="12" eb="14">
      <t>セイビ</t>
    </rPh>
    <phoneticPr fontId="20"/>
  </si>
  <si>
    <t xml:space="preserve">密着条例第59条の20により準用する第53条
</t>
    <phoneticPr fontId="20"/>
  </si>
  <si>
    <t xml:space="preserve">利用者に病状の急変が生じた場合その他必要な場合は、速やかに主治の医師への連絡を行う等の必要な措置を講じているか。
</t>
    <phoneticPr fontId="20"/>
  </si>
  <si>
    <t xml:space="preserve">管理者は、従業者の管理及び利用の申込みに係る調整、業務の実施状況の把握その他の管理を一元的に行っているか。
また、従業者に「運営に関する基準」を遵守させるための必要な指揮命令を行っているか。
</t>
    <rPh sb="62" eb="64">
      <t>ウンエイ</t>
    </rPh>
    <rPh sb="65" eb="66">
      <t>カン</t>
    </rPh>
    <rPh sb="68" eb="70">
      <t>キジュン</t>
    </rPh>
    <rPh sb="72" eb="74">
      <t>ジュンシュ</t>
    </rPh>
    <phoneticPr fontId="20"/>
  </si>
  <si>
    <t xml:space="preserve">当該事業所の従業者等によってサービスを提供しているか。
</t>
    <rPh sb="0" eb="2">
      <t>トウガイ</t>
    </rPh>
    <rPh sb="2" eb="5">
      <t>ジギョウショ</t>
    </rPh>
    <rPh sb="6" eb="9">
      <t>ジュウギョウシャ</t>
    </rPh>
    <rPh sb="9" eb="10">
      <t>トウ</t>
    </rPh>
    <rPh sb="19" eb="21">
      <t>テイキョウ</t>
    </rPh>
    <phoneticPr fontId="20"/>
  </si>
  <si>
    <t xml:space="preserve">利用定員を超えて地域密着型通所介護の提供を行っていないか。
※ただし、災害その他やむを得ない事情がある場合は、この限りでない。
</t>
    <rPh sb="0" eb="2">
      <t>リヨウ</t>
    </rPh>
    <rPh sb="8" eb="10">
      <t>チイキ</t>
    </rPh>
    <rPh sb="10" eb="12">
      <t>ミッチャク</t>
    </rPh>
    <rPh sb="18" eb="20">
      <t>テイキョウ</t>
    </rPh>
    <rPh sb="21" eb="22">
      <t>オコナ</t>
    </rPh>
    <phoneticPr fontId="20"/>
  </si>
  <si>
    <t xml:space="preserve">利用者の使用する施設、食器その他の設備・飲料水について、衛生的な管理に努め又は衛生上必要な措置を講じているか。
</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20"/>
  </si>
  <si>
    <t xml:space="preserve">密着条例第59条の20により準用する第34条
</t>
    <phoneticPr fontId="20"/>
  </si>
  <si>
    <t>密着条例第59条の20により準用する第35条</t>
    <phoneticPr fontId="20"/>
  </si>
  <si>
    <t xml:space="preserve">従業者は、正当な理由がなく、その業務上知り得た利用者又はその家族の秘密を漏らしていないか。
</t>
    <phoneticPr fontId="20"/>
  </si>
  <si>
    <t xml:space="preserve">サービス担当者会議等において、利用者の個人情報を用いる場合は利用者の同意を、利用者の家族の個人情報を用いる場合は当該家族の同意を、あらかじめ文書により得ているか。
</t>
    <phoneticPr fontId="20"/>
  </si>
  <si>
    <t xml:space="preserve">密着条例第59条の20により準用する第36条
</t>
    <phoneticPr fontId="20"/>
  </si>
  <si>
    <t xml:space="preserve">居宅介護支援事業者又はその従業者に対し、利用者に特定の事業者によるサービスを利用させることの対償として、金品その他の財産上の利益を供与していないか。
</t>
    <rPh sb="20" eb="22">
      <t>リヨウ</t>
    </rPh>
    <rPh sb="22" eb="23">
      <t>シャ</t>
    </rPh>
    <rPh sb="24" eb="26">
      <t>トクテイ</t>
    </rPh>
    <rPh sb="27" eb="29">
      <t>ジギョウ</t>
    </rPh>
    <rPh sb="29" eb="30">
      <t>シャ</t>
    </rPh>
    <rPh sb="38" eb="40">
      <t>リヨウ</t>
    </rPh>
    <phoneticPr fontId="20"/>
  </si>
  <si>
    <t xml:space="preserve">密着条例第59条の20により準用する第37条
</t>
    <phoneticPr fontId="20"/>
  </si>
  <si>
    <t xml:space="preserve">密着条例第59条の20により準用する第38条
</t>
    <phoneticPr fontId="20"/>
  </si>
  <si>
    <t xml:space="preserve">(1)の苦情を受け付けた場合には、当該苦情の内容等を記録、保存しているか。
</t>
    <rPh sb="29" eb="31">
      <t>ホゾン</t>
    </rPh>
    <phoneticPr fontId="20"/>
  </si>
  <si>
    <t xml:space="preserve">提供したサービスに関し、市町村（広域連合）が行う文書その他の物件の提出等の求めに応じ、及び市町村（広域連合）が行う調査に協力するとともに、市町村（広域連合）から指導又は助言を受けた場合においては、当該指導又は助言に従って必要な改善を行っているか。
</t>
    <rPh sb="12" eb="15">
      <t>シチョウソン</t>
    </rPh>
    <rPh sb="37" eb="38">
      <t>モト</t>
    </rPh>
    <rPh sb="107" eb="108">
      <t>シタガ</t>
    </rPh>
    <phoneticPr fontId="20"/>
  </si>
  <si>
    <t xml:space="preserve">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
</t>
    <phoneticPr fontId="20"/>
  </si>
  <si>
    <t xml:space="preserve">事業者は、国民健康保険団体連合会からの求めがあった場合には、(6)の改善の内容を国民健康保険団体連合会に報告しているか。
</t>
    <phoneticPr fontId="20"/>
  </si>
  <si>
    <t xml:space="preserve">(1)の事故の状況及び事故に際して採った処置について記録しているか。
</t>
    <phoneticPr fontId="20"/>
  </si>
  <si>
    <t xml:space="preserve">利用者に対するサービスの提供により賠償すべき事故が発生した場合は、損害賠償を速やかに行っているか。
</t>
    <phoneticPr fontId="20"/>
  </si>
  <si>
    <t xml:space="preserve">事故が生じた際にはその原因を解明し、再発生を防ぐための対策を講じているか。
</t>
    <rPh sb="0" eb="2">
      <t>ジコ</t>
    </rPh>
    <rPh sb="3" eb="4">
      <t>ショウ</t>
    </rPh>
    <rPh sb="6" eb="7">
      <t>サイ</t>
    </rPh>
    <rPh sb="11" eb="13">
      <t>ゲンイン</t>
    </rPh>
    <rPh sb="14" eb="16">
      <t>カイメイ</t>
    </rPh>
    <rPh sb="18" eb="21">
      <t>サイハッセイ</t>
    </rPh>
    <rPh sb="22" eb="23">
      <t>フセ</t>
    </rPh>
    <rPh sb="27" eb="29">
      <t>タイサク</t>
    </rPh>
    <rPh sb="30" eb="31">
      <t>コウ</t>
    </rPh>
    <phoneticPr fontId="20"/>
  </si>
  <si>
    <t xml:space="preserve">密着条例第59条の20により準用する第41条
</t>
    <phoneticPr fontId="20"/>
  </si>
  <si>
    <t xml:space="preserve">地域密着型通所介護の提供に当たっては、運営推進会議を設置し、おおむね６ヶ月に１回以上、運営推進会議に対し活動状況を報告し、運営推進会議の評価を受けるとともに、運営推進会議から必要な要望、助言等を聴く機会を設けているか。
</t>
    <phoneticPr fontId="20"/>
  </si>
  <si>
    <t xml:space="preserve">運営推進会議の報告、評価、要望、助言等について記録を作成するとともに、当該記録の公表を行っているか。
</t>
    <phoneticPr fontId="20"/>
  </si>
  <si>
    <t xml:space="preserve">地域住民又はその自発的な活動等との連携及び協力を行う等の地域との交流を図っているか。
</t>
    <phoneticPr fontId="20"/>
  </si>
  <si>
    <t xml:space="preserve">提供した地域密着型通所介護に関する利用者からの苦情に関して、市町村等が派遣する者が相談及び援助を行う事業その他の市町村が実施する事業に協力するよう努めているか。
</t>
    <phoneticPr fontId="20"/>
  </si>
  <si>
    <t xml:space="preserve">従業者、設備、備品及び会計に関する諸記録を整備しているか。
</t>
    <phoneticPr fontId="20"/>
  </si>
  <si>
    <t xml:space="preserve">介護保険法第78条の5
</t>
    <phoneticPr fontId="20"/>
  </si>
  <si>
    <t>密着条例第59条の18</t>
    <phoneticPr fontId="20"/>
  </si>
  <si>
    <t xml:space="preserve">利用者に対し、適切な地域密着型通所介護を提供できるよう、従業者の勤務の体制を定めているか。
</t>
    <rPh sb="10" eb="12">
      <t>チイキ</t>
    </rPh>
    <rPh sb="12" eb="14">
      <t>ミッチャク</t>
    </rPh>
    <rPh sb="14" eb="15">
      <t>ガタ</t>
    </rPh>
    <rPh sb="15" eb="17">
      <t>ツウショ</t>
    </rPh>
    <phoneticPr fontId="20"/>
  </si>
  <si>
    <t xml:space="preserve">事業者は、当該指定に係る事業所の名称及び所在地その他厚生労働省令で定める事項に変更、若しくは再開をしたときは、厚生労働省令で定めるところにより、10日以内に、その旨を市町村（広域連合）長に届け出ているか。
①事業所の名称及び所在地
②申請者の名称及び主たる事務所の所在地並びにその代表者の氏名、生年月日、住所及び職名
③申請者の定款、寄付行為等及びその登記事項証明書又は条例等
④事業所の平面図及び設備の概要
⑤事業所の管理者の氏名、生年月日、住所及び経歴
⑥運営規程
又、当該地域密着型通所介護事業を廃止し、若しくは休止しようとするときは、厚生労働省令で定めるところにより、1月前までに、その旨を市町村（広域連合）長に届け出ているか。
</t>
    <rPh sb="190" eb="193">
      <t>ジギョウショ</t>
    </rPh>
    <rPh sb="197" eb="198">
      <t>オヨ</t>
    </rPh>
    <rPh sb="232" eb="234">
      <t>キテイ</t>
    </rPh>
    <rPh sb="240" eb="242">
      <t>チイキ</t>
    </rPh>
    <rPh sb="242" eb="244">
      <t>ミッチャク</t>
    </rPh>
    <rPh sb="256" eb="257">
      <t>モ</t>
    </rPh>
    <rPh sb="290" eb="291">
      <t>ツキ</t>
    </rPh>
    <rPh sb="291" eb="292">
      <t>マエ</t>
    </rPh>
    <phoneticPr fontId="20"/>
  </si>
  <si>
    <t xml:space="preserve">事業所の所在する建物と同一の建物に居住する利用者に対して地域密着型通所介護を提供する場合には、当該建物に居住する利用者以外の者に対しても地域密着型通所介護の提供を行うよう努めているか。
</t>
    <phoneticPr fontId="20"/>
  </si>
  <si>
    <t xml:space="preserve">利用者に対するサービスの提供により、事故が発生した場合は、市町村（広域連合）、当該利用者の家族、当該利用者に係る居宅介護支援事業者等に連絡を行うとともに、必要な措置を講じているか。
</t>
    <phoneticPr fontId="20"/>
  </si>
  <si>
    <t xml:space="preserve">市町村（広域連合）からの求めがあった場合には(4)の改善の内容を市町村（広域連合）に報告しているか。
</t>
    <phoneticPr fontId="20"/>
  </si>
  <si>
    <t xml:space="preserve">提供したサービスに係る利用者及びその家族からの苦情に迅速かつ適切に対応するために、苦情を受け付けるための窓口を設置する等の必要な措置を講じているか。
</t>
    <phoneticPr fontId="20"/>
  </si>
  <si>
    <t xml:space="preserve">苦情がサービスの質の向上を図る上での重要な情報であるとの認識に立ち、苦情の内容を踏まえ、サービスの質の向上に向けた取り組みを自ら行っているか。
</t>
    <phoneticPr fontId="20"/>
  </si>
  <si>
    <t xml:space="preserve">広告をする場合においては、その内容が虚偽又は誇大なものとなっていないか。
</t>
    <phoneticPr fontId="20"/>
  </si>
  <si>
    <t xml:space="preserve">当該事業所の従業者であった者が、正当な理由がなく、その業務上知り得た利用者又はその家族の秘密を漏らすことがないよう、必要な措置を講じているか。
</t>
    <phoneticPr fontId="20"/>
  </si>
  <si>
    <t xml:space="preserve">非常災害に関する具体的計画を立て、非常災害時の関係機関への通報及び連携体制を整備し、それらを定期的に従業者に周知するとともに、定期的に避難、救出その他必要な訓練を行っているか。
</t>
    <phoneticPr fontId="20"/>
  </si>
  <si>
    <t xml:space="preserve">常に利用者の心身の状況を的確に把握しつつ、相談援助等の生活指導、機能訓練その他必要なサービスを利用者の希望に沿って適切に提供しているか。
特に認知症にある要介護者に対しては、必要に応じ、その特性に対応したサービスの提供ができる体制を整えているか。
</t>
    <rPh sb="69" eb="70">
      <t>トク</t>
    </rPh>
    <rPh sb="71" eb="73">
      <t>ニンチ</t>
    </rPh>
    <rPh sb="73" eb="74">
      <t>ショウ</t>
    </rPh>
    <rPh sb="77" eb="78">
      <t>ヨウ</t>
    </rPh>
    <rPh sb="78" eb="81">
      <t>カイゴシャ</t>
    </rPh>
    <rPh sb="82" eb="83">
      <t>タイ</t>
    </rPh>
    <rPh sb="90" eb="91">
      <t>オウ</t>
    </rPh>
    <rPh sb="95" eb="97">
      <t>トクセイ</t>
    </rPh>
    <rPh sb="98" eb="100">
      <t>タイオウ</t>
    </rPh>
    <rPh sb="107" eb="109">
      <t>テイキョウ</t>
    </rPh>
    <rPh sb="113" eb="115">
      <t>タイセイ</t>
    </rPh>
    <rPh sb="116" eb="117">
      <t>トトノ</t>
    </rPh>
    <phoneticPr fontId="20"/>
  </si>
  <si>
    <t xml:space="preserve">利用者の要介護状態の軽減又は悪化の防止に資するよう､その目標を設定し、計画的に行っているか。
</t>
    <phoneticPr fontId="20"/>
  </si>
  <si>
    <t xml:space="preserve">密着条例第59条の20により準用する第15条
</t>
    <rPh sb="0" eb="2">
      <t>ミッチャク</t>
    </rPh>
    <rPh sb="2" eb="4">
      <t>ジョウレイ</t>
    </rPh>
    <rPh sb="4" eb="5">
      <t>ダイ</t>
    </rPh>
    <rPh sb="7" eb="8">
      <t>ジョウ</t>
    </rPh>
    <rPh sb="15" eb="16">
      <t>ヨウ</t>
    </rPh>
    <phoneticPr fontId="20"/>
  </si>
  <si>
    <t xml:space="preserve">サービスの提供の開始に際し、要介護認定を受けていない利用申込者については、要介護認定の申請が既に行われているか確認し、申請が行われていない場合は、当該利用申込者の意思を踏まえて速やかに当該申請が行われるよう必要が援助を行っているか。
</t>
    <rPh sb="5" eb="7">
      <t>テイキョウ</t>
    </rPh>
    <rPh sb="8" eb="10">
      <t>カイシ</t>
    </rPh>
    <rPh sb="11" eb="12">
      <t>サイ</t>
    </rPh>
    <rPh sb="14" eb="15">
      <t>ヨウ</t>
    </rPh>
    <rPh sb="15" eb="17">
      <t>カイゴ</t>
    </rPh>
    <rPh sb="17" eb="19">
      <t>ニンテイ</t>
    </rPh>
    <rPh sb="20" eb="21">
      <t>ウ</t>
    </rPh>
    <rPh sb="26" eb="28">
      <t>リヨウ</t>
    </rPh>
    <rPh sb="28" eb="30">
      <t>モウシコミ</t>
    </rPh>
    <rPh sb="30" eb="31">
      <t>シャ</t>
    </rPh>
    <rPh sb="37" eb="38">
      <t>ヨウ</t>
    </rPh>
    <rPh sb="38" eb="40">
      <t>カイゴ</t>
    </rPh>
    <rPh sb="40" eb="42">
      <t>ニンテイ</t>
    </rPh>
    <rPh sb="46" eb="47">
      <t>スデ</t>
    </rPh>
    <rPh sb="48" eb="49">
      <t>オコナ</t>
    </rPh>
    <rPh sb="55" eb="57">
      <t>カクニン</t>
    </rPh>
    <rPh sb="59" eb="61">
      <t>シンセイ</t>
    </rPh>
    <rPh sb="62" eb="63">
      <t>オコナ</t>
    </rPh>
    <rPh sb="69" eb="71">
      <t>バアイ</t>
    </rPh>
    <rPh sb="73" eb="75">
      <t>トウガイ</t>
    </rPh>
    <rPh sb="75" eb="77">
      <t>リヨウ</t>
    </rPh>
    <rPh sb="77" eb="79">
      <t>モウシコミ</t>
    </rPh>
    <rPh sb="79" eb="80">
      <t>シャ</t>
    </rPh>
    <rPh sb="81" eb="83">
      <t>イシ</t>
    </rPh>
    <rPh sb="84" eb="85">
      <t>フ</t>
    </rPh>
    <rPh sb="88" eb="89">
      <t>スミ</t>
    </rPh>
    <rPh sb="92" eb="94">
      <t>トウガイ</t>
    </rPh>
    <rPh sb="94" eb="96">
      <t>シンセイ</t>
    </rPh>
    <rPh sb="97" eb="98">
      <t>オコナ</t>
    </rPh>
    <rPh sb="103" eb="105">
      <t>ヒツヨウ</t>
    </rPh>
    <rPh sb="106" eb="108">
      <t>エンジョ</t>
    </rPh>
    <rPh sb="109" eb="110">
      <t>オコナ</t>
    </rPh>
    <phoneticPr fontId="20"/>
  </si>
  <si>
    <t xml:space="preserve">密着条例第59条の20により準用する第11条
</t>
    <rPh sb="0" eb="2">
      <t>ミッチャク</t>
    </rPh>
    <rPh sb="2" eb="4">
      <t>ジョウレイ</t>
    </rPh>
    <rPh sb="4" eb="5">
      <t>ダイ</t>
    </rPh>
    <rPh sb="7" eb="8">
      <t>ジョウ</t>
    </rPh>
    <rPh sb="15" eb="16">
      <t>ヨウ</t>
    </rPh>
    <phoneticPr fontId="20"/>
  </si>
  <si>
    <t xml:space="preserve">密着条例第59条の20により準用する第10条
</t>
    <rPh sb="0" eb="2">
      <t>ミッチャク</t>
    </rPh>
    <rPh sb="2" eb="4">
      <t>ジョウレイ</t>
    </rPh>
    <rPh sb="4" eb="5">
      <t>ダイ</t>
    </rPh>
    <rPh sb="7" eb="8">
      <t>ジョウ</t>
    </rPh>
    <rPh sb="15" eb="16">
      <t>ヨウ</t>
    </rPh>
    <phoneticPr fontId="20"/>
  </si>
  <si>
    <t xml:space="preserve">※　食堂及び機能訓練室は、食事の提供の際にはその提供に支障がない広さを確保でき、かつ機能訓練を行う際には、その実施に支障がない広さを確保できていれば、同一の場所として可。
</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6">
      <t>ドウ</t>
    </rPh>
    <rPh sb="76" eb="77">
      <t>ハジメ</t>
    </rPh>
    <rPh sb="78" eb="80">
      <t>バショ</t>
    </rPh>
    <rPh sb="83" eb="84">
      <t>カ</t>
    </rPh>
    <phoneticPr fontId="20"/>
  </si>
  <si>
    <t xml:space="preserve">管理者は常勤職員を配置しているか。
</t>
    <rPh sb="0" eb="3">
      <t>カンリシャ</t>
    </rPh>
    <rPh sb="4" eb="6">
      <t>ジョウキン</t>
    </rPh>
    <rPh sb="6" eb="8">
      <t>ショクイン</t>
    </rPh>
    <rPh sb="9" eb="11">
      <t>ハイチ</t>
    </rPh>
    <phoneticPr fontId="20"/>
  </si>
  <si>
    <t xml:space="preserve">単位毎に常時１名以上を配置しているか。
</t>
    <rPh sb="0" eb="2">
      <t>タンイ</t>
    </rPh>
    <rPh sb="2" eb="3">
      <t>ゴト</t>
    </rPh>
    <rPh sb="4" eb="6">
      <t>ジョウジ</t>
    </rPh>
    <rPh sb="7" eb="8">
      <t>メイ</t>
    </rPh>
    <rPh sb="8" eb="10">
      <t>イジョウ</t>
    </rPh>
    <rPh sb="11" eb="13">
      <t>ハイチ</t>
    </rPh>
    <phoneticPr fontId="20"/>
  </si>
  <si>
    <t>生活相談員が提供日毎に1以上（＝勤務延時間数÷提供時間帯の時間数）配置されているか。
必要数（　　　　）時間／日</t>
    <rPh sb="0" eb="2">
      <t>セイカツ</t>
    </rPh>
    <rPh sb="2" eb="5">
      <t>ソウダンイン</t>
    </rPh>
    <rPh sb="6" eb="8">
      <t>テイキョウ</t>
    </rPh>
    <rPh sb="8" eb="9">
      <t>ビ</t>
    </rPh>
    <rPh sb="9" eb="10">
      <t>マイ</t>
    </rPh>
    <rPh sb="12" eb="14">
      <t>イジョウ</t>
    </rPh>
    <rPh sb="16" eb="17">
      <t>ツトム</t>
    </rPh>
    <rPh sb="17" eb="18">
      <t>ツトム</t>
    </rPh>
    <rPh sb="18" eb="19">
      <t>エン</t>
    </rPh>
    <rPh sb="19" eb="22">
      <t>ジカンスウ</t>
    </rPh>
    <rPh sb="23" eb="25">
      <t>テイキョウ</t>
    </rPh>
    <rPh sb="25" eb="27">
      <t>ジカン</t>
    </rPh>
    <rPh sb="27" eb="28">
      <t>タイ</t>
    </rPh>
    <rPh sb="29" eb="32">
      <t>ジカンスウ</t>
    </rPh>
    <rPh sb="33" eb="34">
      <t>クバ</t>
    </rPh>
    <rPh sb="34" eb="35">
      <t>オキ</t>
    </rPh>
    <rPh sb="43" eb="46">
      <t>ヒツヨウスウ</t>
    </rPh>
    <rPh sb="52" eb="54">
      <t>ジカン</t>
    </rPh>
    <rPh sb="55" eb="56">
      <t>ヒ</t>
    </rPh>
    <phoneticPr fontId="20"/>
  </si>
  <si>
    <t>　　　事業所名：（　　　　　　　　　　　　）
　　　職種名　：（　　　　　　　　　　　　）
    　勤務時間：（　　　　　　　　　　　　）</t>
    <rPh sb="3" eb="6">
      <t>ジギョウショ</t>
    </rPh>
    <rPh sb="6" eb="7">
      <t>メイ</t>
    </rPh>
    <rPh sb="26" eb="28">
      <t>ショクシュ</t>
    </rPh>
    <rPh sb="28" eb="29">
      <t>メイ</t>
    </rPh>
    <rPh sb="51" eb="53">
      <t>キンム</t>
    </rPh>
    <rPh sb="53" eb="55">
      <t>ジカン</t>
    </rPh>
    <phoneticPr fontId="20"/>
  </si>
  <si>
    <t>適正に納付</t>
    <rPh sb="0" eb="2">
      <t>テキセイ</t>
    </rPh>
    <rPh sb="3" eb="5">
      <t>ノウフ</t>
    </rPh>
    <phoneticPr fontId="20"/>
  </si>
  <si>
    <t>あり</t>
    <phoneticPr fontId="20"/>
  </si>
  <si>
    <t>実施</t>
    <rPh sb="0" eb="2">
      <t>ジッシ</t>
    </rPh>
    <phoneticPr fontId="20"/>
  </si>
  <si>
    <t>該当</t>
    <rPh sb="0" eb="2">
      <t>ガイトウ</t>
    </rPh>
    <phoneticPr fontId="20"/>
  </si>
  <si>
    <t>配置</t>
    <rPh sb="0" eb="2">
      <t>ハイチ</t>
    </rPh>
    <phoneticPr fontId="20"/>
  </si>
  <si>
    <t>点検事項</t>
    <rPh sb="0" eb="2">
      <t>テンケン</t>
    </rPh>
    <rPh sb="2" eb="4">
      <t>ジコウ</t>
    </rPh>
    <phoneticPr fontId="20"/>
  </si>
  <si>
    <t xml:space="preserve">
２　　平均利用延人員数の計算に当たっては、３時間以上５時間未満の報酬を算定している利用者（２時間以上３時間未満の報酬を算定している利用者を含む。）については、利用者数に２分の１を乗じて得た数とし、５時間以上７時間未満の報酬を算定している利用者については利用者数に４分の３を乗じて得た数としてください。
　また、平均利用延人員数に含むこととされた介護予防通所介護事業所の利用者の計算に当たっては、介護予防通所介護の利用時間が５時間未満の利用者については、利用者数に２分の１を乗じて得た数とし、利用時間が５時間以上７時間未満の利用者については、利用者数に４分の３を乗じて得た数としてください。
　ただし、介護予防通所介護事業所の利用者については、同時にサービスの提供を受けた者の最大数を営業日ごとに加えていく方法によって計算しても差し支えありません。 
　また、一月間（暦月）、正月等の特別な期間を除いて毎日事業を実施した月における平均利用延人員数については、当該月の平均利用延人員数に７分の６を乗じた数によるものとしてください。
３　前年度の実績が６月に満たない事業者（新たに事業を開始し、又は再開した事業者を含む）又は前年度から定員を概ね２５％以上変更して事業を実施しようとする事業者においては、当該年度に係る平均利用延人員数については、便宜上、都道府県知事、市町長に届け出た当該事業所の利用定員の９０％に予定される１月当たりの営業日数を乗じて得た数としてください。
</t>
    <rPh sb="582" eb="584">
      <t>シチョウ</t>
    </rPh>
    <rPh sb="584" eb="585">
      <t>チョウ</t>
    </rPh>
    <phoneticPr fontId="20"/>
  </si>
  <si>
    <t>１　前年度の１月あたりの平均利用延べ人員数は、前年度（４月～翌年２月）の延べ入所者数の合計を１１で除して得た数としてください。（小数点以下切捨て）</t>
    <rPh sb="2" eb="3">
      <t>ゼン</t>
    </rPh>
    <rPh sb="7" eb="8">
      <t>ガツ</t>
    </rPh>
    <rPh sb="12" eb="14">
      <t>ヘイキン</t>
    </rPh>
    <rPh sb="14" eb="16">
      <t>リヨウ</t>
    </rPh>
    <rPh sb="16" eb="17">
      <t>ノ</t>
    </rPh>
    <rPh sb="18" eb="20">
      <t>ジンイン</t>
    </rPh>
    <rPh sb="20" eb="21">
      <t>カズ</t>
    </rPh>
    <rPh sb="23" eb="24">
      <t>ゼン</t>
    </rPh>
    <rPh sb="28" eb="29">
      <t>ツキ</t>
    </rPh>
    <rPh sb="30" eb="32">
      <t>ヨクネン</t>
    </rPh>
    <rPh sb="33" eb="34">
      <t>ツキ</t>
    </rPh>
    <rPh sb="36" eb="37">
      <t>ノ</t>
    </rPh>
    <rPh sb="38" eb="41">
      <t>ニュウショシャ</t>
    </rPh>
    <rPh sb="41" eb="42">
      <t>スウ</t>
    </rPh>
    <rPh sb="43" eb="45">
      <t>ゴウケイ</t>
    </rPh>
    <rPh sb="49" eb="50">
      <t>ジョ</t>
    </rPh>
    <rPh sb="52" eb="53">
      <t>エ</t>
    </rPh>
    <rPh sb="54" eb="55">
      <t>カズ</t>
    </rPh>
    <rPh sb="64" eb="67">
      <t>ショウスウテン</t>
    </rPh>
    <rPh sb="67" eb="69">
      <t>イカ</t>
    </rPh>
    <rPh sb="69" eb="71">
      <t>キリス</t>
    </rPh>
    <phoneticPr fontId="20"/>
  </si>
  <si>
    <t xml:space="preserve"> 　人</t>
    <rPh sb="2" eb="3">
      <t>ヒト</t>
    </rPh>
    <phoneticPr fontId="20"/>
  </si>
  <si>
    <r>
      <t>前年度の１月あたりの平均利用</t>
    </r>
    <r>
      <rPr>
        <u/>
        <sz val="9"/>
        <rFont val="ＭＳ Ｐゴシック"/>
        <family val="3"/>
        <charset val="128"/>
      </rPr>
      <t>延べ人員数</t>
    </r>
    <rPh sb="0" eb="1">
      <t>ゼン</t>
    </rPh>
    <rPh sb="1" eb="2">
      <t>ネン</t>
    </rPh>
    <rPh sb="2" eb="3">
      <t>ド</t>
    </rPh>
    <rPh sb="5" eb="6">
      <t>ツキ</t>
    </rPh>
    <rPh sb="12" eb="14">
      <t>リヨウ</t>
    </rPh>
    <rPh sb="14" eb="15">
      <t>ノ</t>
    </rPh>
    <rPh sb="16" eb="18">
      <t>ジンイン</t>
    </rPh>
    <rPh sb="18" eb="19">
      <t>スウ</t>
    </rPh>
    <phoneticPr fontId="20"/>
  </si>
  <si>
    <t>（３）－３　前年度の１月あたりの平均利用延べ人員数</t>
    <rPh sb="6" eb="9">
      <t>ゼンネンド</t>
    </rPh>
    <rPh sb="11" eb="12">
      <t>ガツ</t>
    </rPh>
    <rPh sb="16" eb="18">
      <t>ヘイキン</t>
    </rPh>
    <rPh sb="18" eb="20">
      <t>リヨウ</t>
    </rPh>
    <rPh sb="20" eb="21">
      <t>ノ</t>
    </rPh>
    <rPh sb="22" eb="24">
      <t>ジンイン</t>
    </rPh>
    <rPh sb="24" eb="25">
      <t>カズ</t>
    </rPh>
    <phoneticPr fontId="20"/>
  </si>
  <si>
    <t>３　各月の平均利用者数は、延べ利用者数をその月の日数で除して得た数としてください。（小数点以下切捨て）</t>
    <rPh sb="2" eb="4">
      <t>カクツキ</t>
    </rPh>
    <rPh sb="5" eb="7">
      <t>ヘイキン</t>
    </rPh>
    <rPh sb="7" eb="9">
      <t>リヨウ</t>
    </rPh>
    <rPh sb="9" eb="10">
      <t>シャ</t>
    </rPh>
    <rPh sb="10" eb="11">
      <t>スウ</t>
    </rPh>
    <rPh sb="13" eb="14">
      <t>ノ</t>
    </rPh>
    <rPh sb="15" eb="17">
      <t>リヨウ</t>
    </rPh>
    <rPh sb="17" eb="18">
      <t>シャ</t>
    </rPh>
    <rPh sb="18" eb="19">
      <t>スウ</t>
    </rPh>
    <rPh sb="22" eb="23">
      <t>ツキ</t>
    </rPh>
    <rPh sb="24" eb="26">
      <t>ニッスウ</t>
    </rPh>
    <rPh sb="27" eb="28">
      <t>ジョ</t>
    </rPh>
    <rPh sb="30" eb="31">
      <t>エ</t>
    </rPh>
    <rPh sb="32" eb="33">
      <t>カズ</t>
    </rPh>
    <rPh sb="44" eb="45">
      <t>テン</t>
    </rPh>
    <rPh sb="45" eb="47">
      <t>イカ</t>
    </rPh>
    <rPh sb="47" eb="49">
      <t>キリス</t>
    </rPh>
    <phoneticPr fontId="20"/>
  </si>
  <si>
    <t>２　各月の延べ利用者数は、各月の利用者の利用日数の合計を記載してください。（予防も含む）</t>
    <rPh sb="2" eb="4">
      <t>カクツキ</t>
    </rPh>
    <rPh sb="5" eb="6">
      <t>ノ</t>
    </rPh>
    <rPh sb="7" eb="9">
      <t>リヨウ</t>
    </rPh>
    <rPh sb="9" eb="10">
      <t>シャ</t>
    </rPh>
    <rPh sb="10" eb="11">
      <t>スウ</t>
    </rPh>
    <rPh sb="13" eb="15">
      <t>カクツキ</t>
    </rPh>
    <rPh sb="16" eb="18">
      <t>リヨウ</t>
    </rPh>
    <rPh sb="18" eb="19">
      <t>シャ</t>
    </rPh>
    <rPh sb="20" eb="22">
      <t>リヨウ</t>
    </rPh>
    <rPh sb="22" eb="24">
      <t>ニッスウ</t>
    </rPh>
    <rPh sb="25" eb="27">
      <t>ゴウケイ</t>
    </rPh>
    <rPh sb="28" eb="30">
      <t>キサイ</t>
    </rPh>
    <rPh sb="38" eb="40">
      <t>ヨボウ</t>
    </rPh>
    <rPh sb="41" eb="42">
      <t>フク</t>
    </rPh>
    <phoneticPr fontId="20"/>
  </si>
  <si>
    <t>人</t>
    <rPh sb="0" eb="1">
      <t>ニン</t>
    </rPh>
    <phoneticPr fontId="20"/>
  </si>
  <si>
    <t>月平均利用者数</t>
    <rPh sb="3" eb="5">
      <t>リヨウ</t>
    </rPh>
    <rPh sb="5" eb="6">
      <t>シャ</t>
    </rPh>
    <rPh sb="6" eb="7">
      <t>スウ</t>
    </rPh>
    <phoneticPr fontId="20"/>
  </si>
  <si>
    <t>日</t>
    <rPh sb="0" eb="1">
      <t>ヒ</t>
    </rPh>
    <phoneticPr fontId="20"/>
  </si>
  <si>
    <t>日数</t>
    <rPh sb="0" eb="2">
      <t>ニッスウ</t>
    </rPh>
    <phoneticPr fontId="20"/>
  </si>
  <si>
    <t>延べ利用者数</t>
    <rPh sb="0" eb="1">
      <t>ノ</t>
    </rPh>
    <rPh sb="2" eb="5">
      <t>リヨウシャ</t>
    </rPh>
    <rPh sb="5" eb="6">
      <t>スウ</t>
    </rPh>
    <phoneticPr fontId="20"/>
  </si>
  <si>
    <t xml:space="preserve">    月</t>
    <rPh sb="4" eb="5">
      <t>ガツ</t>
    </rPh>
    <phoneticPr fontId="20"/>
  </si>
  <si>
    <t>（３）－２　月平均利用者数等</t>
    <rPh sb="6" eb="7">
      <t>ツキ</t>
    </rPh>
    <rPh sb="7" eb="9">
      <t>ヘイキン</t>
    </rPh>
    <rPh sb="9" eb="11">
      <t>リヨウ</t>
    </rPh>
    <rPh sb="11" eb="12">
      <t>シャ</t>
    </rPh>
    <rPh sb="12" eb="13">
      <t>スウ</t>
    </rPh>
    <rPh sb="13" eb="14">
      <t>ナド</t>
    </rPh>
    <phoneticPr fontId="20"/>
  </si>
  <si>
    <t>計</t>
    <rPh sb="0" eb="1">
      <t>ケイ</t>
    </rPh>
    <phoneticPr fontId="20"/>
  </si>
  <si>
    <t>申請中</t>
    <rPh sb="0" eb="3">
      <t>シンセイチュウ</t>
    </rPh>
    <phoneticPr fontId="20"/>
  </si>
  <si>
    <t>自　立</t>
    <rPh sb="0" eb="1">
      <t>ジ</t>
    </rPh>
    <rPh sb="2" eb="3">
      <t>リツ</t>
    </rPh>
    <phoneticPr fontId="20"/>
  </si>
  <si>
    <t>要介護５</t>
    <rPh sb="0" eb="3">
      <t>ヨウカイゴ</t>
    </rPh>
    <phoneticPr fontId="20"/>
  </si>
  <si>
    <t>要介護４</t>
    <rPh sb="0" eb="3">
      <t>ヨウカイゴ</t>
    </rPh>
    <phoneticPr fontId="20"/>
  </si>
  <si>
    <t>要介護３</t>
    <rPh sb="0" eb="3">
      <t>ヨウカイゴ</t>
    </rPh>
    <phoneticPr fontId="20"/>
  </si>
  <si>
    <t>要介護２</t>
    <rPh sb="0" eb="3">
      <t>ヨウカイゴ</t>
    </rPh>
    <phoneticPr fontId="20"/>
  </si>
  <si>
    <t>要介護１</t>
    <rPh sb="0" eb="3">
      <t>ヨウカイゴ</t>
    </rPh>
    <phoneticPr fontId="20"/>
  </si>
  <si>
    <r>
      <t>　要介護度別１日平均利用者数　（人）</t>
    </r>
    <r>
      <rPr>
        <b/>
        <u/>
        <sz val="10"/>
        <rFont val="ＭＳ Ｐゴシック"/>
        <family val="3"/>
        <charset val="128"/>
      </rPr>
      <t>　Ｂ／Ａ　</t>
    </r>
    <r>
      <rPr>
        <sz val="10"/>
        <rFont val="ＭＳ Ｐゴシック"/>
        <family val="3"/>
        <charset val="128"/>
      </rPr>
      <t>　　※小数点第２位を四捨五入</t>
    </r>
    <rPh sb="1" eb="2">
      <t>ヨウ</t>
    </rPh>
    <rPh sb="2" eb="3">
      <t>スケ</t>
    </rPh>
    <rPh sb="3" eb="4">
      <t>マモル</t>
    </rPh>
    <rPh sb="4" eb="5">
      <t>ド</t>
    </rPh>
    <rPh sb="5" eb="6">
      <t>ベツ</t>
    </rPh>
    <rPh sb="7" eb="8">
      <t>ニチ</t>
    </rPh>
    <rPh sb="8" eb="9">
      <t>ヒラ</t>
    </rPh>
    <rPh sb="9" eb="10">
      <t>ヒトシ</t>
    </rPh>
    <rPh sb="10" eb="11">
      <t>リ</t>
    </rPh>
    <rPh sb="11" eb="12">
      <t>ヨウ</t>
    </rPh>
    <rPh sb="12" eb="13">
      <t>モノ</t>
    </rPh>
    <rPh sb="13" eb="14">
      <t>スウ</t>
    </rPh>
    <rPh sb="16" eb="17">
      <t>ニン</t>
    </rPh>
    <rPh sb="26" eb="29">
      <t>ショウスウテン</t>
    </rPh>
    <rPh sb="29" eb="30">
      <t>ダイ</t>
    </rPh>
    <rPh sb="31" eb="32">
      <t>イ</t>
    </rPh>
    <rPh sb="33" eb="37">
      <t>シシャゴニュウ</t>
    </rPh>
    <phoneticPr fontId="20"/>
  </si>
  <si>
    <r>
      <t>　要 介 護 度 別 延 べ 利 用 者 数　（人）</t>
    </r>
    <r>
      <rPr>
        <b/>
        <u/>
        <sz val="10"/>
        <rFont val="ＭＳ Ｐゴシック"/>
        <family val="3"/>
        <charset val="128"/>
      </rPr>
      <t>　Ｂ　</t>
    </r>
    <rPh sb="1" eb="2">
      <t>ヨウ</t>
    </rPh>
    <rPh sb="3" eb="4">
      <t>スケ</t>
    </rPh>
    <rPh sb="5" eb="6">
      <t>マモル</t>
    </rPh>
    <rPh sb="7" eb="8">
      <t>ド</t>
    </rPh>
    <rPh sb="9" eb="10">
      <t>ベツ</t>
    </rPh>
    <rPh sb="11" eb="12">
      <t>ノベ</t>
    </rPh>
    <rPh sb="15" eb="16">
      <t>リ</t>
    </rPh>
    <rPh sb="17" eb="18">
      <t>ヨウ</t>
    </rPh>
    <rPh sb="19" eb="20">
      <t>モノ</t>
    </rPh>
    <rPh sb="21" eb="22">
      <t>スウ</t>
    </rPh>
    <rPh sb="24" eb="25">
      <t>ニン</t>
    </rPh>
    <phoneticPr fontId="20"/>
  </si>
  <si>
    <t>日</t>
    <rPh sb="0" eb="1">
      <t>ニチ</t>
    </rPh>
    <phoneticPr fontId="20"/>
  </si>
  <si>
    <r>
      <t>月の実施日数</t>
    </r>
    <r>
      <rPr>
        <b/>
        <u/>
        <sz val="10"/>
        <rFont val="ＭＳ Ｐゴシック"/>
        <family val="3"/>
        <charset val="128"/>
      </rPr>
      <t>　Ａ　</t>
    </r>
    <rPh sb="0" eb="1">
      <t>ツキ</t>
    </rPh>
    <rPh sb="2" eb="4">
      <t>ジッシ</t>
    </rPh>
    <rPh sb="4" eb="5">
      <t>ニチ</t>
    </rPh>
    <rPh sb="5" eb="6">
      <t>スウ</t>
    </rPh>
    <phoneticPr fontId="20"/>
  </si>
  <si>
    <t>（３）－１　通所介護・介護予防通所介護の実施状況（指導月前々月）（単位ごと）</t>
    <rPh sb="6" eb="8">
      <t>ツウショ</t>
    </rPh>
    <rPh sb="8" eb="10">
      <t>カイゴ</t>
    </rPh>
    <rPh sb="11" eb="13">
      <t>カイゴ</t>
    </rPh>
    <rPh sb="13" eb="15">
      <t>ヨボウ</t>
    </rPh>
    <rPh sb="15" eb="17">
      <t>ツウショ</t>
    </rPh>
    <rPh sb="17" eb="19">
      <t>カイゴ</t>
    </rPh>
    <rPh sb="20" eb="22">
      <t>ジッシ</t>
    </rPh>
    <rPh sb="22" eb="24">
      <t>ジョウキョウ</t>
    </rPh>
    <rPh sb="25" eb="27">
      <t>シドウ</t>
    </rPh>
    <rPh sb="27" eb="28">
      <t>ヅキ</t>
    </rPh>
    <rPh sb="28" eb="30">
      <t>マエマエ</t>
    </rPh>
    <rPh sb="30" eb="31">
      <t>ヅキ</t>
    </rPh>
    <rPh sb="33" eb="35">
      <t>タンイ</t>
    </rPh>
    <phoneticPr fontId="20"/>
  </si>
  <si>
    <t>「　　　　年　　月分の勤務実績及び利用者の実績表」のとおり</t>
    <rPh sb="23" eb="24">
      <t>ヒョウ</t>
    </rPh>
    <phoneticPr fontId="20"/>
  </si>
  <si>
    <t>（２）　職員の配置状況（単位ごと）</t>
    <rPh sb="4" eb="6">
      <t>ショクイン</t>
    </rPh>
    <rPh sb="7" eb="9">
      <t>ハイチ</t>
    </rPh>
    <rPh sb="9" eb="11">
      <t>ジョウキョウ</t>
    </rPh>
    <rPh sb="12" eb="14">
      <t>タンイ</t>
    </rPh>
    <phoneticPr fontId="20"/>
  </si>
  <si>
    <t>備考（その他の時間があれば記入）</t>
    <rPh sb="0" eb="2">
      <t>ビコウ</t>
    </rPh>
    <rPh sb="5" eb="6">
      <t>タ</t>
    </rPh>
    <rPh sb="7" eb="9">
      <t>ジカン</t>
    </rPh>
    <rPh sb="13" eb="15">
      <t>キニュウ</t>
    </rPh>
    <phoneticPr fontId="20"/>
  </si>
  <si>
    <t>（送迎時間は除く）</t>
    <rPh sb="1" eb="3">
      <t>ソウゲイ</t>
    </rPh>
    <rPh sb="3" eb="5">
      <t>ジカン</t>
    </rPh>
    <rPh sb="6" eb="7">
      <t>ノゾ</t>
    </rPh>
    <phoneticPr fontId="20"/>
  </si>
  <si>
    <t>～</t>
    <phoneticPr fontId="20"/>
  </si>
  <si>
    <t>日祝</t>
    <rPh sb="0" eb="1">
      <t>ニチ</t>
    </rPh>
    <rPh sb="1" eb="2">
      <t>シュク</t>
    </rPh>
    <phoneticPr fontId="20"/>
  </si>
  <si>
    <t>～</t>
    <phoneticPr fontId="20"/>
  </si>
  <si>
    <t>土曜</t>
    <rPh sb="0" eb="2">
      <t>ドヨウ</t>
    </rPh>
    <phoneticPr fontId="20"/>
  </si>
  <si>
    <t>～</t>
    <phoneticPr fontId="20"/>
  </si>
  <si>
    <t>平日</t>
    <rPh sb="0" eb="2">
      <t>ヘイジツ</t>
    </rPh>
    <phoneticPr fontId="20"/>
  </si>
  <si>
    <t>サービス提供時間</t>
    <rPh sb="4" eb="6">
      <t>テイキョウ</t>
    </rPh>
    <rPh sb="6" eb="8">
      <t>ジカン</t>
    </rPh>
    <phoneticPr fontId="20"/>
  </si>
  <si>
    <t>年間の休日</t>
    <rPh sb="0" eb="2">
      <t>ネンカン</t>
    </rPh>
    <rPh sb="3" eb="5">
      <t>キュウジツ</t>
    </rPh>
    <phoneticPr fontId="20"/>
  </si>
  <si>
    <t>その他の</t>
    <rPh sb="0" eb="3">
      <t>ソノタ</t>
    </rPh>
    <phoneticPr fontId="20"/>
  </si>
  <si>
    <t>祝</t>
    <rPh sb="0" eb="1">
      <t>シュク</t>
    </rPh>
    <phoneticPr fontId="20"/>
  </si>
  <si>
    <t>土</t>
    <rPh sb="0" eb="1">
      <t>ツチ</t>
    </rPh>
    <phoneticPr fontId="20"/>
  </si>
  <si>
    <t>金</t>
    <rPh sb="0" eb="1">
      <t>キン</t>
    </rPh>
    <phoneticPr fontId="20"/>
  </si>
  <si>
    <t>木</t>
    <rPh sb="0" eb="1">
      <t>キ</t>
    </rPh>
    <phoneticPr fontId="20"/>
  </si>
  <si>
    <t>水</t>
    <rPh sb="0" eb="1">
      <t>ミズ</t>
    </rPh>
    <phoneticPr fontId="20"/>
  </si>
  <si>
    <t>火</t>
    <rPh sb="0" eb="1">
      <t>ヒ</t>
    </rPh>
    <phoneticPr fontId="20"/>
  </si>
  <si>
    <t>月</t>
    <rPh sb="0" eb="1">
      <t>ツキ</t>
    </rPh>
    <phoneticPr fontId="20"/>
  </si>
  <si>
    <t>営　業　日</t>
    <rPh sb="0" eb="1">
      <t>エイ</t>
    </rPh>
    <rPh sb="2" eb="3">
      <t>ギョウ</t>
    </rPh>
    <rPh sb="4" eb="5">
      <t>ヒ</t>
    </rPh>
    <phoneticPr fontId="20"/>
  </si>
  <si>
    <t>地域密着型通所介護</t>
    <rPh sb="0" eb="2">
      <t>チイキ</t>
    </rPh>
    <rPh sb="2" eb="5">
      <t>ミッチャクガタ</t>
    </rPh>
    <rPh sb="5" eb="7">
      <t>ツウショ</t>
    </rPh>
    <rPh sb="7" eb="9">
      <t>カイゴ</t>
    </rPh>
    <phoneticPr fontId="20"/>
  </si>
  <si>
    <t>定　員</t>
    <rPh sb="0" eb="1">
      <t>サダム</t>
    </rPh>
    <rPh sb="2" eb="3">
      <t>イン</t>
    </rPh>
    <phoneticPr fontId="20"/>
  </si>
  <si>
    <t>　単位目</t>
    <rPh sb="1" eb="3">
      <t>タンイ</t>
    </rPh>
    <rPh sb="3" eb="4">
      <t>メ</t>
    </rPh>
    <phoneticPr fontId="20"/>
  </si>
  <si>
    <t>単位番号</t>
    <rPh sb="0" eb="2">
      <t>タンイ</t>
    </rPh>
    <rPh sb="2" eb="4">
      <t>バンゴウ</t>
    </rPh>
    <phoneticPr fontId="20"/>
  </si>
  <si>
    <t>（１）営業時間等</t>
    <rPh sb="3" eb="5">
      <t>エイギョウ</t>
    </rPh>
    <rPh sb="5" eb="7">
      <t>ジカン</t>
    </rPh>
    <rPh sb="7" eb="8">
      <t>トウ</t>
    </rPh>
    <phoneticPr fontId="20"/>
  </si>
  <si>
    <t>１　単位ごとの事業概要</t>
    <rPh sb="2" eb="4">
      <t>タンイ</t>
    </rPh>
    <rPh sb="7" eb="11">
      <t>ジギョウガイヨウ</t>
    </rPh>
    <phoneticPr fontId="20"/>
  </si>
  <si>
    <t>【地域密着型通所介護】</t>
    <rPh sb="1" eb="3">
      <t>チイキ</t>
    </rPh>
    <rPh sb="3" eb="6">
      <t>ミッチャクガタ</t>
    </rPh>
    <rPh sb="6" eb="8">
      <t>ツウショ</t>
    </rPh>
    <rPh sb="8" eb="10">
      <t>カイゴ</t>
    </rPh>
    <phoneticPr fontId="20"/>
  </si>
  <si>
    <t>介護保険施設等状況調査資料</t>
    <rPh sb="0" eb="2">
      <t>カイゴ</t>
    </rPh>
    <rPh sb="2" eb="4">
      <t>ホケン</t>
    </rPh>
    <rPh sb="4" eb="6">
      <t>シセツ</t>
    </rPh>
    <rPh sb="6" eb="7">
      <t>トウ</t>
    </rPh>
    <phoneticPr fontId="20"/>
  </si>
  <si>
    <t>機能訓練指導員</t>
    <rPh sb="0" eb="2">
      <t>キノウ</t>
    </rPh>
    <rPh sb="2" eb="4">
      <t>クンレン</t>
    </rPh>
    <rPh sb="4" eb="7">
      <t>シドウイン</t>
    </rPh>
    <phoneticPr fontId="53"/>
  </si>
  <si>
    <t>介護職員</t>
    <rPh sb="0" eb="2">
      <t>カイゴ</t>
    </rPh>
    <rPh sb="2" eb="4">
      <t>ショクイン</t>
    </rPh>
    <phoneticPr fontId="53"/>
  </si>
  <si>
    <t>看護職員</t>
    <rPh sb="0" eb="2">
      <t>カンゴ</t>
    </rPh>
    <rPh sb="2" eb="4">
      <t>ショクイン</t>
    </rPh>
    <phoneticPr fontId="53"/>
  </si>
  <si>
    <t>生活相談員</t>
    <rPh sb="0" eb="2">
      <t>セイカツ</t>
    </rPh>
    <rPh sb="2" eb="5">
      <t>ソウダンイン</t>
    </rPh>
    <phoneticPr fontId="53"/>
  </si>
  <si>
    <t>サービス提供時間内
の勤務時間数</t>
    <rPh sb="4" eb="6">
      <t>テイキョウ</t>
    </rPh>
    <rPh sb="6" eb="9">
      <t>ジカンナイ</t>
    </rPh>
    <rPh sb="11" eb="13">
      <t>キンム</t>
    </rPh>
    <rPh sb="13" eb="15">
      <t>ジカン</t>
    </rPh>
    <rPh sb="15" eb="16">
      <t>スウ</t>
    </rPh>
    <phoneticPr fontId="53"/>
  </si>
  <si>
    <t>勤務時間数</t>
    <rPh sb="0" eb="2">
      <t>キンム</t>
    </rPh>
    <rPh sb="2" eb="4">
      <t>ジカン</t>
    </rPh>
    <rPh sb="4" eb="5">
      <t>スウ</t>
    </rPh>
    <phoneticPr fontId="53"/>
  </si>
  <si>
    <t>シフト記号</t>
    <phoneticPr fontId="53"/>
  </si>
  <si>
    <t>w</t>
    <phoneticPr fontId="53"/>
  </si>
  <si>
    <t>休</t>
    <rPh sb="0" eb="1">
      <t>ヤス</t>
    </rPh>
    <phoneticPr fontId="53"/>
  </si>
  <si>
    <t>○○　D美</t>
    <rPh sb="4" eb="5">
      <t>ミ</t>
    </rPh>
    <phoneticPr fontId="53"/>
  </si>
  <si>
    <t>看護師</t>
    <rPh sb="0" eb="3">
      <t>カンゴシ</t>
    </rPh>
    <phoneticPr fontId="53"/>
  </si>
  <si>
    <t>D</t>
  </si>
  <si>
    <t>看護職員、介護職員</t>
    <rPh sb="0" eb="2">
      <t>カンゴ</t>
    </rPh>
    <rPh sb="2" eb="4">
      <t>ショクイン</t>
    </rPh>
    <rPh sb="5" eb="7">
      <t>カイゴ</t>
    </rPh>
    <rPh sb="7" eb="9">
      <t>ショクイン</t>
    </rPh>
    <phoneticPr fontId="53"/>
  </si>
  <si>
    <t>○○　C男</t>
    <rPh sb="4" eb="5">
      <t>オトコ</t>
    </rPh>
    <phoneticPr fontId="53"/>
  </si>
  <si>
    <t>B</t>
  </si>
  <si>
    <t>a</t>
    <phoneticPr fontId="53"/>
  </si>
  <si>
    <t>○○　F子</t>
    <rPh sb="4" eb="5">
      <t>コ</t>
    </rPh>
    <phoneticPr fontId="53"/>
  </si>
  <si>
    <t>ー</t>
  </si>
  <si>
    <t>A</t>
  </si>
  <si>
    <t>○○　E次</t>
    <rPh sb="4" eb="5">
      <t>ツギ</t>
    </rPh>
    <phoneticPr fontId="53"/>
  </si>
  <si>
    <t>介護福祉士</t>
    <rPh sb="0" eb="2">
      <t>カイゴ</t>
    </rPh>
    <rPh sb="2" eb="5">
      <t>フクシシ</t>
    </rPh>
    <phoneticPr fontId="53"/>
  </si>
  <si>
    <t>看護職員、機能訓練指導員</t>
    <rPh sb="0" eb="2">
      <t>カンゴ</t>
    </rPh>
    <rPh sb="2" eb="4">
      <t>ショクイン</t>
    </rPh>
    <rPh sb="5" eb="7">
      <t>キノウ</t>
    </rPh>
    <rPh sb="7" eb="9">
      <t>クンレン</t>
    </rPh>
    <rPh sb="9" eb="12">
      <t>シドウイン</t>
    </rPh>
    <phoneticPr fontId="53"/>
  </si>
  <si>
    <t>○○　C男</t>
    <phoneticPr fontId="53"/>
  </si>
  <si>
    <t>○○　B子</t>
    <rPh sb="4" eb="5">
      <t>コ</t>
    </rPh>
    <phoneticPr fontId="53"/>
  </si>
  <si>
    <t>r</t>
    <phoneticPr fontId="53"/>
  </si>
  <si>
    <t>准看護師</t>
    <rPh sb="0" eb="4">
      <t>ジュンカンゴシ</t>
    </rPh>
    <phoneticPr fontId="53"/>
  </si>
  <si>
    <t>機能訓練指導員、介護職員</t>
    <rPh sb="0" eb="2">
      <t>キノウ</t>
    </rPh>
    <rPh sb="2" eb="4">
      <t>クンレン</t>
    </rPh>
    <rPh sb="4" eb="7">
      <t>シドウイン</t>
    </rPh>
    <rPh sb="8" eb="10">
      <t>カイゴ</t>
    </rPh>
    <rPh sb="10" eb="12">
      <t>ショクイン</t>
    </rPh>
    <phoneticPr fontId="53"/>
  </si>
  <si>
    <t>○○　A太</t>
    <rPh sb="4" eb="5">
      <t>タ</t>
    </rPh>
    <phoneticPr fontId="53"/>
  </si>
  <si>
    <t>社会福祉士</t>
    <rPh sb="0" eb="2">
      <t>シャカイ</t>
    </rPh>
    <rPh sb="2" eb="5">
      <t>フクシシ</t>
    </rPh>
    <phoneticPr fontId="50"/>
  </si>
  <si>
    <t>管理者</t>
    <rPh sb="0" eb="3">
      <t>カンリシャ</t>
    </rPh>
    <phoneticPr fontId="53"/>
  </si>
  <si>
    <t>a</t>
  </si>
  <si>
    <t>厚労　太郎</t>
    <rPh sb="0" eb="2">
      <t>コウロウ</t>
    </rPh>
    <rPh sb="3" eb="5">
      <t>タロウ</t>
    </rPh>
    <phoneticPr fontId="53"/>
  </si>
  <si>
    <t>5週目</t>
    <rPh sb="1" eb="2">
      <t>シュウ</t>
    </rPh>
    <rPh sb="2" eb="3">
      <t>メ</t>
    </rPh>
    <phoneticPr fontId="53"/>
  </si>
  <si>
    <t>4週目</t>
    <rPh sb="1" eb="2">
      <t>シュウ</t>
    </rPh>
    <rPh sb="2" eb="3">
      <t>メ</t>
    </rPh>
    <phoneticPr fontId="53"/>
  </si>
  <si>
    <t>3週目</t>
    <rPh sb="1" eb="2">
      <t>シュウ</t>
    </rPh>
    <rPh sb="2" eb="3">
      <t>メ</t>
    </rPh>
    <phoneticPr fontId="53"/>
  </si>
  <si>
    <t>2週目</t>
    <rPh sb="1" eb="2">
      <t>シュウ</t>
    </rPh>
    <rPh sb="2" eb="3">
      <t>メ</t>
    </rPh>
    <phoneticPr fontId="53"/>
  </si>
  <si>
    <t>1週目</t>
    <rPh sb="1" eb="2">
      <t>シュウ</t>
    </rPh>
    <rPh sb="2" eb="3">
      <t>メ</t>
    </rPh>
    <phoneticPr fontId="53"/>
  </si>
  <si>
    <t>No</t>
    <phoneticPr fontId="53"/>
  </si>
  <si>
    <t>時間）</t>
    <rPh sb="0" eb="2">
      <t>ジカン</t>
    </rPh>
    <phoneticPr fontId="53"/>
  </si>
  <si>
    <t>（計</t>
    <rPh sb="1" eb="2">
      <t>ケイ</t>
    </rPh>
    <phoneticPr fontId="53"/>
  </si>
  <si>
    <t>～</t>
    <phoneticPr fontId="53"/>
  </si>
  <si>
    <t>単位目</t>
    <rPh sb="0" eb="2">
      <t>タンイ</t>
    </rPh>
    <rPh sb="2" eb="3">
      <t>メ</t>
    </rPh>
    <phoneticPr fontId="53"/>
  </si>
  <si>
    <t>単位</t>
    <rPh sb="0" eb="2">
      <t>タンイ</t>
    </rPh>
    <phoneticPr fontId="53"/>
  </si>
  <si>
    <t>日</t>
    <rPh sb="0" eb="1">
      <t>ニチ</t>
    </rPh>
    <phoneticPr fontId="53"/>
  </si>
  <si>
    <t>当月の日数</t>
    <rPh sb="0" eb="2">
      <t>トウゲツ</t>
    </rPh>
    <rPh sb="3" eb="5">
      <t>ニッスウ</t>
    </rPh>
    <phoneticPr fontId="53"/>
  </si>
  <si>
    <t>月</t>
    <rPh sb="0" eb="1">
      <t>ゲツ</t>
    </rPh>
    <phoneticPr fontId="53"/>
  </si>
  <si>
    <t>時間/月</t>
    <rPh sb="0" eb="2">
      <t>ジカン</t>
    </rPh>
    <rPh sb="3" eb="4">
      <t>ツキ</t>
    </rPh>
    <phoneticPr fontId="53"/>
  </si>
  <si>
    <t>時間/週</t>
    <rPh sb="0" eb="2">
      <t>ジカン</t>
    </rPh>
    <rPh sb="3" eb="4">
      <t>シュウ</t>
    </rPh>
    <phoneticPr fontId="53"/>
  </si>
  <si>
    <t>(1)</t>
    <phoneticPr fontId="53"/>
  </si>
  <si>
    <t>）</t>
    <phoneticPr fontId="53"/>
  </si>
  <si>
    <t>○○デイサービス</t>
    <phoneticPr fontId="53"/>
  </si>
  <si>
    <t>事業所名（</t>
    <rPh sb="0" eb="3">
      <t>ジギョウショ</t>
    </rPh>
    <rPh sb="3" eb="4">
      <t>メイ</t>
    </rPh>
    <phoneticPr fontId="53"/>
  </si>
  <si>
    <t>年</t>
    <rPh sb="0" eb="1">
      <t>ネン</t>
    </rPh>
    <phoneticPr fontId="53"/>
  </si>
  <si>
    <t>)</t>
    <phoneticPr fontId="53"/>
  </si>
  <si>
    <t>(</t>
    <phoneticPr fontId="53"/>
  </si>
  <si>
    <t>令和</t>
    <rPh sb="0" eb="2">
      <t>レイワ</t>
    </rPh>
    <phoneticPr fontId="53"/>
  </si>
  <si>
    <t>地域密着型通所介護</t>
    <rPh sb="0" eb="2">
      <t>チイキ</t>
    </rPh>
    <rPh sb="2" eb="5">
      <t>ミッチャクガタ</t>
    </rPh>
    <rPh sb="5" eb="7">
      <t>ツウショ</t>
    </rPh>
    <rPh sb="7" eb="9">
      <t>カイゴ</t>
    </rPh>
    <phoneticPr fontId="53"/>
  </si>
  <si>
    <t>サービス種別（</t>
    <rPh sb="4" eb="6">
      <t>シュベツ</t>
    </rPh>
    <phoneticPr fontId="53"/>
  </si>
  <si>
    <t>従業者の勤務の体制及び勤務形態一覧表　</t>
  </si>
  <si>
    <t>（</t>
    <phoneticPr fontId="53"/>
  </si>
  <si>
    <t>：</t>
    <phoneticPr fontId="53"/>
  </si>
  <si>
    <t>z</t>
    <phoneticPr fontId="53"/>
  </si>
  <si>
    <t>y</t>
    <phoneticPr fontId="53"/>
  </si>
  <si>
    <t>x</t>
    <phoneticPr fontId="53"/>
  </si>
  <si>
    <t>v</t>
    <phoneticPr fontId="53"/>
  </si>
  <si>
    <t>u</t>
    <phoneticPr fontId="53"/>
  </si>
  <si>
    <t>t</t>
    <phoneticPr fontId="53"/>
  </si>
  <si>
    <t>s</t>
    <phoneticPr fontId="53"/>
  </si>
  <si>
    <t>q</t>
    <phoneticPr fontId="53"/>
  </si>
  <si>
    <t>p</t>
    <phoneticPr fontId="53"/>
  </si>
  <si>
    <t>o</t>
    <phoneticPr fontId="53"/>
  </si>
  <si>
    <t>n</t>
    <phoneticPr fontId="53"/>
  </si>
  <si>
    <t>m</t>
    <phoneticPr fontId="53"/>
  </si>
  <si>
    <t>l</t>
    <phoneticPr fontId="53"/>
  </si>
  <si>
    <t>k</t>
    <phoneticPr fontId="53"/>
  </si>
  <si>
    <t>j</t>
    <phoneticPr fontId="53"/>
  </si>
  <si>
    <t>i</t>
    <phoneticPr fontId="53"/>
  </si>
  <si>
    <t>h</t>
    <phoneticPr fontId="53"/>
  </si>
  <si>
    <t>g</t>
    <phoneticPr fontId="53"/>
  </si>
  <si>
    <t>f</t>
    <phoneticPr fontId="53"/>
  </si>
  <si>
    <t>e</t>
    <phoneticPr fontId="53"/>
  </si>
  <si>
    <t>d</t>
    <phoneticPr fontId="53"/>
  </si>
  <si>
    <t>c</t>
    <phoneticPr fontId="53"/>
  </si>
  <si>
    <t>b</t>
    <phoneticPr fontId="53"/>
  </si>
  <si>
    <t>-</t>
    <phoneticPr fontId="53"/>
  </si>
  <si>
    <t>勤務時間</t>
    <rPh sb="0" eb="2">
      <t>キンム</t>
    </rPh>
    <rPh sb="2" eb="4">
      <t>ジカン</t>
    </rPh>
    <phoneticPr fontId="53"/>
  </si>
  <si>
    <t>うち、休憩時間</t>
    <rPh sb="3" eb="5">
      <t>キュウケイ</t>
    </rPh>
    <rPh sb="5" eb="7">
      <t>ジカン</t>
    </rPh>
    <phoneticPr fontId="53"/>
  </si>
  <si>
    <t>記号</t>
    <rPh sb="0" eb="2">
      <t>キゴウ</t>
    </rPh>
    <phoneticPr fontId="53"/>
  </si>
  <si>
    <t>サービス提供時間内の勤務時間</t>
    <rPh sb="4" eb="6">
      <t>テイキョウ</t>
    </rPh>
    <rPh sb="6" eb="8">
      <t>ジカン</t>
    </rPh>
    <rPh sb="8" eb="9">
      <t>ナイ</t>
    </rPh>
    <rPh sb="10" eb="12">
      <t>キンム</t>
    </rPh>
    <rPh sb="12" eb="14">
      <t>ジカン</t>
    </rPh>
    <phoneticPr fontId="53"/>
  </si>
  <si>
    <t>サービス提供時間</t>
    <rPh sb="4" eb="6">
      <t>テイキョウ</t>
    </rPh>
    <rPh sb="6" eb="8">
      <t>ジカン</t>
    </rPh>
    <phoneticPr fontId="53"/>
  </si>
  <si>
    <t>■シフト記号表（勤務時間帯）</t>
    <rPh sb="4" eb="6">
      <t>キゴウ</t>
    </rPh>
    <rPh sb="6" eb="7">
      <t>ヒョウ</t>
    </rPh>
    <rPh sb="8" eb="10">
      <t>キンム</t>
    </rPh>
    <rPh sb="10" eb="13">
      <t>ジカンタイ</t>
    </rPh>
    <phoneticPr fontId="53"/>
  </si>
  <si>
    <t>≪要 提出≫</t>
    <rPh sb="1" eb="2">
      <t>ヨウ</t>
    </rPh>
    <rPh sb="3" eb="5">
      <t>テイシュツ</t>
    </rPh>
    <phoneticPr fontId="5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</si>
  <si>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</si>
  <si>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</si>
  <si>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</si>
  <si>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</si>
  <si>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</si>
  <si>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3"/>
  </si>
  <si>
    <t>（注）常勤・非常勤の区分について</t>
    <rPh sb="1" eb="2">
      <t>チュウ</t>
    </rPh>
    <rPh sb="3" eb="5">
      <t>ジョウキン</t>
    </rPh>
    <rPh sb="6" eb="9">
      <t>ヒジョウキン</t>
    </rPh>
    <rPh sb="10" eb="12">
      <t>クブン</t>
    </rPh>
    <phoneticPr fontId="53"/>
  </si>
  <si>
    <t>非常勤で兼務</t>
    <rPh sb="0" eb="1">
      <t>ヒ</t>
    </rPh>
    <rPh sb="1" eb="3">
      <t>ジョウキン</t>
    </rPh>
    <rPh sb="4" eb="6">
      <t>ケンム</t>
    </rPh>
    <phoneticPr fontId="53"/>
  </si>
  <si>
    <t>D</t>
    <phoneticPr fontId="53"/>
  </si>
  <si>
    <t>非常勤で専従</t>
    <rPh sb="0" eb="3">
      <t>ヒジョウキン</t>
    </rPh>
    <rPh sb="4" eb="6">
      <t>センジュウ</t>
    </rPh>
    <phoneticPr fontId="53"/>
  </si>
  <si>
    <t>C</t>
    <phoneticPr fontId="53"/>
  </si>
  <si>
    <t>常勤で兼務</t>
    <rPh sb="0" eb="2">
      <t>ジョウキン</t>
    </rPh>
    <rPh sb="3" eb="5">
      <t>ケンム</t>
    </rPh>
    <phoneticPr fontId="53"/>
  </si>
  <si>
    <t>B</t>
    <phoneticPr fontId="53"/>
  </si>
  <si>
    <t>常勤で専従</t>
    <rPh sb="0" eb="2">
      <t>ジョウキン</t>
    </rPh>
    <rPh sb="3" eb="5">
      <t>センジュウ</t>
    </rPh>
    <phoneticPr fontId="53"/>
  </si>
  <si>
    <t>A</t>
    <phoneticPr fontId="53"/>
  </si>
  <si>
    <t>区分</t>
    <rPh sb="0" eb="2">
      <t>クブン</t>
    </rPh>
    <phoneticPr fontId="5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</si>
  <si>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3"/>
  </si>
  <si>
    <t>職種名</t>
    <rPh sb="0" eb="2">
      <t>ショクシュ</t>
    </rPh>
    <rPh sb="2" eb="3">
      <t>メイ</t>
    </rPh>
    <phoneticPr fontId="53"/>
  </si>
  <si>
    <t xml:space="preserve"> 　　 記入の順序は、職種ごとにまとめてください。</t>
    <rPh sb="4" eb="6">
      <t>キニュウ</t>
    </rPh>
    <rPh sb="7" eb="9">
      <t>ジュンジョ</t>
    </rPh>
    <rPh sb="11" eb="13">
      <t>ショクシュ</t>
    </rPh>
    <phoneticPr fontId="5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</si>
  <si>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</si>
  <si>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</si>
  <si>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3"/>
  </si>
  <si>
    <t>・・・プルダウンから選択して入力する必要がある箇所です。</t>
    <rPh sb="10" eb="12">
      <t>センタク</t>
    </rPh>
    <rPh sb="14" eb="16">
      <t>ニュウリョク</t>
    </rPh>
    <rPh sb="18" eb="20">
      <t>ヒツヨウ</t>
    </rPh>
    <rPh sb="23" eb="25">
      <t>カショ</t>
    </rPh>
    <phoneticPr fontId="53"/>
  </si>
  <si>
    <t>下記の記入方法に従って、入力してください。</t>
    <phoneticPr fontId="53"/>
  </si>
  <si>
    <t>・・・直接入力する必要がある箇所です。</t>
    <rPh sb="3" eb="5">
      <t>チョクセツ</t>
    </rPh>
    <rPh sb="5" eb="7">
      <t>ニュウリョク</t>
    </rPh>
    <rPh sb="9" eb="11">
      <t>ヒツヨウ</t>
    </rPh>
    <rPh sb="14" eb="16">
      <t>カショ</t>
    </rPh>
    <phoneticPr fontId="53"/>
  </si>
  <si>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20"/>
  </si>
  <si>
    <t>≪提出不要≫</t>
    <rPh sb="1" eb="3">
      <t>テイシュツ</t>
    </rPh>
    <rPh sb="3" eb="5">
      <t>フヨウ</t>
    </rPh>
    <phoneticPr fontId="5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</si>
  <si>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</si>
  <si>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3"/>
  </si>
  <si>
    <t>　・「名前」に職種名を入力</t>
    <rPh sb="3" eb="5">
      <t>ナマエ</t>
    </rPh>
    <rPh sb="7" eb="9">
      <t>ショクシュ</t>
    </rPh>
    <rPh sb="9" eb="10">
      <t>メイ</t>
    </rPh>
    <rPh sb="11" eb="13">
      <t>ニュウリョク</t>
    </rPh>
    <phoneticPr fontId="53"/>
  </si>
  <si>
    <t>　・「数式」タブ　⇒　「名前の定義」を選択</t>
    <rPh sb="3" eb="5">
      <t>スウシキ</t>
    </rPh>
    <rPh sb="12" eb="14">
      <t>ナマエ</t>
    </rPh>
    <rPh sb="15" eb="17">
      <t>テイギ</t>
    </rPh>
    <rPh sb="19" eb="21">
      <t>センタク</t>
    </rPh>
    <phoneticPr fontId="5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</si>
  <si>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</si>
  <si>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3"/>
  </si>
  <si>
    <t>　行が足りない場合は、適宜追加してください。</t>
    <rPh sb="1" eb="2">
      <t>ギョウ</t>
    </rPh>
    <rPh sb="3" eb="4">
      <t>タ</t>
    </rPh>
    <rPh sb="7" eb="9">
      <t>バアイ</t>
    </rPh>
    <rPh sb="11" eb="13">
      <t>テキギ</t>
    </rPh>
    <rPh sb="13" eb="15">
      <t>ツイカ</t>
    </rPh>
    <phoneticPr fontId="5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</si>
  <si>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3"/>
  </si>
  <si>
    <t>　G列・・・「機能訓練指導員」</t>
    <rPh sb="2" eb="3">
      <t>レツ</t>
    </rPh>
    <rPh sb="7" eb="9">
      <t>キノウ</t>
    </rPh>
    <rPh sb="9" eb="11">
      <t>クンレン</t>
    </rPh>
    <rPh sb="11" eb="14">
      <t>シドウイン</t>
    </rPh>
    <phoneticPr fontId="53"/>
  </si>
  <si>
    <t>　F列・・・「介護職員」</t>
    <rPh sb="2" eb="3">
      <t>レツ</t>
    </rPh>
    <rPh sb="7" eb="9">
      <t>カイゴ</t>
    </rPh>
    <rPh sb="9" eb="11">
      <t>ショクイン</t>
    </rPh>
    <phoneticPr fontId="53"/>
  </si>
  <si>
    <t>　E列・・・「看護職員」</t>
    <rPh sb="2" eb="3">
      <t>レツ</t>
    </rPh>
    <rPh sb="7" eb="9">
      <t>カンゴ</t>
    </rPh>
    <rPh sb="9" eb="11">
      <t>ショクイン</t>
    </rPh>
    <phoneticPr fontId="53"/>
  </si>
  <si>
    <t>　D列・・・「生活相談員」</t>
    <rPh sb="2" eb="3">
      <t>レツ</t>
    </rPh>
    <rPh sb="7" eb="9">
      <t>セイカツ</t>
    </rPh>
    <rPh sb="9" eb="12">
      <t>ソウダンイン</t>
    </rPh>
    <phoneticPr fontId="53"/>
  </si>
  <si>
    <t>　C列・・・「管理者」</t>
    <rPh sb="2" eb="3">
      <t>レツ</t>
    </rPh>
    <rPh sb="7" eb="10">
      <t>カンリシャ</t>
    </rPh>
    <phoneticPr fontId="53"/>
  </si>
  <si>
    <t>　C12～L12・・・「職種」</t>
    <rPh sb="12" eb="14">
      <t>ショクシュ</t>
    </rPh>
    <phoneticPr fontId="53"/>
  </si>
  <si>
    <t>※ INDIRECT関数使用のため、以下のとおりセルに「名前の定義」をしています。</t>
    <rPh sb="10" eb="12">
      <t>カンスウ</t>
    </rPh>
    <rPh sb="12" eb="14">
      <t>シヨウ</t>
    </rPh>
    <rPh sb="18" eb="20">
      <t>イカ</t>
    </rPh>
    <rPh sb="28" eb="30">
      <t>ナマエ</t>
    </rPh>
    <rPh sb="31" eb="33">
      <t>テイギ</t>
    </rPh>
    <phoneticPr fontId="53"/>
  </si>
  <si>
    <t>【自治体の皆様へ】</t>
    <rPh sb="1" eb="4">
      <t>ジチタイ</t>
    </rPh>
    <rPh sb="5" eb="7">
      <t>ミナサマ</t>
    </rPh>
    <phoneticPr fontId="53"/>
  </si>
  <si>
    <t>きゅう師</t>
    <rPh sb="3" eb="4">
      <t>シ</t>
    </rPh>
    <phoneticPr fontId="53"/>
  </si>
  <si>
    <t>はり師</t>
    <rPh sb="2" eb="3">
      <t>シ</t>
    </rPh>
    <phoneticPr fontId="53"/>
  </si>
  <si>
    <t>あん摩マッサージ指圧師</t>
    <rPh sb="2" eb="3">
      <t>マ</t>
    </rPh>
    <rPh sb="8" eb="11">
      <t>シアツシ</t>
    </rPh>
    <phoneticPr fontId="53"/>
  </si>
  <si>
    <t>柔道整復師</t>
    <rPh sb="0" eb="2">
      <t>ジュウドウ</t>
    </rPh>
    <rPh sb="2" eb="5">
      <t>セイフクシ</t>
    </rPh>
    <phoneticPr fontId="53"/>
  </si>
  <si>
    <t>言語聴覚士</t>
    <rPh sb="0" eb="2">
      <t>ゲンゴ</t>
    </rPh>
    <rPh sb="2" eb="5">
      <t>チョウカクシ</t>
    </rPh>
    <phoneticPr fontId="53"/>
  </si>
  <si>
    <t>精神保健福祉士</t>
    <rPh sb="0" eb="2">
      <t>セイシン</t>
    </rPh>
    <rPh sb="2" eb="4">
      <t>ホケン</t>
    </rPh>
    <rPh sb="4" eb="7">
      <t>フクシシ</t>
    </rPh>
    <phoneticPr fontId="53"/>
  </si>
  <si>
    <t>作業療法士</t>
    <rPh sb="0" eb="2">
      <t>サギョウ</t>
    </rPh>
    <rPh sb="2" eb="5">
      <t>リョウホウシ</t>
    </rPh>
    <phoneticPr fontId="53"/>
  </si>
  <si>
    <t>ー</t>
    <phoneticPr fontId="53"/>
  </si>
  <si>
    <t>社会福祉主事任用資格</t>
    <phoneticPr fontId="53"/>
  </si>
  <si>
    <t>理学療法士</t>
    <rPh sb="0" eb="2">
      <t>リガク</t>
    </rPh>
    <rPh sb="2" eb="5">
      <t>リョウホウシ</t>
    </rPh>
    <phoneticPr fontId="53"/>
  </si>
  <si>
    <t>資格</t>
    <rPh sb="0" eb="2">
      <t>シカク</t>
    </rPh>
    <phoneticPr fontId="53"/>
  </si>
  <si>
    <t>２．職種名・資格名称</t>
    <rPh sb="2" eb="4">
      <t>ショクシュ</t>
    </rPh>
    <rPh sb="4" eb="5">
      <t>メイ</t>
    </rPh>
    <rPh sb="6" eb="8">
      <t>シカク</t>
    </rPh>
    <rPh sb="8" eb="10">
      <t>メイショウ</t>
    </rPh>
    <phoneticPr fontId="53"/>
  </si>
  <si>
    <t>サービス種別</t>
    <rPh sb="4" eb="6">
      <t>シュベツ</t>
    </rPh>
    <phoneticPr fontId="53"/>
  </si>
  <si>
    <t>１．サービス種別</t>
    <rPh sb="6" eb="8">
      <t>シュベツ</t>
    </rPh>
    <phoneticPr fontId="53"/>
  </si>
  <si>
    <t>業務継続計画の策定等</t>
    <rPh sb="0" eb="2">
      <t>ギョウム</t>
    </rPh>
    <rPh sb="2" eb="4">
      <t>ケイゾク</t>
    </rPh>
    <rPh sb="4" eb="6">
      <t>ケイカク</t>
    </rPh>
    <rPh sb="7" eb="9">
      <t>サクテイ</t>
    </rPh>
    <rPh sb="9" eb="10">
      <t>トウ</t>
    </rPh>
    <phoneticPr fontId="64"/>
  </si>
  <si>
    <t>(1)</t>
    <phoneticPr fontId="64"/>
  </si>
  <si>
    <t>密着条例第59条の20による第32条の2準用</t>
    <rPh sb="0" eb="2">
      <t>ミッチャク</t>
    </rPh>
    <rPh sb="2" eb="4">
      <t>ジョウレイ</t>
    </rPh>
    <rPh sb="4" eb="5">
      <t>ダイ</t>
    </rPh>
    <rPh sb="7" eb="8">
      <t>ジョウ</t>
    </rPh>
    <rPh sb="14" eb="15">
      <t>ダイ</t>
    </rPh>
    <rPh sb="17" eb="18">
      <t>ジョウ</t>
    </rPh>
    <rPh sb="20" eb="22">
      <t>ジュンヨウ</t>
    </rPh>
    <phoneticPr fontId="64"/>
  </si>
  <si>
    <t>事業所の見やすい場所に、運営規程の概要、従業者の勤務の体制その他の利用申込者のサービスの選択に資すると認められる重要事項を掲示しているか。
※書面を事業所に備え付け、かつ、これをいつでも関係者に自由に閲覧させることにより、掲示に代えることができる。</t>
    <rPh sb="20" eb="23">
      <t>ジュウギョウシャ</t>
    </rPh>
    <rPh sb="75" eb="78">
      <t>ジギョウショ</t>
    </rPh>
    <phoneticPr fontId="64"/>
  </si>
  <si>
    <t>虐待の防止</t>
    <rPh sb="0" eb="2">
      <t>ギャクタイ</t>
    </rPh>
    <rPh sb="3" eb="5">
      <t>ボウシ</t>
    </rPh>
    <phoneticPr fontId="64"/>
  </si>
  <si>
    <t>９時間以上10時間未満</t>
    <rPh sb="1" eb="3">
      <t>ジカン</t>
    </rPh>
    <rPh sb="3" eb="5">
      <t>イジョウ</t>
    </rPh>
    <rPh sb="7" eb="9">
      <t>ジカン</t>
    </rPh>
    <rPh sb="9" eb="11">
      <t>ミマン</t>
    </rPh>
    <phoneticPr fontId="20"/>
  </si>
  <si>
    <t>10時間以上11時間未満</t>
    <rPh sb="2" eb="4">
      <t>ジカン</t>
    </rPh>
    <rPh sb="4" eb="6">
      <t>イジョウ</t>
    </rPh>
    <rPh sb="8" eb="10">
      <t>ジカン</t>
    </rPh>
    <rPh sb="10" eb="12">
      <t>ミマン</t>
    </rPh>
    <phoneticPr fontId="20"/>
  </si>
  <si>
    <t>11時間以上12時間未満</t>
    <rPh sb="2" eb="4">
      <t>ジカン</t>
    </rPh>
    <rPh sb="4" eb="6">
      <t>イジョウ</t>
    </rPh>
    <rPh sb="8" eb="10">
      <t>ジカン</t>
    </rPh>
    <rPh sb="10" eb="12">
      <t>ミマン</t>
    </rPh>
    <phoneticPr fontId="20"/>
  </si>
  <si>
    <t>12時間以上13時間未満</t>
    <rPh sb="2" eb="4">
      <t>ジカン</t>
    </rPh>
    <rPh sb="4" eb="6">
      <t>イジョウ</t>
    </rPh>
    <rPh sb="8" eb="10">
      <t>ジカン</t>
    </rPh>
    <rPh sb="10" eb="12">
      <t>ミマン</t>
    </rPh>
    <phoneticPr fontId="20"/>
  </si>
  <si>
    <t>13時間以上14時間未満</t>
    <phoneticPr fontId="20"/>
  </si>
  <si>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0"/>
  </si>
  <si>
    <t>生活相談員配置等加算</t>
    <rPh sb="0" eb="2">
      <t>セイカツ</t>
    </rPh>
    <rPh sb="2" eb="5">
      <t>ソウダンイン</t>
    </rPh>
    <rPh sb="5" eb="7">
      <t>ハイチ</t>
    </rPh>
    <rPh sb="7" eb="8">
      <t>トウ</t>
    </rPh>
    <rPh sb="8" eb="10">
      <t>カサン</t>
    </rPh>
    <phoneticPr fontId="20"/>
  </si>
  <si>
    <t>入浴介助加算（Ⅰ）</t>
    <rPh sb="0" eb="2">
      <t>ニュウヨク</t>
    </rPh>
    <rPh sb="2" eb="4">
      <t>カイジョ</t>
    </rPh>
    <rPh sb="4" eb="6">
      <t>カサン</t>
    </rPh>
    <phoneticPr fontId="20"/>
  </si>
  <si>
    <t>中重度者ケア体制加算</t>
    <rPh sb="0" eb="1">
      <t>ナカ</t>
    </rPh>
    <rPh sb="1" eb="3">
      <t>ジュウド</t>
    </rPh>
    <rPh sb="3" eb="4">
      <t>シャ</t>
    </rPh>
    <rPh sb="6" eb="8">
      <t>タイセイ</t>
    </rPh>
    <rPh sb="8" eb="10">
      <t>カサン</t>
    </rPh>
    <phoneticPr fontId="20"/>
  </si>
  <si>
    <t>個別機能訓練加算（Ⅰ）イ</t>
    <rPh sb="0" eb="2">
      <t>コベツ</t>
    </rPh>
    <rPh sb="2" eb="4">
      <t>キノウ</t>
    </rPh>
    <rPh sb="4" eb="6">
      <t>クンレン</t>
    </rPh>
    <rPh sb="6" eb="8">
      <t>カサン</t>
    </rPh>
    <phoneticPr fontId="20"/>
  </si>
  <si>
    <t>認知症加算</t>
    <rPh sb="0" eb="3">
      <t>ニンチショウ</t>
    </rPh>
    <rPh sb="3" eb="5">
      <t>カサン</t>
    </rPh>
    <phoneticPr fontId="20"/>
  </si>
  <si>
    <t>若年性認知症利用者受入加算</t>
    <rPh sb="0" eb="2">
      <t>ジャクネン</t>
    </rPh>
    <rPh sb="2" eb="3">
      <t>セイ</t>
    </rPh>
    <rPh sb="3" eb="6">
      <t>ニンチショウ</t>
    </rPh>
    <rPh sb="6" eb="9">
      <t>リヨウシャ</t>
    </rPh>
    <rPh sb="9" eb="11">
      <t>ウケイレ</t>
    </rPh>
    <rPh sb="11" eb="13">
      <t>カサン</t>
    </rPh>
    <phoneticPr fontId="20"/>
  </si>
  <si>
    <t>栄養アセスメント加算</t>
    <rPh sb="0" eb="2">
      <t>エイヨウ</t>
    </rPh>
    <rPh sb="8" eb="10">
      <t>カサン</t>
    </rPh>
    <phoneticPr fontId="20"/>
  </si>
  <si>
    <t>栄養改善加算</t>
    <rPh sb="0" eb="2">
      <t>エイヨウ</t>
    </rPh>
    <rPh sb="2" eb="4">
      <t>カイゼン</t>
    </rPh>
    <rPh sb="4" eb="6">
      <t>カサン</t>
    </rPh>
    <phoneticPr fontId="20"/>
  </si>
  <si>
    <t>口腔機能向上加算（Ⅰ）</t>
    <rPh sb="0" eb="2">
      <t>コウクウ</t>
    </rPh>
    <rPh sb="2" eb="4">
      <t>キノウ</t>
    </rPh>
    <rPh sb="4" eb="6">
      <t>コウジョウ</t>
    </rPh>
    <rPh sb="6" eb="8">
      <t>カサン</t>
    </rPh>
    <phoneticPr fontId="20"/>
  </si>
  <si>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0"/>
  </si>
  <si>
    <t>医療における対応の必要性</t>
    <rPh sb="0" eb="2">
      <t>イリョウ</t>
    </rPh>
    <rPh sb="6" eb="8">
      <t>タイオウ</t>
    </rPh>
    <rPh sb="9" eb="12">
      <t>ヒツヨウセイ</t>
    </rPh>
    <phoneticPr fontId="20"/>
  </si>
  <si>
    <t>なし</t>
    <phoneticPr fontId="20"/>
  </si>
  <si>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20"/>
  </si>
  <si>
    <t>科学的介護推進体制加算</t>
    <rPh sb="0" eb="3">
      <t>カガクテキ</t>
    </rPh>
    <rPh sb="3" eb="5">
      <t>カイゴ</t>
    </rPh>
    <rPh sb="5" eb="7">
      <t>スイシン</t>
    </rPh>
    <rPh sb="7" eb="9">
      <t>タイセイ</t>
    </rPh>
    <rPh sb="9" eb="11">
      <t>カサン</t>
    </rPh>
    <phoneticPr fontId="20"/>
  </si>
  <si>
    <t>同一建物減算</t>
    <rPh sb="0" eb="2">
      <t>ドウイツ</t>
    </rPh>
    <rPh sb="2" eb="4">
      <t>タテモノ</t>
    </rPh>
    <rPh sb="4" eb="6">
      <t>ゲンサン</t>
    </rPh>
    <phoneticPr fontId="20"/>
  </si>
  <si>
    <t>送迎減算</t>
    <rPh sb="0" eb="2">
      <t>ソウゲイ</t>
    </rPh>
    <rPh sb="2" eb="4">
      <t>ゲンサン</t>
    </rPh>
    <phoneticPr fontId="20"/>
  </si>
  <si>
    <t>サービス提供体制強化加算（Ⅰ）</t>
    <rPh sb="4" eb="6">
      <t>テイキョウ</t>
    </rPh>
    <rPh sb="6" eb="8">
      <t>タイセイ</t>
    </rPh>
    <rPh sb="8" eb="10">
      <t>キョウカ</t>
    </rPh>
    <rPh sb="10" eb="12">
      <t>カサン</t>
    </rPh>
    <phoneticPr fontId="20"/>
  </si>
  <si>
    <t>サービス提供体制強化加算（Ⅱ）</t>
    <rPh sb="4" eb="6">
      <t>テイキョウ</t>
    </rPh>
    <rPh sb="6" eb="8">
      <t>タイセイ</t>
    </rPh>
    <rPh sb="8" eb="10">
      <t>キョウカ</t>
    </rPh>
    <rPh sb="10" eb="12">
      <t>カサン</t>
    </rPh>
    <phoneticPr fontId="20"/>
  </si>
  <si>
    <t>サービス提供体制強化加算（Ⅲ）</t>
    <rPh sb="4" eb="6">
      <t>テイキョウ</t>
    </rPh>
    <rPh sb="6" eb="8">
      <t>タイセイ</t>
    </rPh>
    <rPh sb="8" eb="10">
      <t>キョウカ</t>
    </rPh>
    <rPh sb="10" eb="12">
      <t>カサン</t>
    </rPh>
    <phoneticPr fontId="20"/>
  </si>
  <si>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0"/>
  </si>
  <si>
    <t>３　賃金改善の実施</t>
    <rPh sb="2" eb="4">
      <t>チンギン</t>
    </rPh>
    <rPh sb="4" eb="6">
      <t>カイゼン</t>
    </rPh>
    <rPh sb="7" eb="9">
      <t>ジッシ</t>
    </rPh>
    <phoneticPr fontId="20"/>
  </si>
  <si>
    <t>４　処遇改善に関する実績の報告</t>
    <rPh sb="2" eb="4">
      <t>ショグウ</t>
    </rPh>
    <rPh sb="4" eb="6">
      <t>カイゼン</t>
    </rPh>
    <rPh sb="7" eb="8">
      <t>カン</t>
    </rPh>
    <rPh sb="10" eb="12">
      <t>ジッセキ</t>
    </rPh>
    <rPh sb="13" eb="15">
      <t>ホウコク</t>
    </rPh>
    <phoneticPr fontId="20"/>
  </si>
  <si>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0"/>
  </si>
  <si>
    <t>６　労働保険料の納付</t>
    <rPh sb="2" eb="4">
      <t>ロウドウ</t>
    </rPh>
    <rPh sb="4" eb="7">
      <t>ホケンリョウ</t>
    </rPh>
    <rPh sb="8" eb="10">
      <t>ノウフ</t>
    </rPh>
    <phoneticPr fontId="20"/>
  </si>
  <si>
    <t>訓練の実施に当たって、地域住民の参加が得られるよう連携に努めているか。</t>
    <phoneticPr fontId="20"/>
  </si>
  <si>
    <t>※該当項目にチェック（レ）を行ってください。</t>
    <phoneticPr fontId="20"/>
  </si>
  <si>
    <t>注１　上記の表は、原則として運営指導実施月の前々月分から遡り、１２ヶ月分を記入してください。</t>
    <rPh sb="0" eb="1">
      <t>チュウ</t>
    </rPh>
    <rPh sb="3" eb="5">
      <t>ジョウキ</t>
    </rPh>
    <rPh sb="6" eb="7">
      <t>ヒョウ</t>
    </rPh>
    <rPh sb="9" eb="11">
      <t>ゲンソク</t>
    </rPh>
    <rPh sb="14" eb="16">
      <t>ウンエイ</t>
    </rPh>
    <rPh sb="16" eb="18">
      <t>シドウ</t>
    </rPh>
    <rPh sb="18" eb="20">
      <t>ジッシ</t>
    </rPh>
    <rPh sb="20" eb="21">
      <t>ツキ</t>
    </rPh>
    <rPh sb="22" eb="25">
      <t>ゼンゼンゲツ</t>
    </rPh>
    <rPh sb="25" eb="26">
      <t>ブン</t>
    </rPh>
    <rPh sb="28" eb="29">
      <t>サカノボ</t>
    </rPh>
    <rPh sb="34" eb="35">
      <t>ゲツ</t>
    </rPh>
    <rPh sb="35" eb="36">
      <t>ブン</t>
    </rPh>
    <rPh sb="37" eb="39">
      <t>キニュウ</t>
    </rPh>
    <phoneticPr fontId="20"/>
  </si>
  <si>
    <t xml:space="preserve">※理学療法士、作業療法士、言語聴覚士、看護
師、准看護師、柔道整復師、あん摩マッサージ指
圧師、※はり師、きゅう師
※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
</t>
    <rPh sb="51" eb="52">
      <t>シ</t>
    </rPh>
    <rPh sb="56" eb="57">
      <t>シ</t>
    </rPh>
    <rPh sb="62" eb="63">
      <t>シ</t>
    </rPh>
    <rPh sb="63" eb="64">
      <t>オヨ</t>
    </rPh>
    <rPh sb="68" eb="69">
      <t>シ</t>
    </rPh>
    <rPh sb="75" eb="77">
      <t>リガク</t>
    </rPh>
    <rPh sb="77" eb="80">
      <t>リョウホウシ</t>
    </rPh>
    <rPh sb="81" eb="83">
      <t>サギョウ</t>
    </rPh>
    <rPh sb="83" eb="86">
      <t>リョウホウシ</t>
    </rPh>
    <rPh sb="87" eb="89">
      <t>ゲンゴ</t>
    </rPh>
    <rPh sb="89" eb="91">
      <t>チョウカク</t>
    </rPh>
    <rPh sb="91" eb="92">
      <t>シ</t>
    </rPh>
    <rPh sb="93" eb="95">
      <t>カンゴ</t>
    </rPh>
    <rPh sb="95" eb="97">
      <t>ショクイン</t>
    </rPh>
    <rPh sb="98" eb="100">
      <t>ジュウドウ</t>
    </rPh>
    <rPh sb="100" eb="102">
      <t>セイフク</t>
    </rPh>
    <rPh sb="102" eb="103">
      <t>シ</t>
    </rPh>
    <rPh sb="103" eb="104">
      <t>マタ</t>
    </rPh>
    <rPh sb="107" eb="108">
      <t>マ</t>
    </rPh>
    <rPh sb="113" eb="116">
      <t>シアツシ</t>
    </rPh>
    <rPh sb="117" eb="119">
      <t>シカク</t>
    </rPh>
    <rPh sb="120" eb="121">
      <t>ユウ</t>
    </rPh>
    <rPh sb="123" eb="125">
      <t>キノウ</t>
    </rPh>
    <rPh sb="125" eb="127">
      <t>クンレン</t>
    </rPh>
    <rPh sb="127" eb="130">
      <t>シドウイン</t>
    </rPh>
    <rPh sb="131" eb="133">
      <t>ハイチ</t>
    </rPh>
    <rPh sb="135" eb="137">
      <t>ジギョウ</t>
    </rPh>
    <rPh sb="137" eb="138">
      <t>ショ</t>
    </rPh>
    <rPh sb="140" eb="141">
      <t>ツキ</t>
    </rPh>
    <rPh sb="141" eb="143">
      <t>イジョウ</t>
    </rPh>
    <rPh sb="143" eb="145">
      <t>キノウ</t>
    </rPh>
    <rPh sb="145" eb="147">
      <t>クンレン</t>
    </rPh>
    <rPh sb="147" eb="150">
      <t>シドウイン</t>
    </rPh>
    <rPh sb="151" eb="153">
      <t>ジュウジ</t>
    </rPh>
    <rPh sb="155" eb="157">
      <t>ケイケン</t>
    </rPh>
    <rPh sb="158" eb="159">
      <t>ユウ</t>
    </rPh>
    <rPh sb="161" eb="162">
      <t>モノ</t>
    </rPh>
    <rPh sb="163" eb="164">
      <t>カギ</t>
    </rPh>
    <phoneticPr fontId="20"/>
  </si>
  <si>
    <t xml:space="preserve">　・他事業所と兼務している場合
　　は事業所名、職種名、兼務事業所における
　　1週間あたりの勤務時間数
</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41" eb="43">
      <t>シュウカン</t>
    </rPh>
    <rPh sb="47" eb="49">
      <t>キンム</t>
    </rPh>
    <rPh sb="49" eb="51">
      <t>ジカン</t>
    </rPh>
    <rPh sb="51" eb="52">
      <t>スウ</t>
    </rPh>
    <phoneticPr fontId="20"/>
  </si>
  <si>
    <t>サービスの提供に当たっては、当該利用者又は他の利用者等の生命又は身体を保護するため緊急やむを得ない場合を除き、身体的拘束等を行っていないか。</t>
    <rPh sb="5" eb="7">
      <t>テイキョウ</t>
    </rPh>
    <rPh sb="8" eb="9">
      <t>ア</t>
    </rPh>
    <rPh sb="14" eb="16">
      <t>トウガイ</t>
    </rPh>
    <rPh sb="16" eb="19">
      <t>リヨウシャ</t>
    </rPh>
    <rPh sb="19" eb="20">
      <t>マタ</t>
    </rPh>
    <rPh sb="21" eb="22">
      <t>ホカ</t>
    </rPh>
    <rPh sb="23" eb="27">
      <t>リヨウシャトウ</t>
    </rPh>
    <rPh sb="28" eb="30">
      <t>セイメイ</t>
    </rPh>
    <rPh sb="30" eb="31">
      <t>マタ</t>
    </rPh>
    <rPh sb="32" eb="34">
      <t>シンタイ</t>
    </rPh>
    <rPh sb="35" eb="37">
      <t>ホゴ</t>
    </rPh>
    <rPh sb="41" eb="43">
      <t>キンキュウ</t>
    </rPh>
    <rPh sb="46" eb="47">
      <t>エ</t>
    </rPh>
    <rPh sb="49" eb="51">
      <t>バアイ</t>
    </rPh>
    <rPh sb="52" eb="53">
      <t>ノゾ</t>
    </rPh>
    <rPh sb="55" eb="60">
      <t>シンタイテキコウソク</t>
    </rPh>
    <rPh sb="60" eb="61">
      <t>トウ</t>
    </rPh>
    <rPh sb="62" eb="63">
      <t>オコナ</t>
    </rPh>
    <phoneticPr fontId="20"/>
  </si>
  <si>
    <t>身体的拘束等を行う場合には、その態様及び時間、その際の利用者の心身の状況並びに緊急やむを得ない理由を記録しているか。</t>
    <rPh sb="0" eb="3">
      <t>シンタイテキ</t>
    </rPh>
    <rPh sb="3" eb="6">
      <t>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0"/>
  </si>
  <si>
    <t xml:space="preserve">次に掲げる事業の運営についての重要事項に関す
る規程を定めているか。
①事業の目的及び運営の方針
②従業者の職種、員数及び職務内容
③営業日及び営業時間
④利用定員
⑤地域密着型通所介護の内容及び利用料その他の費用の額
⑥通常の事業の実施地域
⑦サービス利用に当たっての留意事項
⑧緊急時等における対応方法
⑨非常災害対策
⑩虐待の防止のための措置
⑪その他運営に関する重要事項
</t>
    <rPh sb="67" eb="70">
      <t>エイギョウビ</t>
    </rPh>
    <rPh sb="70" eb="71">
      <t>オヨ</t>
    </rPh>
    <rPh sb="72" eb="74">
      <t>エイギョウ</t>
    </rPh>
    <rPh sb="74" eb="76">
      <t>ジカン</t>
    </rPh>
    <rPh sb="84" eb="86">
      <t>チイキ</t>
    </rPh>
    <rPh sb="86" eb="88">
      <t>ミッチャク</t>
    </rPh>
    <rPh sb="89" eb="91">
      <t>ツウショ</t>
    </rPh>
    <rPh sb="111" eb="113">
      <t>ツウジョウ</t>
    </rPh>
    <rPh sb="114" eb="116">
      <t>ジギョウ</t>
    </rPh>
    <rPh sb="117" eb="119">
      <t>ジッシ</t>
    </rPh>
    <rPh sb="119" eb="121">
      <t>チイキ</t>
    </rPh>
    <rPh sb="127" eb="129">
      <t>リヨウ</t>
    </rPh>
    <rPh sb="141" eb="144">
      <t>キンキュウジ</t>
    </rPh>
    <rPh sb="144" eb="145">
      <t>トウ</t>
    </rPh>
    <rPh sb="149" eb="151">
      <t>タイオウ</t>
    </rPh>
    <rPh sb="151" eb="153">
      <t>ホウホウ</t>
    </rPh>
    <phoneticPr fontId="20"/>
  </si>
  <si>
    <t>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ているか。</t>
    <phoneticPr fontId="20"/>
  </si>
  <si>
    <t>従業者に対し、業務継続計画について周知するとともに、必要な研修及び訓練を定期的に実施しているか。</t>
    <rPh sb="0" eb="3">
      <t>ジュウギョウシャ</t>
    </rPh>
    <phoneticPr fontId="64"/>
  </si>
  <si>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64"/>
  </si>
  <si>
    <t xml:space="preserve">定期的に業務継続計画の見直しを行い、必要に応じて業務継続計画の変更を行っているか。
</t>
    <phoneticPr fontId="64"/>
  </si>
  <si>
    <t xml:space="preserve">事業所において感染症が発生し、又はまん延しないように、次に掲げる措置を講じているか。
①　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ること。
②　事業所における感染症の予防及びまん延防止のための指針を整備すること。
③　事業所において、従業者に対し、感染症の予防及びまん延の防止のための研修及び訓練を定期的に実施すること。
</t>
    <rPh sb="140" eb="143">
      <t>ジュウギョウシャ</t>
    </rPh>
    <rPh sb="202" eb="205">
      <t>ジュウギョウシャ</t>
    </rPh>
    <phoneticPr fontId="64"/>
  </si>
  <si>
    <t xml:space="preserve">従業者の資質の向上のために、その研修の機会を確保しているか。
その際、全ての従業者に対し、認知症介護に係る基礎的な研修を受講させるために必要な措置を講ているか。
</t>
    <phoneticPr fontId="20"/>
  </si>
  <si>
    <t>(1)</t>
    <phoneticPr fontId="20"/>
  </si>
  <si>
    <t>事業所は、原則として、重要事項をウェブサイトに掲載しているか。
（ウェブサイトとは、法人のホームページ等又は介護サービス情報公表システムをいう。）</t>
    <rPh sb="0" eb="3">
      <t>ジギョウショ</t>
    </rPh>
    <rPh sb="5" eb="7">
      <t>ゲンソク</t>
    </rPh>
    <rPh sb="11" eb="15">
      <t>ジュウヨウジコウ</t>
    </rPh>
    <rPh sb="23" eb="25">
      <t>ケイサイ</t>
    </rPh>
    <rPh sb="42" eb="44">
      <t>ホウジン</t>
    </rPh>
    <rPh sb="51" eb="52">
      <t>トウ</t>
    </rPh>
    <rPh sb="52" eb="53">
      <t>マタ</t>
    </rPh>
    <rPh sb="54" eb="56">
      <t>カイゴ</t>
    </rPh>
    <rPh sb="60" eb="64">
      <t>ジョウホウコウヒョウ</t>
    </rPh>
    <phoneticPr fontId="20"/>
  </si>
  <si>
    <t xml:space="preserve">虐待の発生又はその再発を防止するため、次に定める措置を講じているか。
①　虐待の防止のための対策を検討する委員会(テレビ電話装置等を活用して行うことができるものとする。)を定期的に開催するとともに、その結果について、従業者に周知徹底を図ること。
②　虐待の防止のための指針を整備すること。
③　従業者に対し、虐待の防止のための研修を定期的に実施すること。
④　①～③に掲げる措置を適切に実施するための担当者を置くこと。
</t>
    <rPh sb="108" eb="111">
      <t>ジュウギョウシャ</t>
    </rPh>
    <rPh sb="147" eb="150">
      <t>ジュウギョウシャ</t>
    </rPh>
    <phoneticPr fontId="64"/>
  </si>
  <si>
    <r>
      <t xml:space="preserve">利用者に対するサービスの提供に関する次に掲げる記録を整備し、その完結の日から5年間保存しているか。
①地域密着型通所介護計画
②具体的なサービスの内容等の記録
</t>
    </r>
    <r>
      <rPr>
        <sz val="9"/>
        <color rgb="FFFF0000"/>
        <rFont val="ＭＳ ゴシック"/>
        <family val="3"/>
        <charset val="128"/>
      </rPr>
      <t>③身体的拘束等の態様及び時間、その際の利用者の心身の状況並びに緊急やむを得ない理由の記録</t>
    </r>
    <r>
      <rPr>
        <sz val="9"/>
        <rFont val="ＭＳ ゴシック"/>
        <family val="3"/>
        <charset val="128"/>
      </rPr>
      <t xml:space="preserve">
④利用者に関する市町村への通知に係る記録
⑤苦情の内容等の記録
⑥事故の状況及び事故に際して採った処置についての記録
⑦運営推進会議への報告、当該会議からの評価、要望、助言等の記録
</t>
    </r>
    <rPh sb="51" eb="53">
      <t>チイキ</t>
    </rPh>
    <rPh sb="53" eb="56">
      <t>ミッチャクガタ</t>
    </rPh>
    <rPh sb="56" eb="58">
      <t>ツウショ</t>
    </rPh>
    <rPh sb="81" eb="87">
      <t>シンタイテキコウソクトウ</t>
    </rPh>
    <rPh sb="88" eb="90">
      <t>タイヨウ</t>
    </rPh>
    <rPh sb="90" eb="91">
      <t>オヨ</t>
    </rPh>
    <rPh sb="92" eb="94">
      <t>ジカン</t>
    </rPh>
    <rPh sb="97" eb="98">
      <t>サイ</t>
    </rPh>
    <rPh sb="99" eb="102">
      <t>リヨウシャ</t>
    </rPh>
    <rPh sb="103" eb="105">
      <t>シンシン</t>
    </rPh>
    <rPh sb="106" eb="108">
      <t>ジョウキョウ</t>
    </rPh>
    <rPh sb="108" eb="109">
      <t>ナラ</t>
    </rPh>
    <rPh sb="111" eb="113">
      <t>キンキュウ</t>
    </rPh>
    <rPh sb="116" eb="117">
      <t>エ</t>
    </rPh>
    <rPh sb="119" eb="121">
      <t>リユウ</t>
    </rPh>
    <rPh sb="122" eb="124">
      <t>キロク</t>
    </rPh>
    <rPh sb="185" eb="191">
      <t>ウンエイスイシンカイギ</t>
    </rPh>
    <rPh sb="193" eb="195">
      <t>ホウコク</t>
    </rPh>
    <rPh sb="196" eb="198">
      <t>トウガイ</t>
    </rPh>
    <rPh sb="198" eb="200">
      <t>カイギ</t>
    </rPh>
    <rPh sb="203" eb="205">
      <t>ヒョウカ</t>
    </rPh>
    <rPh sb="206" eb="208">
      <t>ヨウボウ</t>
    </rPh>
    <rPh sb="209" eb="212">
      <t>ジョゲントウ</t>
    </rPh>
    <rPh sb="213" eb="215">
      <t>キロク</t>
    </rPh>
    <phoneticPr fontId="20"/>
  </si>
  <si>
    <t>Ⅴ　雑則</t>
    <rPh sb="2" eb="4">
      <t>ザッソク</t>
    </rPh>
    <phoneticPr fontId="20"/>
  </si>
  <si>
    <t>電磁的記録等</t>
    <rPh sb="0" eb="5">
      <t>デンジテキキロク</t>
    </rPh>
    <rPh sb="5" eb="6">
      <t>トウ</t>
    </rPh>
    <phoneticPr fontId="20"/>
  </si>
  <si>
    <t>密着条例第203条</t>
    <rPh sb="8" eb="9">
      <t>ジョウ</t>
    </rPh>
    <phoneticPr fontId="20"/>
  </si>
  <si>
    <t>定員超過減算</t>
    <rPh sb="0" eb="2">
      <t>テイイン</t>
    </rPh>
    <rPh sb="2" eb="4">
      <t>チョウカ</t>
    </rPh>
    <rPh sb="4" eb="6">
      <t>ゲンサン</t>
    </rPh>
    <phoneticPr fontId="20"/>
  </si>
  <si>
    <t>＜指定地域密着型通所介護＞
介護保険法施行規則第131条の３の２の規定に基づき市町村長に提出した運営規程に定められている利用定員を超える場合</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rPh sb="68" eb="70">
      <t>バアイ</t>
    </rPh>
    <phoneticPr fontId="20"/>
  </si>
  <si>
    <t>＜指定療養通所介護＞
指定地域密着型サービス基準第40条の３に定められている利用定員を超える場合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rPh sb="46" eb="48">
      <t>バアイ</t>
    </rPh>
    <phoneticPr fontId="20"/>
  </si>
  <si>
    <t>人員基準減算</t>
    <rPh sb="0" eb="2">
      <t>ジンイン</t>
    </rPh>
    <rPh sb="2" eb="4">
      <t>キジュン</t>
    </rPh>
    <rPh sb="4" eb="6">
      <t>ゲンサン</t>
    </rPh>
    <phoneticPr fontId="20"/>
  </si>
  <si>
    <t>＜指定地域密着型通所介護＞
指定地域密着型サービス基準第37条の２の規定の適用を受けない指定地域密着型通所介護事業所にあっては、指定地域密着型サービス基準第20条に定める員数を置いていない場合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4" eb="46">
      <t>シテイ</t>
    </rPh>
    <rPh sb="46" eb="48">
      <t>チイキ</t>
    </rPh>
    <rPh sb="48" eb="51">
      <t>ミッチャクガタ</t>
    </rPh>
    <rPh sb="51" eb="53">
      <t>ツウショ</t>
    </rPh>
    <rPh sb="53" eb="55">
      <t>カイゴ</t>
    </rPh>
    <rPh sb="55" eb="58">
      <t>ジギョウショ</t>
    </rPh>
    <rPh sb="64" eb="66">
      <t>シテイ</t>
    </rPh>
    <rPh sb="66" eb="68">
      <t>チイキ</t>
    </rPh>
    <rPh sb="68" eb="71">
      <t>ミッチャクガタ</t>
    </rPh>
    <rPh sb="75" eb="77">
      <t>キジュン</t>
    </rPh>
    <rPh sb="77" eb="78">
      <t>ダイ</t>
    </rPh>
    <rPh sb="80" eb="81">
      <t>ジョウ</t>
    </rPh>
    <rPh sb="82" eb="83">
      <t>サダ</t>
    </rPh>
    <rPh sb="85" eb="87">
      <t>インスウ</t>
    </rPh>
    <rPh sb="88" eb="89">
      <t>オ</t>
    </rPh>
    <rPh sb="94" eb="96">
      <t>バアイ</t>
    </rPh>
    <phoneticPr fontId="20"/>
  </si>
  <si>
    <t>＜指定地域密着型通所介護＞
指定地域密着型サービス基準第37条の２の規定の適用を受ける指定地域密着型通所介護事業所にあっては、同条第１号に定める員数を置いていない場合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3" eb="45">
      <t>シテイ</t>
    </rPh>
    <rPh sb="45" eb="47">
      <t>チイキ</t>
    </rPh>
    <rPh sb="47" eb="50">
      <t>ミッチャクガタ</t>
    </rPh>
    <rPh sb="50" eb="52">
      <t>ツウショ</t>
    </rPh>
    <rPh sb="52" eb="54">
      <t>カイゴ</t>
    </rPh>
    <rPh sb="54" eb="57">
      <t>ジギョウショ</t>
    </rPh>
    <rPh sb="63" eb="65">
      <t>ドウジョウ</t>
    </rPh>
    <rPh sb="65" eb="66">
      <t>ダイ</t>
    </rPh>
    <rPh sb="67" eb="68">
      <t>ゴウ</t>
    </rPh>
    <rPh sb="69" eb="70">
      <t>サダ</t>
    </rPh>
    <rPh sb="72" eb="74">
      <t>インスウ</t>
    </rPh>
    <rPh sb="75" eb="76">
      <t>オ</t>
    </rPh>
    <rPh sb="81" eb="83">
      <t>バアイ</t>
    </rPh>
    <phoneticPr fontId="20"/>
  </si>
  <si>
    <t>＜指定療養通所介護＞
指定地域密着型サービス基準第40条に定める員数を置いていない場合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29" eb="30">
      <t>サダ</t>
    </rPh>
    <rPh sb="32" eb="34">
      <t>インスウ</t>
    </rPh>
    <rPh sb="35" eb="36">
      <t>オ</t>
    </rPh>
    <rPh sb="41" eb="43">
      <t>バアイ</t>
    </rPh>
    <phoneticPr fontId="20"/>
  </si>
  <si>
    <t>高齢者虐待防止未実施減算</t>
    <rPh sb="0" eb="7">
      <t>コウレイシャギャクタイボウシ</t>
    </rPh>
    <rPh sb="7" eb="12">
      <t>ミジッシゲンサン</t>
    </rPh>
    <phoneticPr fontId="20"/>
  </si>
  <si>
    <t>指定地域密着型サービス基準第３条の38の２に規定する措置を講じていない場合（①虐待防止対策検討委員会の開催②虐待防止指針の整備③虐待防止のための年1回以上の研修④虐待防止措置実施のための担当者の配置）</t>
    <rPh sb="0" eb="2">
      <t>シテイ</t>
    </rPh>
    <rPh sb="2" eb="4">
      <t>チイキ</t>
    </rPh>
    <rPh sb="4" eb="6">
      <t>ミッチャク</t>
    </rPh>
    <rPh sb="6" eb="7">
      <t>ガタ</t>
    </rPh>
    <rPh sb="11" eb="13">
      <t>キジュン</t>
    </rPh>
    <rPh sb="13" eb="14">
      <t>ダイ</t>
    </rPh>
    <rPh sb="15" eb="16">
      <t>ジョウ</t>
    </rPh>
    <rPh sb="22" eb="24">
      <t>キテイ</t>
    </rPh>
    <rPh sb="26" eb="28">
      <t>ソチ</t>
    </rPh>
    <rPh sb="29" eb="30">
      <t>コウ</t>
    </rPh>
    <rPh sb="35" eb="37">
      <t>バアイ</t>
    </rPh>
    <phoneticPr fontId="20"/>
  </si>
  <si>
    <r>
      <t xml:space="preserve">業務継続計画未策定減算
</t>
    </r>
    <r>
      <rPr>
        <sz val="10"/>
        <rFont val="ＭＳ ゴシック"/>
        <family val="3"/>
        <charset val="128"/>
      </rPr>
      <t>（令和7年3月31日まで経過措置により減算適用なし）</t>
    </r>
    <rPh sb="0" eb="6">
      <t>ギョウムケイゾクケイカク</t>
    </rPh>
    <rPh sb="6" eb="9">
      <t>ミサクテイ</t>
    </rPh>
    <rPh sb="9" eb="11">
      <t>ゲンサン</t>
    </rPh>
    <phoneticPr fontId="20"/>
  </si>
  <si>
    <t>指定地域密着型サービス基準第第３条の30の２第１項に規定する基準を満たない事実が生じた場合</t>
    <rPh sb="0" eb="2">
      <t>シテイ</t>
    </rPh>
    <rPh sb="2" eb="4">
      <t>チイキ</t>
    </rPh>
    <rPh sb="4" eb="6">
      <t>ミッチャク</t>
    </rPh>
    <rPh sb="6" eb="7">
      <t>ガタ</t>
    </rPh>
    <rPh sb="11" eb="13">
      <t>キジュン</t>
    </rPh>
    <rPh sb="13" eb="14">
      <t>ダイ</t>
    </rPh>
    <rPh sb="14" eb="15">
      <t>ダイ</t>
    </rPh>
    <rPh sb="16" eb="17">
      <t>ジョウ</t>
    </rPh>
    <rPh sb="22" eb="23">
      <t>ダイ</t>
    </rPh>
    <rPh sb="24" eb="25">
      <t>コウ</t>
    </rPh>
    <rPh sb="26" eb="28">
      <t>キテイ</t>
    </rPh>
    <rPh sb="30" eb="32">
      <t>キジュン</t>
    </rPh>
    <rPh sb="33" eb="34">
      <t>ミ</t>
    </rPh>
    <rPh sb="37" eb="39">
      <t>ジジツ</t>
    </rPh>
    <rPh sb="40" eb="41">
      <t>ショウ</t>
    </rPh>
    <rPh sb="43" eb="45">
      <t>バアイ</t>
    </rPh>
    <phoneticPr fontId="20"/>
  </si>
  <si>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20"/>
  </si>
  <si>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20"/>
  </si>
  <si>
    <t>地域密着型通所介護の本来の目的に照らし、単に入浴サービスのみといった利用ではなく、利用者の日常生活動作能力などの向上のため、日常生活を通じた機能訓練等が実施されている。</t>
    <rPh sb="0" eb="5">
      <t>チイキミッチャクガタ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0"/>
  </si>
  <si>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0"/>
  </si>
  <si>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0"/>
  </si>
  <si>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0"/>
  </si>
  <si>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20"/>
  </si>
  <si>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20"/>
  </si>
  <si>
    <t>該当</t>
    <phoneticPr fontId="20"/>
  </si>
  <si>
    <t>共生型通所介護を行う場合</t>
    <rPh sb="0" eb="3">
      <t>キョウセイガタ</t>
    </rPh>
    <rPh sb="3" eb="5">
      <t>ツウショ</t>
    </rPh>
    <rPh sb="5" eb="7">
      <t>カイゴ</t>
    </rPh>
    <rPh sb="8" eb="9">
      <t>オコナ</t>
    </rPh>
    <rPh sb="10" eb="12">
      <t>バアイ</t>
    </rPh>
    <phoneticPr fontId="20"/>
  </si>
  <si>
    <t>共生型居宅サービスの事業を行う指定生活介護事業者が当該事業を行う事業所において共生型地域密着型通所介護を行った場合</t>
    <rPh sb="42" eb="47">
      <t>チイキミッチャクガタ</t>
    </rPh>
    <phoneticPr fontId="20"/>
  </si>
  <si>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0"/>
  </si>
  <si>
    <t>共生型居宅サービスの事業を行う指定児童発達支援事業者が当該事業を行う事業所において共生型通所介護を行った場合</t>
    <phoneticPr fontId="20"/>
  </si>
  <si>
    <t>共生型居宅サービスの事業を行う指定放課後等デイサービス事業者が当該事業を行う事業所において共生型地域密着型通所介護を行った場合</t>
    <rPh sb="48" eb="53">
      <t>チイキミッチャクガタ</t>
    </rPh>
    <phoneticPr fontId="20"/>
  </si>
  <si>
    <t>共生型地域密着型通所介護費を算定している。</t>
    <rPh sb="0" eb="3">
      <t>キョウセイガタ</t>
    </rPh>
    <rPh sb="3" eb="8">
      <t>チイキミッチャクガタ</t>
    </rPh>
    <rPh sb="8" eb="10">
      <t>ツウショ</t>
    </rPh>
    <rPh sb="10" eb="12">
      <t>カイゴ</t>
    </rPh>
    <rPh sb="12" eb="13">
      <t>ヒ</t>
    </rPh>
    <rPh sb="14" eb="16">
      <t>サンテイ</t>
    </rPh>
    <phoneticPr fontId="20"/>
  </si>
  <si>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3">
      <t>メイ</t>
    </rPh>
    <rPh sb="53" eb="55">
      <t>イジョウ</t>
    </rPh>
    <rPh sb="55" eb="57">
      <t>ハイチ</t>
    </rPh>
    <phoneticPr fontId="20"/>
  </si>
  <si>
    <t>地域に貢献する活動を行っている。</t>
    <rPh sb="0" eb="2">
      <t>チイキ</t>
    </rPh>
    <rPh sb="3" eb="5">
      <t>コウケン</t>
    </rPh>
    <rPh sb="7" eb="9">
      <t>カツドウ</t>
    </rPh>
    <rPh sb="10" eb="11">
      <t>オコナ</t>
    </rPh>
    <phoneticPr fontId="20"/>
  </si>
  <si>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20"/>
  </si>
  <si>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20"/>
  </si>
  <si>
    <t>入浴介助に関わる職員に対し、入浴介助に関する研修等を行っている。</t>
    <rPh sb="0" eb="4">
      <t>ニュウヨクカイジョ</t>
    </rPh>
    <rPh sb="5" eb="6">
      <t>カカ</t>
    </rPh>
    <rPh sb="8" eb="10">
      <t>ショクイン</t>
    </rPh>
    <rPh sb="11" eb="12">
      <t>タイ</t>
    </rPh>
    <rPh sb="14" eb="18">
      <t>ニュウヨクカイジョ</t>
    </rPh>
    <rPh sb="19" eb="20">
      <t>カン</t>
    </rPh>
    <rPh sb="22" eb="25">
      <t>ケンシュウトウ</t>
    </rPh>
    <rPh sb="26" eb="27">
      <t>オコナ</t>
    </rPh>
    <phoneticPr fontId="20"/>
  </si>
  <si>
    <t>入浴介助加算(Ⅱ)</t>
    <phoneticPr fontId="20"/>
  </si>
  <si>
    <t>入浴介助に関する研修等を行っている。</t>
    <rPh sb="0" eb="4">
      <t>ニュウヨクカイジョ</t>
    </rPh>
    <rPh sb="5" eb="6">
      <t>カン</t>
    </rPh>
    <rPh sb="8" eb="10">
      <t>ケンシュウ</t>
    </rPh>
    <rPh sb="10" eb="11">
      <t>トウ</t>
    </rPh>
    <rPh sb="12" eb="13">
      <t>オコナ</t>
    </rPh>
    <phoneticPr fontId="20"/>
  </si>
  <si>
    <r>
      <t>医師、理学療法士、作業療法士、介護福祉士</t>
    </r>
    <r>
      <rPr>
        <strike/>
        <sz val="11"/>
        <rFont val="ＭＳ ゴシック"/>
        <family val="3"/>
        <charset val="128"/>
      </rPr>
      <t>、</t>
    </r>
    <r>
      <rPr>
        <sz val="11"/>
        <rFont val="ＭＳ ゴシック"/>
        <family val="3"/>
        <charset val="128"/>
      </rPr>
      <t>若しくは介護支援専門員</t>
    </r>
    <r>
      <rPr>
        <strike/>
        <sz val="11"/>
        <rFont val="ＭＳ ゴシック"/>
        <family val="3"/>
        <charset val="128"/>
      </rPr>
      <t>等</t>
    </r>
    <r>
      <rPr>
        <sz val="11"/>
        <rFont val="ＭＳ ゴシック"/>
        <family val="3"/>
        <charset val="128"/>
      </rPr>
      <t>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踏まえ、浴室における利用者の動作と浴室環境を評価している。</t>
    </r>
    <rPh sb="21" eb="22">
      <t>モ</t>
    </rPh>
    <rPh sb="31" eb="32">
      <t>トウ</t>
    </rPh>
    <rPh sb="33" eb="34">
      <t>マタ</t>
    </rPh>
    <rPh sb="35" eb="38">
      <t>リヨウシャ</t>
    </rPh>
    <rPh sb="39" eb="41">
      <t>ドウサ</t>
    </rPh>
    <rPh sb="41" eb="42">
      <t>オヨ</t>
    </rPh>
    <rPh sb="43" eb="45">
      <t>ヨクシツ</t>
    </rPh>
    <rPh sb="116" eb="119">
      <t>リヨウシャ</t>
    </rPh>
    <rPh sb="121" eb="122">
      <t>タク</t>
    </rPh>
    <rPh sb="123" eb="125">
      <t>ホウモン</t>
    </rPh>
    <rPh sb="127" eb="130">
      <t>リヨウシャ</t>
    </rPh>
    <rPh sb="131" eb="133">
      <t>ジョウタイ</t>
    </rPh>
    <rPh sb="134" eb="135">
      <t>フ</t>
    </rPh>
    <rPh sb="138" eb="140">
      <t>ヨクシツ</t>
    </rPh>
    <rPh sb="144" eb="147">
      <t>リヨウシャ</t>
    </rPh>
    <rPh sb="148" eb="150">
      <t>ドウサ</t>
    </rPh>
    <rPh sb="151" eb="153">
      <t>ヨクシツ</t>
    </rPh>
    <rPh sb="153" eb="155">
      <t>カンキョウ</t>
    </rPh>
    <rPh sb="156" eb="158">
      <t>ヒョウカ</t>
    </rPh>
    <phoneticPr fontId="20"/>
  </si>
  <si>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20"/>
  </si>
  <si>
    <t>指定地域密着型通所介護事業所の機能訓練指導員等（機能訓練指導員、看護職員、介護職員、生活相談員その他の職種の者）が共同し、医師等との連携の下で、利用者の身体状況や訪問で把握した利用者の居宅の浴室の環境等を踏まえた個別の入浴計画を作成している。</t>
    <rPh sb="0" eb="2">
      <t>シテイ</t>
    </rPh>
    <rPh sb="2" eb="7">
      <t>チイキミッチャクガタ</t>
    </rPh>
    <rPh sb="7" eb="9">
      <t>ツウショ</t>
    </rPh>
    <rPh sb="9" eb="11">
      <t>カイゴ</t>
    </rPh>
    <rPh sb="11" eb="14">
      <t>ジギョウショ</t>
    </rPh>
    <rPh sb="15" eb="22">
      <t>キノウクンレンシドウイン</t>
    </rPh>
    <rPh sb="22" eb="23">
      <t>トウ</t>
    </rPh>
    <rPh sb="57" eb="59">
      <t>キョウドウ</t>
    </rPh>
    <rPh sb="61" eb="64">
      <t>イシトウ</t>
    </rPh>
    <rPh sb="66" eb="68">
      <t>レンケイ</t>
    </rPh>
    <rPh sb="69" eb="70">
      <t>モト</t>
    </rPh>
    <rPh sb="72" eb="75">
      <t>リヨウシャ</t>
    </rPh>
    <rPh sb="76" eb="78">
      <t>シンタイ</t>
    </rPh>
    <rPh sb="78" eb="80">
      <t>ジョウキョウ</t>
    </rPh>
    <rPh sb="81" eb="83">
      <t>ホウモン</t>
    </rPh>
    <rPh sb="84" eb="86">
      <t>ハアク</t>
    </rPh>
    <rPh sb="88" eb="91">
      <t>リヨウシャ</t>
    </rPh>
    <rPh sb="92" eb="94">
      <t>キョタク</t>
    </rPh>
    <rPh sb="95" eb="97">
      <t>ヨクシツ</t>
    </rPh>
    <rPh sb="98" eb="100">
      <t>カンキョウ</t>
    </rPh>
    <rPh sb="100" eb="101">
      <t>トウ</t>
    </rPh>
    <rPh sb="102" eb="103">
      <t>フ</t>
    </rPh>
    <rPh sb="106" eb="108">
      <t>コベツ</t>
    </rPh>
    <rPh sb="109" eb="111">
      <t>ニュウヨク</t>
    </rPh>
    <rPh sb="111" eb="113">
      <t>ケイカク</t>
    </rPh>
    <rPh sb="114" eb="116">
      <t>サクセイ</t>
    </rPh>
    <phoneticPr fontId="20"/>
  </si>
  <si>
    <t>個別の入浴計画に基づき、個浴又は利用者宅の状況に近い環境で入浴介助を実施している。</t>
    <rPh sb="0" eb="2">
      <t>コベツ</t>
    </rPh>
    <rPh sb="3" eb="5">
      <t>ニュウヨク</t>
    </rPh>
    <rPh sb="5" eb="7">
      <t>ケイカク</t>
    </rPh>
    <rPh sb="8" eb="9">
      <t>モト</t>
    </rPh>
    <rPh sb="12" eb="13">
      <t>コ</t>
    </rPh>
    <rPh sb="13" eb="14">
      <t>ヨク</t>
    </rPh>
    <rPh sb="14" eb="15">
      <t>マタ</t>
    </rPh>
    <rPh sb="16" eb="19">
      <t>リヨウシャ</t>
    </rPh>
    <rPh sb="19" eb="20">
      <t>タク</t>
    </rPh>
    <rPh sb="21" eb="23">
      <t>ジョウキョウ</t>
    </rPh>
    <rPh sb="24" eb="25">
      <t>チカ</t>
    </rPh>
    <rPh sb="26" eb="28">
      <t>カンキョウ</t>
    </rPh>
    <rPh sb="29" eb="31">
      <t>ニュウヨク</t>
    </rPh>
    <rPh sb="31" eb="33">
      <t>カイジョ</t>
    </rPh>
    <rPh sb="34" eb="36">
      <t>ジッシ</t>
    </rPh>
    <phoneticPr fontId="20"/>
  </si>
  <si>
    <t>指定地域密着型サービス基準第20条第１項第２号又は第３号に規定する看護職員又は介護職員の員数に加え、看護職員又は介護職員を常勤換算方法で２以上確保している。</t>
    <rPh sb="0" eb="2">
      <t>シテイ</t>
    </rPh>
    <rPh sb="2" eb="7">
      <t>チイキミッチャクガタ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20"/>
  </si>
  <si>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7">
      <t>チイキミッチャクガタ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6">
      <t>ツキアイダ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20"/>
  </si>
  <si>
    <t xml:space="preserve"> （別紙22-2）利用者の割合に関する計算書</t>
    <phoneticPr fontId="20"/>
  </si>
  <si>
    <t>指定地域密着型通所介護を行う時間帯を通じて専ら当該指定通所介護の提供に当たる看護職員を１名以上配置している。</t>
    <rPh sb="0" eb="2">
      <t>シテイ</t>
    </rPh>
    <rPh sb="2" eb="7">
      <t>チイキミッチャクガタ</t>
    </rPh>
    <rPh sb="7" eb="9">
      <t>ツウショ</t>
    </rPh>
    <rPh sb="9" eb="11">
      <t>カイゴ</t>
    </rPh>
    <rPh sb="12" eb="13">
      <t>オコナ</t>
    </rPh>
    <phoneticPr fontId="20"/>
  </si>
  <si>
    <t>共生型地域密着型通所介護費を算定していない。</t>
    <rPh sb="0" eb="3">
      <t>キョウセイガタ</t>
    </rPh>
    <rPh sb="3" eb="8">
      <t>チイキミッチャクガタ</t>
    </rPh>
    <rPh sb="8" eb="10">
      <t>ツウショ</t>
    </rPh>
    <rPh sb="10" eb="12">
      <t>カイゴ</t>
    </rPh>
    <rPh sb="12" eb="13">
      <t>ヒ</t>
    </rPh>
    <rPh sb="14" eb="16">
      <t>サンテイ</t>
    </rPh>
    <phoneticPr fontId="20"/>
  </si>
  <si>
    <t>生活機能向上連携加算（Ⅰ）</t>
    <rPh sb="0" eb="10">
      <t>セイカツキノウコウジョウレンケイカサン</t>
    </rPh>
    <phoneticPr fontId="20"/>
  </si>
  <si>
    <r>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
    <r>
      <rPr>
        <strike/>
        <sz val="11"/>
        <rFont val="ＭＳ ゴシック"/>
        <family val="3"/>
        <charset val="128"/>
      </rPr>
      <t xml:space="preserve">
</t>
    </r>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9">
      <t>チイキミッチャクガタ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20"/>
  </si>
  <si>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6">
      <t>チイキミッチャクガタ</t>
    </rPh>
    <rPh sb="161" eb="162">
      <t>トウ</t>
    </rPh>
    <phoneticPr fontId="20"/>
  </si>
  <si>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0"/>
  </si>
  <si>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0"/>
  </si>
  <si>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0"/>
  </si>
  <si>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0"/>
  </si>
  <si>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0"/>
  </si>
  <si>
    <t>生活機能向上連携加算（Ⅱ）</t>
    <rPh sb="0" eb="2">
      <t>セイカツ</t>
    </rPh>
    <rPh sb="2" eb="4">
      <t>キノウ</t>
    </rPh>
    <rPh sb="4" eb="6">
      <t>コウジョウ</t>
    </rPh>
    <rPh sb="6" eb="8">
      <t>レンケイ</t>
    </rPh>
    <rPh sb="8" eb="10">
      <t>カサン</t>
    </rPh>
    <phoneticPr fontId="20"/>
  </si>
  <si>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5">
      <t>チイキミッチャクガタ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0"/>
  </si>
  <si>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0"/>
  </si>
  <si>
    <t>理学療法士等は、３月ごとに１回以上指定通所地域密着型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6">
      <t>チイキミッチャクガタ</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20"/>
  </si>
  <si>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20"/>
  </si>
  <si>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20"/>
  </si>
  <si>
    <t>○　個別機能訓練計画書（参考様式）</t>
    <rPh sb="2" eb="4">
      <t>コベツ</t>
    </rPh>
    <rPh sb="4" eb="6">
      <t>キノウ</t>
    </rPh>
    <rPh sb="6" eb="8">
      <t>クンレン</t>
    </rPh>
    <rPh sb="8" eb="11">
      <t>ケイカクショ</t>
    </rPh>
    <rPh sb="12" eb="14">
      <t>サンコウ</t>
    </rPh>
    <rPh sb="14" eb="16">
      <t>ヨウシキ</t>
    </rPh>
    <phoneticPr fontId="20"/>
  </si>
  <si>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20"/>
  </si>
  <si>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20"/>
  </si>
  <si>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20"/>
  </si>
  <si>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20"/>
  </si>
  <si>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20"/>
  </si>
  <si>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20"/>
  </si>
  <si>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20"/>
  </si>
  <si>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20"/>
  </si>
  <si>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20"/>
  </si>
  <si>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20"/>
  </si>
  <si>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20"/>
  </si>
  <si>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20"/>
  </si>
  <si>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20"/>
  </si>
  <si>
    <t>個別機能訓練加算（Ⅰ）ロ</t>
    <rPh sb="0" eb="2">
      <t>コベツ</t>
    </rPh>
    <rPh sb="2" eb="4">
      <t>キノウ</t>
    </rPh>
    <rPh sb="4" eb="6">
      <t>クンレン</t>
    </rPh>
    <rPh sb="6" eb="8">
      <t>カサン</t>
    </rPh>
    <phoneticPr fontId="20"/>
  </si>
  <si>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20"/>
  </si>
  <si>
    <t>個別機能訓練加算（Ⅰ）イの基準に適合</t>
    <rPh sb="0" eb="6">
      <t>コベツキノウクンレン</t>
    </rPh>
    <rPh sb="6" eb="8">
      <t>カサン</t>
    </rPh>
    <rPh sb="13" eb="15">
      <t>キジュン</t>
    </rPh>
    <rPh sb="16" eb="18">
      <t>テキゴウ</t>
    </rPh>
    <phoneticPr fontId="20"/>
  </si>
  <si>
    <t>個別機能訓練加算（Ⅱ）</t>
    <phoneticPr fontId="20"/>
  </si>
  <si>
    <t>個別機能県連加算（Ⅰ）イ又はロの基準に適合</t>
    <rPh sb="0" eb="8">
      <t>コベツキノウケンレンカサン</t>
    </rPh>
    <rPh sb="12" eb="13">
      <t>マタ</t>
    </rPh>
    <rPh sb="16" eb="18">
      <t>キジュン</t>
    </rPh>
    <rPh sb="19" eb="21">
      <t>テキゴウ</t>
    </rPh>
    <phoneticPr fontId="20"/>
  </si>
  <si>
    <t>個別機能訓練計画書の内容等の情報を厚生労働省（LIFE)に提出し、機能訓練の実施に当たって、当該情報その他機能訓練の適切かつ有効な実施のために必要な情報を活用</t>
    <phoneticPr fontId="20"/>
  </si>
  <si>
    <t>ＡＤＬ維持等加算（Ⅰ）</t>
    <rPh sb="3" eb="5">
      <t>イジ</t>
    </rPh>
    <rPh sb="5" eb="6">
      <t>トウ</t>
    </rPh>
    <rPh sb="6" eb="8">
      <t>カサン</t>
    </rPh>
    <phoneticPr fontId="20"/>
  </si>
  <si>
    <t>評価対象者（当該地域密着型通所介護事業所の利用期間（評価対象利用期間）が６月を超える者）の総数が10人以上</t>
    <rPh sb="0" eb="2">
      <t>ヒョウカ</t>
    </rPh>
    <rPh sb="2" eb="5">
      <t>タイショウシャ</t>
    </rPh>
    <rPh sb="6" eb="8">
      <t>トウガイ</t>
    </rPh>
    <rPh sb="8" eb="13">
      <t>チイキミッチャクガタ</t>
    </rPh>
    <rPh sb="13" eb="15">
      <t>ツウショ</t>
    </rPh>
    <rPh sb="15" eb="17">
      <t>カイゴ</t>
    </rPh>
    <rPh sb="17" eb="20">
      <t>ジギョウショ</t>
    </rPh>
    <rPh sb="21" eb="23">
      <t>リヨウ</t>
    </rPh>
    <rPh sb="23" eb="25">
      <t>キカン</t>
    </rPh>
    <rPh sb="26" eb="28">
      <t>ヒョウカ</t>
    </rPh>
    <rPh sb="28" eb="30">
      <t>タイショウ</t>
    </rPh>
    <rPh sb="30" eb="32">
      <t>リヨウ</t>
    </rPh>
    <rPh sb="32" eb="34">
      <t>キカン</t>
    </rPh>
    <rPh sb="37" eb="38">
      <t>ツキ</t>
    </rPh>
    <rPh sb="39" eb="40">
      <t>コ</t>
    </rPh>
    <rPh sb="42" eb="43">
      <t>モノ</t>
    </rPh>
    <rPh sb="45" eb="47">
      <t>ソウスウ</t>
    </rPh>
    <rPh sb="50" eb="53">
      <t>ニンイジョウ</t>
    </rPh>
    <phoneticPr fontId="20"/>
  </si>
  <si>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0"/>
  </si>
  <si>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0"/>
  </si>
  <si>
    <t>ＡＤＬ維持等加算（Ⅱ）</t>
    <rPh sb="3" eb="5">
      <t>イジ</t>
    </rPh>
    <rPh sb="5" eb="6">
      <t>トウ</t>
    </rPh>
    <rPh sb="6" eb="8">
      <t>カサン</t>
    </rPh>
    <phoneticPr fontId="20"/>
  </si>
  <si>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0"/>
  </si>
  <si>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0"/>
  </si>
  <si>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7">
      <t>チイキミッチャクガタ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0"/>
  </si>
  <si>
    <t>（別紙23-2）利用者の割合に関する計算書 </t>
    <phoneticPr fontId="20"/>
  </si>
  <si>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7">
      <t>チイキミッチャクガタ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3">
      <t>チイキミッチャクガタ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20"/>
  </si>
  <si>
    <t>当該事業所の従業者に対する認知症ケアに関する事例の検討や技術的指導に係る会議を定期的に開催している。</t>
    <rPh sb="0" eb="5">
      <t>トウガイジギョウショ</t>
    </rPh>
    <rPh sb="6" eb="9">
      <t>ジュウギョウシャ</t>
    </rPh>
    <rPh sb="10" eb="11">
      <t>タイ</t>
    </rPh>
    <rPh sb="13" eb="16">
      <t>ニンチショウ</t>
    </rPh>
    <rPh sb="19" eb="20">
      <t>カン</t>
    </rPh>
    <rPh sb="22" eb="24">
      <t>ジレイ</t>
    </rPh>
    <rPh sb="25" eb="27">
      <t>ケントウ</t>
    </rPh>
    <rPh sb="28" eb="30">
      <t>ギジュツ</t>
    </rPh>
    <rPh sb="30" eb="31">
      <t>テキ</t>
    </rPh>
    <rPh sb="31" eb="33">
      <t>シドウ</t>
    </rPh>
    <rPh sb="34" eb="35">
      <t>カカ</t>
    </rPh>
    <rPh sb="36" eb="38">
      <t>カイギ</t>
    </rPh>
    <rPh sb="39" eb="41">
      <t>テイキ</t>
    </rPh>
    <rPh sb="41" eb="42">
      <t>テキ</t>
    </rPh>
    <rPh sb="43" eb="45">
      <t>カイサイ</t>
    </rPh>
    <phoneticPr fontId="20"/>
  </si>
  <si>
    <t>共生型通所介護費を算定していない。</t>
    <rPh sb="0" eb="3">
      <t>キョウセイガタ</t>
    </rPh>
    <rPh sb="3" eb="5">
      <t>ツウショ</t>
    </rPh>
    <rPh sb="5" eb="7">
      <t>カイゴ</t>
    </rPh>
    <rPh sb="7" eb="8">
      <t>ヒ</t>
    </rPh>
    <rPh sb="9" eb="11">
      <t>サンテイ</t>
    </rPh>
    <phoneticPr fontId="20"/>
  </si>
  <si>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0"/>
  </si>
  <si>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0"/>
  </si>
  <si>
    <t>認知症加算を算定していない。</t>
    <rPh sb="0" eb="5">
      <t>ニンチショウカサン</t>
    </rPh>
    <rPh sb="6" eb="8">
      <t>サンテイ</t>
    </rPh>
    <phoneticPr fontId="20"/>
  </si>
  <si>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20"/>
  </si>
  <si>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20"/>
  </si>
  <si>
    <t>定員、人員基準に適合</t>
    <rPh sb="0" eb="2">
      <t>テイイン</t>
    </rPh>
    <rPh sb="3" eb="5">
      <t>ジンイン</t>
    </rPh>
    <rPh sb="5" eb="7">
      <t>キジュン</t>
    </rPh>
    <rPh sb="8" eb="10">
      <t>テキゴウ</t>
    </rPh>
    <phoneticPr fontId="20"/>
  </si>
  <si>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0"/>
  </si>
  <si>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0"/>
  </si>
  <si>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20"/>
  </si>
  <si>
    <t>栄養ケア計画</t>
    <rPh sb="0" eb="2">
      <t>エイヨウ</t>
    </rPh>
    <rPh sb="4" eb="6">
      <t>ケイカク</t>
    </rPh>
    <phoneticPr fontId="20"/>
  </si>
  <si>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20"/>
  </si>
  <si>
    <t>栄養ケア提供経過記録
(参考様式)</t>
    <rPh sb="0" eb="2">
      <t>エイヨウ</t>
    </rPh>
    <rPh sb="4" eb="6">
      <t>テイキョウ</t>
    </rPh>
    <rPh sb="6" eb="8">
      <t>ケイカ</t>
    </rPh>
    <rPh sb="8" eb="10">
      <t>キロク</t>
    </rPh>
    <rPh sb="12" eb="14">
      <t>サンコウ</t>
    </rPh>
    <rPh sb="14" eb="16">
      <t>ヨウシキ</t>
    </rPh>
    <phoneticPr fontId="20"/>
  </si>
  <si>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20"/>
  </si>
  <si>
    <t>栄養ケアモニタリング
(参考様式)</t>
    <rPh sb="0" eb="2">
      <t>エイヨウ</t>
    </rPh>
    <rPh sb="12" eb="14">
      <t>サンコウ</t>
    </rPh>
    <rPh sb="14" eb="16">
      <t>ヨウシキ</t>
    </rPh>
    <phoneticPr fontId="20"/>
  </si>
  <si>
    <t>月の算定回数２回以下</t>
    <rPh sb="0" eb="1">
      <t>ツキ</t>
    </rPh>
    <rPh sb="2" eb="4">
      <t>サンテイ</t>
    </rPh>
    <rPh sb="4" eb="6">
      <t>カイスウ</t>
    </rPh>
    <rPh sb="7" eb="8">
      <t>カイ</t>
    </rPh>
    <rPh sb="8" eb="10">
      <t>イカ</t>
    </rPh>
    <phoneticPr fontId="20"/>
  </si>
  <si>
    <t>口腔・栄養スクリーニング加算（Ⅰ）</t>
    <rPh sb="0" eb="2">
      <t>コウクウ</t>
    </rPh>
    <rPh sb="3" eb="5">
      <t>エイヨウ</t>
    </rPh>
    <rPh sb="12" eb="14">
      <t>カサン</t>
    </rPh>
    <phoneticPr fontId="20"/>
  </si>
  <si>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3">
      <t>エイヨウジョウタイ</t>
    </rPh>
    <rPh sb="37" eb="39">
      <t>カクニン</t>
    </rPh>
    <rPh sb="40" eb="42">
      <t>ジョウホウ</t>
    </rPh>
    <rPh sb="43" eb="45">
      <t>タントウ</t>
    </rPh>
    <rPh sb="46" eb="48">
      <t>カイゴ</t>
    </rPh>
    <rPh sb="48" eb="50">
      <t>シエン</t>
    </rPh>
    <rPh sb="50" eb="53">
      <t>センモンイン</t>
    </rPh>
    <rPh sb="54" eb="56">
      <t>テイキョウ</t>
    </rPh>
    <phoneticPr fontId="20"/>
  </si>
  <si>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rPh sb="85" eb="89">
      <t>エイヨウジョウタイ</t>
    </rPh>
    <rPh sb="98" eb="99">
      <t>オコナ</t>
    </rPh>
    <rPh sb="101" eb="103">
      <t>ケッカ</t>
    </rPh>
    <rPh sb="104" eb="108">
      <t>エイヨウカイゼン</t>
    </rPh>
    <rPh sb="113" eb="115">
      <t>ヒツヨウ</t>
    </rPh>
    <rPh sb="119" eb="121">
      <t>ハンダン</t>
    </rPh>
    <rPh sb="124" eb="128">
      <t>エイヨウカイゼン</t>
    </rPh>
    <rPh sb="133" eb="135">
      <t>カイシ</t>
    </rPh>
    <rPh sb="138" eb="139">
      <t>ヒ</t>
    </rPh>
    <rPh sb="140" eb="141">
      <t>ゾク</t>
    </rPh>
    <rPh sb="143" eb="144">
      <t>ツキ</t>
    </rPh>
    <rPh sb="145" eb="146">
      <t>ノゾ</t>
    </rPh>
    <phoneticPr fontId="20"/>
  </si>
  <si>
    <t>非該当</t>
    <rPh sb="0" eb="1">
      <t>ヒ</t>
    </rPh>
    <rPh sb="1" eb="3">
      <t>ガイトウ</t>
    </rPh>
    <phoneticPr fontId="20"/>
  </si>
  <si>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60" eb="62">
      <t>コウクウ</t>
    </rPh>
    <rPh sb="82" eb="84">
      <t>コウクウ</t>
    </rPh>
    <rPh sb="84" eb="86">
      <t>キノウ</t>
    </rPh>
    <rPh sb="86" eb="88">
      <t>コウジョウ</t>
    </rPh>
    <rPh sb="104" eb="110">
      <t>コウクウキノウコウジョウ</t>
    </rPh>
    <phoneticPr fontId="20"/>
  </si>
  <si>
    <t>他の介護サービスの事業所において、当該利用者について、口腔連携強化加算を算定していない</t>
    <rPh sb="0" eb="1">
      <t>ホカ</t>
    </rPh>
    <rPh sb="2" eb="4">
      <t>カイゴ</t>
    </rPh>
    <rPh sb="9" eb="12">
      <t>ジギョウショ</t>
    </rPh>
    <rPh sb="17" eb="22">
      <t>トウガイリヨウシャ</t>
    </rPh>
    <rPh sb="27" eb="33">
      <t>コウクウレンケイキョウカ</t>
    </rPh>
    <rPh sb="33" eb="35">
      <t>カサン</t>
    </rPh>
    <rPh sb="36" eb="38">
      <t>サンテイ</t>
    </rPh>
    <phoneticPr fontId="20"/>
  </si>
  <si>
    <t>口腔・栄養スクリーニング加算（Ⅱ）</t>
    <rPh sb="0" eb="2">
      <t>コウクウ</t>
    </rPh>
    <rPh sb="3" eb="5">
      <t>エイヨウ</t>
    </rPh>
    <rPh sb="12" eb="14">
      <t>カサン</t>
    </rPh>
    <phoneticPr fontId="20"/>
  </si>
  <si>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20"/>
  </si>
  <si>
    <t>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28" eb="29">
      <t>アイダ</t>
    </rPh>
    <rPh sb="96" eb="100">
      <t>エイヨウジョウタイ</t>
    </rPh>
    <rPh sb="115" eb="119">
      <t>エイヨウカイゼン</t>
    </rPh>
    <rPh sb="124" eb="126">
      <t>ヒツヨウ</t>
    </rPh>
    <rPh sb="130" eb="132">
      <t>ハンダン</t>
    </rPh>
    <rPh sb="135" eb="139">
      <t>エイヨウカイゼン</t>
    </rPh>
    <rPh sb="144" eb="146">
      <t>カイシ</t>
    </rPh>
    <rPh sb="149" eb="150">
      <t>ヒ</t>
    </rPh>
    <rPh sb="151" eb="152">
      <t>ゾク</t>
    </rPh>
    <rPh sb="154" eb="155">
      <t>ツキ</t>
    </rPh>
    <rPh sb="156" eb="157">
      <t>ノゾ</t>
    </rPh>
    <phoneticPr fontId="20"/>
  </si>
  <si>
    <t>②算定日が属する月が、当該利用者が口腔機能向上加算の算定に係る口腔機能向上サービスを受けている間及び当該口腔機能向上サービスが終了した日の属する月ではない</t>
    <phoneticPr fontId="20"/>
  </si>
  <si>
    <t>（２）利用開始時および利用中６月ごとに利用者の栄養状態について確認し情報を担当ケアマネに提供している場合次の①～③が該当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8" eb="60">
      <t>ガイトウ</t>
    </rPh>
    <phoneticPr fontId="20"/>
  </si>
  <si>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20"/>
  </si>
  <si>
    <t>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rPh sb="74" eb="76">
      <t>コウクウ</t>
    </rPh>
    <rPh sb="77" eb="81">
      <t>ケンコウジョウタイ</t>
    </rPh>
    <rPh sb="96" eb="102">
      <t>コウクウキノウコウジョウ</t>
    </rPh>
    <rPh sb="107" eb="109">
      <t>ヒツヨウ</t>
    </rPh>
    <rPh sb="113" eb="115">
      <t>ハンダン</t>
    </rPh>
    <rPh sb="118" eb="124">
      <t>コウクウキノウコウジョウ</t>
    </rPh>
    <rPh sb="129" eb="131">
      <t>カイシ</t>
    </rPh>
    <rPh sb="134" eb="135">
      <t>ヒ</t>
    </rPh>
    <rPh sb="136" eb="137">
      <t>ゾク</t>
    </rPh>
    <rPh sb="139" eb="140">
      <t>ツキ</t>
    </rPh>
    <rPh sb="141" eb="142">
      <t>ノゾ</t>
    </rPh>
    <phoneticPr fontId="20"/>
  </si>
  <si>
    <t>③他の事業所において、当該利用者について、口腔連携強化加算を算定していない。</t>
    <rPh sb="1" eb="2">
      <t>タ</t>
    </rPh>
    <rPh sb="3" eb="6">
      <t>ジギョウショ</t>
    </rPh>
    <rPh sb="11" eb="13">
      <t>トウガイ</t>
    </rPh>
    <rPh sb="13" eb="16">
      <t>リヨウシャ</t>
    </rPh>
    <rPh sb="21" eb="25">
      <t>コウクウレンケイ</t>
    </rPh>
    <rPh sb="25" eb="27">
      <t>キョウカ</t>
    </rPh>
    <rPh sb="27" eb="29">
      <t>カサン</t>
    </rPh>
    <rPh sb="30" eb="32">
      <t>サンテイ</t>
    </rPh>
    <phoneticPr fontId="20"/>
  </si>
  <si>
    <t>（１）又は（２）に該当</t>
    <rPh sb="3" eb="4">
      <t>マタ</t>
    </rPh>
    <rPh sb="9" eb="11">
      <t>ガイトウ</t>
    </rPh>
    <phoneticPr fontId="20"/>
  </si>
  <si>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0"/>
  </si>
  <si>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0"/>
  </si>
  <si>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0"/>
  </si>
  <si>
    <t>利用者毎の口腔機能改善管理指導計画の進捗状況を定期的に評価、３月ごとに口腔機能のの状態の評価を行い、介護支援専門員、主治の医師・歯科医師への情報提供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1" eb="43">
      <t>ジョウタイ</t>
    </rPh>
    <rPh sb="44" eb="46">
      <t>ヒョウカ</t>
    </rPh>
    <rPh sb="47" eb="48">
      <t>オコナ</t>
    </rPh>
    <rPh sb="50" eb="52">
      <t>カイゴ</t>
    </rPh>
    <rPh sb="52" eb="54">
      <t>シエン</t>
    </rPh>
    <rPh sb="54" eb="57">
      <t>センモンイン</t>
    </rPh>
    <rPh sb="58" eb="60">
      <t>シュジ</t>
    </rPh>
    <rPh sb="61" eb="63">
      <t>イシ</t>
    </rPh>
    <rPh sb="64" eb="68">
      <t>シカイシ</t>
    </rPh>
    <rPh sb="70" eb="72">
      <t>ジョウホウ</t>
    </rPh>
    <rPh sb="72" eb="74">
      <t>テイキョウ</t>
    </rPh>
    <phoneticPr fontId="20"/>
  </si>
  <si>
    <t>口腔機能向上サービスのモニタリング(参考様式)</t>
    <rPh sb="0" eb="2">
      <t>コウクウ</t>
    </rPh>
    <rPh sb="2" eb="4">
      <t>キノウ</t>
    </rPh>
    <rPh sb="4" eb="6">
      <t>コウジョウ</t>
    </rPh>
    <rPh sb="18" eb="20">
      <t>サンコウ</t>
    </rPh>
    <rPh sb="20" eb="22">
      <t>ヨウシキ</t>
    </rPh>
    <phoneticPr fontId="20"/>
  </si>
  <si>
    <t>「摂食・嚥下機能に関する訓練の指導若しくは実施」を行っている。（行っていない場合は、加算の算定はできない。）</t>
    <rPh sb="1" eb="3">
      <t>セッショク</t>
    </rPh>
    <rPh sb="4" eb="6">
      <t>エンゲ</t>
    </rPh>
    <rPh sb="6" eb="8">
      <t>キノウ</t>
    </rPh>
    <rPh sb="9" eb="10">
      <t>カン</t>
    </rPh>
    <rPh sb="12" eb="14">
      <t>クンレン</t>
    </rPh>
    <rPh sb="15" eb="17">
      <t>シドウ</t>
    </rPh>
    <rPh sb="17" eb="18">
      <t>モ</t>
    </rPh>
    <rPh sb="21" eb="23">
      <t>ジッシ</t>
    </rPh>
    <rPh sb="25" eb="26">
      <t>オコナ</t>
    </rPh>
    <rPh sb="32" eb="33">
      <t>オコナ</t>
    </rPh>
    <rPh sb="38" eb="40">
      <t>バアイ</t>
    </rPh>
    <rPh sb="42" eb="44">
      <t>カサン</t>
    </rPh>
    <rPh sb="45" eb="47">
      <t>サンテイ</t>
    </rPh>
    <phoneticPr fontId="20"/>
  </si>
  <si>
    <t>口腔機能向上加算(Ⅱ)</t>
    <phoneticPr fontId="20"/>
  </si>
  <si>
    <t>利用者毎の口腔機能改善管理指導計画の進捗状況を定期的に評価、３月ごとに口腔機能のの状態の評価を行い、介護支援専門員、主治の医師・歯科医師への情報提供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カイゴ</t>
    </rPh>
    <rPh sb="52" eb="54">
      <t>シエン</t>
    </rPh>
    <rPh sb="54" eb="57">
      <t>センモンイン</t>
    </rPh>
    <rPh sb="58" eb="60">
      <t>シュジ</t>
    </rPh>
    <rPh sb="61" eb="63">
      <t>イシ</t>
    </rPh>
    <rPh sb="64" eb="68">
      <t>シカイシ</t>
    </rPh>
    <rPh sb="70" eb="72">
      <t>ジョウホウ</t>
    </rPh>
    <rPh sb="72" eb="74">
      <t>テイキョウ</t>
    </rPh>
    <phoneticPr fontId="20"/>
  </si>
  <si>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20"/>
  </si>
  <si>
    <t>利用者ごとのＡＤＬ値（ＡＤＬの評価に基づき測定し値）、栄養状態、口腔機能、認知症の状況その他の利用者の心身の状況等に係る基本的な情報を、厚生労働省（LIFE)に提出</t>
    <phoneticPr fontId="20"/>
  </si>
  <si>
    <t>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6" eb="11">
      <t>チイキミッチャクガタ</t>
    </rPh>
    <rPh sb="26" eb="31">
      <t>チイキミッチャクガタ</t>
    </rPh>
    <rPh sb="44" eb="46">
      <t>コウセイ</t>
    </rPh>
    <rPh sb="46" eb="49">
      <t>ロウドウショウ</t>
    </rPh>
    <rPh sb="50" eb="52">
      <t>テイシュツ</t>
    </rPh>
    <rPh sb="61" eb="66">
      <t>チイキミッチャクガタ</t>
    </rPh>
    <phoneticPr fontId="20"/>
  </si>
  <si>
    <t>重度者ケア体制加算
（療養通所介護）</t>
    <rPh sb="0" eb="2">
      <t>ジュウド</t>
    </rPh>
    <rPh sb="2" eb="3">
      <t>シャ</t>
    </rPh>
    <rPh sb="5" eb="7">
      <t>タイセイ</t>
    </rPh>
    <rPh sb="7" eb="9">
      <t>カサン</t>
    </rPh>
    <rPh sb="11" eb="13">
      <t>リョウヨウ</t>
    </rPh>
    <rPh sb="13" eb="15">
      <t>ツウショ</t>
    </rPh>
    <rPh sb="15" eb="17">
      <t>カイゴ</t>
    </rPh>
    <phoneticPr fontId="20"/>
  </si>
  <si>
    <t>指定地域密着型サービス基準第40条第2項に規定する看護師の員数に加え、看護職員を常勤換算方法で３以上確保している。</t>
    <rPh sb="0" eb="4">
      <t>シテイチイキ</t>
    </rPh>
    <rPh sb="4" eb="7">
      <t>ミッチャクガタ</t>
    </rPh>
    <rPh sb="11" eb="13">
      <t>キジュン</t>
    </rPh>
    <rPh sb="13" eb="14">
      <t>ダイ</t>
    </rPh>
    <rPh sb="16" eb="17">
      <t>ジョウ</t>
    </rPh>
    <rPh sb="17" eb="18">
      <t>ダイ</t>
    </rPh>
    <rPh sb="19" eb="20">
      <t>コウ</t>
    </rPh>
    <rPh sb="21" eb="23">
      <t>キテイ</t>
    </rPh>
    <rPh sb="25" eb="28">
      <t>カンゴシ</t>
    </rPh>
    <rPh sb="29" eb="31">
      <t>インスウ</t>
    </rPh>
    <rPh sb="32" eb="33">
      <t>クワ</t>
    </rPh>
    <rPh sb="35" eb="39">
      <t>カンゴショクイン</t>
    </rPh>
    <rPh sb="40" eb="44">
      <t>ジョウキンカンサン</t>
    </rPh>
    <rPh sb="44" eb="46">
      <t>ホウホウ</t>
    </rPh>
    <rPh sb="48" eb="50">
      <t>イジョウ</t>
    </rPh>
    <rPh sb="50" eb="52">
      <t>カクホ</t>
    </rPh>
    <phoneticPr fontId="20"/>
  </si>
  <si>
    <t>療養通所介護従業者のうち、保健師助産師看護師法第37条の2第2項第5号に規定する指定研修機関において行われる研修等を修了した看護師を１以上確保している。</t>
    <rPh sb="0" eb="4">
      <t>リョウヨウツウショ</t>
    </rPh>
    <rPh sb="4" eb="6">
      <t>カイゴ</t>
    </rPh>
    <rPh sb="6" eb="9">
      <t>ジュウギョウシャ</t>
    </rPh>
    <rPh sb="13" eb="16">
      <t>ホケンシ</t>
    </rPh>
    <rPh sb="16" eb="19">
      <t>ジョサンシ</t>
    </rPh>
    <rPh sb="19" eb="22">
      <t>カンゴシ</t>
    </rPh>
    <rPh sb="22" eb="23">
      <t>ホウ</t>
    </rPh>
    <rPh sb="23" eb="24">
      <t>ダイ</t>
    </rPh>
    <rPh sb="26" eb="27">
      <t>ジョウ</t>
    </rPh>
    <rPh sb="29" eb="30">
      <t>ダイ</t>
    </rPh>
    <rPh sb="31" eb="32">
      <t>コウ</t>
    </rPh>
    <rPh sb="32" eb="33">
      <t>ダイ</t>
    </rPh>
    <rPh sb="34" eb="35">
      <t>ゴウ</t>
    </rPh>
    <rPh sb="36" eb="38">
      <t>キテイ</t>
    </rPh>
    <rPh sb="40" eb="42">
      <t>シテイ</t>
    </rPh>
    <rPh sb="42" eb="44">
      <t>ケンシュウ</t>
    </rPh>
    <rPh sb="44" eb="46">
      <t>キカン</t>
    </rPh>
    <rPh sb="50" eb="51">
      <t>オコナ</t>
    </rPh>
    <rPh sb="54" eb="56">
      <t>ケンシュウ</t>
    </rPh>
    <rPh sb="56" eb="57">
      <t>ナド</t>
    </rPh>
    <rPh sb="58" eb="60">
      <t>シュウリョウ</t>
    </rPh>
    <rPh sb="62" eb="65">
      <t>カンゴシ</t>
    </rPh>
    <rPh sb="67" eb="69">
      <t>イジョウ</t>
    </rPh>
    <rPh sb="69" eb="71">
      <t>カクホ</t>
    </rPh>
    <phoneticPr fontId="20"/>
  </si>
  <si>
    <t>指定療養通所介護事業者が指定訪問看護事業者の指定を併せて受け、かつ、一体的に事業を実施している。</t>
    <rPh sb="0" eb="2">
      <t>シテイ</t>
    </rPh>
    <rPh sb="2" eb="4">
      <t>リョウヨウ</t>
    </rPh>
    <rPh sb="4" eb="6">
      <t>ツウショ</t>
    </rPh>
    <rPh sb="6" eb="8">
      <t>カイゴ</t>
    </rPh>
    <rPh sb="8" eb="11">
      <t>ジギョウシャ</t>
    </rPh>
    <rPh sb="12" eb="14">
      <t>シテイ</t>
    </rPh>
    <rPh sb="14" eb="18">
      <t>ホウモンカンゴ</t>
    </rPh>
    <rPh sb="18" eb="21">
      <t>ジギョウシャ</t>
    </rPh>
    <rPh sb="22" eb="24">
      <t>シテイ</t>
    </rPh>
    <rPh sb="25" eb="26">
      <t>アワ</t>
    </rPh>
    <rPh sb="28" eb="29">
      <t>ウ</t>
    </rPh>
    <rPh sb="34" eb="37">
      <t>イッタイテキ</t>
    </rPh>
    <rPh sb="38" eb="40">
      <t>ジギョウ</t>
    </rPh>
    <rPh sb="41" eb="43">
      <t>ジッシ</t>
    </rPh>
    <phoneticPr fontId="20"/>
  </si>
  <si>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7">
      <t>チイキミッチャクガタ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4">
      <t>チイキミッチャクガタ</t>
    </rPh>
    <rPh sb="34" eb="36">
      <t>ツウショ</t>
    </rPh>
    <rPh sb="36" eb="38">
      <t>カイゴ</t>
    </rPh>
    <rPh sb="38" eb="41">
      <t>ジギョウショ</t>
    </rPh>
    <rPh sb="42" eb="44">
      <t>ドウイツ</t>
    </rPh>
    <rPh sb="44" eb="46">
      <t>タテモノ</t>
    </rPh>
    <rPh sb="48" eb="50">
      <t>トウガイ</t>
    </rPh>
    <rPh sb="50" eb="52">
      <t>シテイ</t>
    </rPh>
    <rPh sb="52" eb="57">
      <t>チイキミッチャクガタ</t>
    </rPh>
    <rPh sb="57" eb="59">
      <t>ツウショ</t>
    </rPh>
    <rPh sb="59" eb="61">
      <t>カイゴ</t>
    </rPh>
    <rPh sb="61" eb="64">
      <t>ジギョウショ</t>
    </rPh>
    <rPh sb="65" eb="66">
      <t>カヨ</t>
    </rPh>
    <rPh sb="67" eb="68">
      <t>モノ</t>
    </rPh>
    <rPh sb="69" eb="70">
      <t>タイ</t>
    </rPh>
    <rPh sb="71" eb="73">
      <t>シテイ</t>
    </rPh>
    <rPh sb="73" eb="78">
      <t>チイキミッチャクガタ</t>
    </rPh>
    <rPh sb="78" eb="80">
      <t>ツウショ</t>
    </rPh>
    <rPh sb="80" eb="82">
      <t>カイゴ</t>
    </rPh>
    <rPh sb="83" eb="84">
      <t>オコナ</t>
    </rPh>
    <rPh sb="86" eb="88">
      <t>バアイ</t>
    </rPh>
    <rPh sb="89" eb="91">
      <t>ショウビョウ</t>
    </rPh>
    <rPh sb="94" eb="97">
      <t>イチジテキ</t>
    </rPh>
    <rPh sb="98" eb="100">
      <t>ソウゲイ</t>
    </rPh>
    <rPh sb="101" eb="103">
      <t>ヒツヨウ</t>
    </rPh>
    <rPh sb="107" eb="108">
      <t>ミト</t>
    </rPh>
    <rPh sb="112" eb="115">
      <t>リヨウシャ</t>
    </rPh>
    <rPh sb="117" eb="118">
      <t>ホカ</t>
    </rPh>
    <rPh sb="121" eb="122">
      <t>エ</t>
    </rPh>
    <rPh sb="124" eb="126">
      <t>ジジョウ</t>
    </rPh>
    <rPh sb="129" eb="131">
      <t>ソウゲイ</t>
    </rPh>
    <rPh sb="132" eb="134">
      <t>ヒツヨウ</t>
    </rPh>
    <rPh sb="135" eb="136">
      <t>ミト</t>
    </rPh>
    <rPh sb="140" eb="143">
      <t>リヨウシャ</t>
    </rPh>
    <rPh sb="144" eb="145">
      <t>タイ</t>
    </rPh>
    <rPh sb="147" eb="149">
      <t>ソウゲイ</t>
    </rPh>
    <rPh sb="150" eb="151">
      <t>オコナ</t>
    </rPh>
    <rPh sb="153" eb="155">
      <t>バアイ</t>
    </rPh>
    <rPh sb="156" eb="157">
      <t>ノゾ</t>
    </rPh>
    <phoneticPr fontId="20"/>
  </si>
  <si>
    <t>指定地域密着型通所介護事業所の従業者が、利用者に対し、その居宅と指定地域密着型通所介護事業所との間の送迎を行わない場合</t>
    <rPh sb="0" eb="2">
      <t>シテイ</t>
    </rPh>
    <rPh sb="2" eb="7">
      <t>チイキミッチャクガタ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9">
      <t>チイキミッチャクガタ</t>
    </rPh>
    <rPh sb="39" eb="41">
      <t>ツウショ</t>
    </rPh>
    <rPh sb="41" eb="43">
      <t>カイゴ</t>
    </rPh>
    <rPh sb="43" eb="46">
      <t>ジギョウショ</t>
    </rPh>
    <rPh sb="48" eb="49">
      <t>アイダ</t>
    </rPh>
    <rPh sb="50" eb="52">
      <t>ソウゲイ</t>
    </rPh>
    <rPh sb="53" eb="54">
      <t>オコナ</t>
    </rPh>
    <rPh sb="57" eb="59">
      <t>バアイ</t>
    </rPh>
    <phoneticPr fontId="20"/>
  </si>
  <si>
    <t>同一建物減算を算定していない</t>
    <rPh sb="0" eb="4">
      <t>ドウイツタテモノ</t>
    </rPh>
    <rPh sb="4" eb="6">
      <t>ゲンサン</t>
    </rPh>
    <rPh sb="7" eb="9">
      <t>サンテイ</t>
    </rPh>
    <phoneticPr fontId="20"/>
  </si>
  <si>
    <t>１ 次の（１）又は（２）に該当</t>
    <rPh sb="2" eb="3">
      <t>ツギ</t>
    </rPh>
    <rPh sb="7" eb="8">
      <t>マタ</t>
    </rPh>
    <rPh sb="13" eb="15">
      <t>ガイトウ</t>
    </rPh>
    <phoneticPr fontId="20"/>
  </si>
  <si>
    <t>（参考様式5）算定要件確認表</t>
    <phoneticPr fontId="20"/>
  </si>
  <si>
    <t>（１） 介護職員の総数のうち介護福祉士の割合が100分の70以上</t>
    <rPh sb="9" eb="11">
      <t>ソウスウ</t>
    </rPh>
    <rPh sb="20" eb="22">
      <t>ワリアイ</t>
    </rPh>
    <rPh sb="26" eb="27">
      <t>ブン</t>
    </rPh>
    <rPh sb="30" eb="32">
      <t>イジョウ</t>
    </rPh>
    <phoneticPr fontId="20"/>
  </si>
  <si>
    <t>（２）　介護職員の総数のうち勤続年数10年以上の介護福祉士の割合が100分の25以上</t>
    <rPh sb="4" eb="6">
      <t>カイゴ</t>
    </rPh>
    <rPh sb="6" eb="8">
      <t>ショクイン</t>
    </rPh>
    <rPh sb="9" eb="11">
      <t>ソウスウ</t>
    </rPh>
    <rPh sb="14" eb="16">
      <t>キンゾク</t>
    </rPh>
    <rPh sb="16" eb="18">
      <t>ネンスウ</t>
    </rPh>
    <rPh sb="20" eb="23">
      <t>ネンイジョウ</t>
    </rPh>
    <rPh sb="24" eb="26">
      <t>カイゴ</t>
    </rPh>
    <rPh sb="26" eb="29">
      <t>フクシシ</t>
    </rPh>
    <rPh sb="30" eb="32">
      <t>ワリアイ</t>
    </rPh>
    <rPh sb="36" eb="37">
      <t>ブン</t>
    </rPh>
    <rPh sb="40" eb="42">
      <t>イジョウ</t>
    </rPh>
    <phoneticPr fontId="20"/>
  </si>
  <si>
    <t>２ 定員、人員基準に適合</t>
    <phoneticPr fontId="20"/>
  </si>
  <si>
    <t>３　サービス提供体制強化加算（Ⅱ）及び（Ⅲ）を算定していない</t>
    <rPh sb="6" eb="14">
      <t>テイキョウタイセイキョウカカサン</t>
    </rPh>
    <rPh sb="17" eb="18">
      <t>オヨ</t>
    </rPh>
    <rPh sb="23" eb="25">
      <t>サンテイ</t>
    </rPh>
    <phoneticPr fontId="20"/>
  </si>
  <si>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20"/>
  </si>
  <si>
    <t>３ サービス提供体制強化加算（Ⅰ）及び（Ⅲ）を算定していない</t>
    <phoneticPr fontId="20"/>
  </si>
  <si>
    <t>１　次の（１）又は（２）に該当</t>
    <rPh sb="2" eb="3">
      <t>ツギ</t>
    </rPh>
    <rPh sb="7" eb="8">
      <t>マタ</t>
    </rPh>
    <rPh sb="13" eb="15">
      <t>ガイトウ</t>
    </rPh>
    <phoneticPr fontId="20"/>
  </si>
  <si>
    <t>（１） 介護職員の総数のうち介護福祉士の割合が100分の40以上</t>
    <rPh sb="9" eb="11">
      <t>ソウスウ</t>
    </rPh>
    <rPh sb="20" eb="22">
      <t>ワリアイ</t>
    </rPh>
    <rPh sb="26" eb="27">
      <t>ブン</t>
    </rPh>
    <rPh sb="30" eb="32">
      <t>イジョウ</t>
    </rPh>
    <phoneticPr fontId="20"/>
  </si>
  <si>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20"/>
  </si>
  <si>
    <t>３ サービス提供体制強化加算（Ⅰ）及び（Ⅱ）を算定していない</t>
    <phoneticPr fontId="20"/>
  </si>
  <si>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0"/>
  </si>
  <si>
    <t>介護職員処遇改善計画書</t>
    <rPh sb="0" eb="2">
      <t>カイゴ</t>
    </rPh>
    <rPh sb="2" eb="4">
      <t>ショクイン</t>
    </rPh>
    <rPh sb="4" eb="6">
      <t>ショグウ</t>
    </rPh>
    <rPh sb="6" eb="8">
      <t>カイゼン</t>
    </rPh>
    <rPh sb="8" eb="11">
      <t>ケイカクショ</t>
    </rPh>
    <phoneticPr fontId="20"/>
  </si>
  <si>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0"/>
  </si>
  <si>
    <t>実績報告書</t>
    <rPh sb="0" eb="2">
      <t>ジッセキ</t>
    </rPh>
    <rPh sb="2" eb="5">
      <t>ホウコクショ</t>
    </rPh>
    <phoneticPr fontId="20"/>
  </si>
  <si>
    <t>介護職員処遇改善加算（Ⅰ）
の場合
※R6年5月までの加算</t>
    <rPh sb="15" eb="17">
      <t>バアイ</t>
    </rPh>
    <phoneticPr fontId="20"/>
  </si>
  <si>
    <t>７　次の（１）、（２）、（３）のいずれにも適合</t>
    <phoneticPr fontId="20"/>
  </si>
  <si>
    <t>(１)任用の際の職責又は職務内容等の要件を書面で作成し、全ての介護職員に周知</t>
    <rPh sb="21" eb="23">
      <t>ショメン</t>
    </rPh>
    <rPh sb="24" eb="26">
      <t>サクセイ</t>
    </rPh>
    <phoneticPr fontId="20"/>
  </si>
  <si>
    <t>(２)資質の向上の支援に関する計画の策定、研修の実施又は研修の機会を確保し、全ての介護職員に周知</t>
    <phoneticPr fontId="20"/>
  </si>
  <si>
    <t>研修計画書</t>
    <rPh sb="0" eb="2">
      <t>ケンシュウ</t>
    </rPh>
    <rPh sb="2" eb="4">
      <t>ケイカク</t>
    </rPh>
    <rPh sb="4" eb="5">
      <t>ショ</t>
    </rPh>
    <phoneticPr fontId="20"/>
  </si>
  <si>
    <t>(３)経験若しくは資格等に応じて昇給する仕組み又は一定の基準に基づき定期に昇給する仕組みを設け、全ての介護職員に周知</t>
    <phoneticPr fontId="20"/>
  </si>
  <si>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</si>
  <si>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0"/>
  </si>
  <si>
    <t>介護職員処遇改善加算（Ⅱ）
の場合
※R6年5月までの加算</t>
    <rPh sb="15" eb="17">
      <t>バアイ</t>
    </rPh>
    <phoneticPr fontId="20"/>
  </si>
  <si>
    <t>７ 次の(１)、(２)のいずれにも適合</t>
    <phoneticPr fontId="20"/>
  </si>
  <si>
    <t>介護職員処遇改善加算（Ⅲ）
の場合
※R6年5月までの加算</t>
    <rPh sb="15" eb="17">
      <t>バアイ</t>
    </rPh>
    <phoneticPr fontId="20"/>
  </si>
  <si>
    <t>７　次の(１)、(２)のいずれかに適合</t>
    <phoneticPr fontId="20"/>
  </si>
  <si>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0"/>
  </si>
  <si>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0"/>
  </si>
  <si>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0"/>
  </si>
  <si>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0"/>
  </si>
  <si>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0"/>
  </si>
  <si>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0"/>
  </si>
  <si>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0"/>
  </si>
  <si>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0"/>
  </si>
  <si>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0"/>
  </si>
  <si>
    <t>４　処遇改善の実施の報告</t>
    <rPh sb="2" eb="4">
      <t>ショグウ</t>
    </rPh>
    <rPh sb="4" eb="6">
      <t>カイゼン</t>
    </rPh>
    <rPh sb="7" eb="9">
      <t>ジッシ</t>
    </rPh>
    <rPh sb="10" eb="12">
      <t>ホウコク</t>
    </rPh>
    <phoneticPr fontId="20"/>
  </si>
  <si>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0"/>
  </si>
  <si>
    <t>６　介護職員処遇改善加算（Ⅰ）から（Ⅲ）までのいずれかを算定</t>
    <rPh sb="2" eb="4">
      <t>カイゴ</t>
    </rPh>
    <rPh sb="4" eb="6">
      <t>ショクイン</t>
    </rPh>
    <rPh sb="6" eb="8">
      <t>ショグウ</t>
    </rPh>
    <rPh sb="8" eb="12">
      <t>カイゼンカサン</t>
    </rPh>
    <rPh sb="28" eb="30">
      <t>サンテイ</t>
    </rPh>
    <phoneticPr fontId="20"/>
  </si>
  <si>
    <t>７　処遇改善の内容（賃金改善を除く）及び処遇改善に要する費用の見込額を全ての職員に周知</t>
    <rPh sb="31" eb="33">
      <t>ミコ</t>
    </rPh>
    <rPh sb="33" eb="34">
      <t>ガク</t>
    </rPh>
    <phoneticPr fontId="20"/>
  </si>
  <si>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0"/>
  </si>
  <si>
    <t>介護職員等ベースアップ等支援加算
※R6年5月までの加算</t>
    <rPh sb="0" eb="2">
      <t>カイゴ</t>
    </rPh>
    <rPh sb="2" eb="4">
      <t>ショクイン</t>
    </rPh>
    <rPh sb="4" eb="5">
      <t>トウ</t>
    </rPh>
    <rPh sb="11" eb="12">
      <t>ナド</t>
    </rPh>
    <rPh sb="12" eb="14">
      <t>シエン</t>
    </rPh>
    <rPh sb="14" eb="16">
      <t>カサン</t>
    </rPh>
    <phoneticPr fontId="20"/>
  </si>
  <si>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0"/>
  </si>
  <si>
    <t>ベースアップ等支援加算処遇改善計画書</t>
    <rPh sb="6" eb="7">
      <t>ナド</t>
    </rPh>
    <rPh sb="7" eb="9">
      <t>シエン</t>
    </rPh>
    <rPh sb="9" eb="11">
      <t>カサン</t>
    </rPh>
    <rPh sb="11" eb="13">
      <t>ショグウ</t>
    </rPh>
    <rPh sb="13" eb="15">
      <t>カイゼン</t>
    </rPh>
    <rPh sb="15" eb="18">
      <t>ケイカクショ</t>
    </rPh>
    <phoneticPr fontId="20"/>
  </si>
  <si>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0"/>
  </si>
  <si>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0"/>
  </si>
  <si>
    <t>介護職員等処遇改善計画書</t>
    <rPh sb="0" eb="2">
      <t>カイゴ</t>
    </rPh>
    <rPh sb="2" eb="4">
      <t>ショクイン</t>
    </rPh>
    <rPh sb="4" eb="5">
      <t>トウ</t>
    </rPh>
    <rPh sb="5" eb="7">
      <t>ショグウ</t>
    </rPh>
    <rPh sb="7" eb="9">
      <t>カイゼン</t>
    </rPh>
    <rPh sb="9" eb="12">
      <t>ケイカクショ</t>
    </rPh>
    <phoneticPr fontId="20"/>
  </si>
  <si>
    <t>実績報告書　※R6年度分はなし</t>
    <rPh sb="0" eb="2">
      <t>ジッセキ</t>
    </rPh>
    <rPh sb="2" eb="5">
      <t>ホウコクショ</t>
    </rPh>
    <rPh sb="9" eb="11">
      <t>ネンド</t>
    </rPh>
    <rPh sb="11" eb="12">
      <t>ブン</t>
    </rPh>
    <phoneticPr fontId="20"/>
  </si>
  <si>
    <t>（新加算Ⅰ）介護職員等処遇改善加算の場合
※R6年6月以降の加算</t>
    <rPh sb="18" eb="20">
      <t>バアイ</t>
    </rPh>
    <phoneticPr fontId="20"/>
  </si>
  <si>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0"/>
  </si>
  <si>
    <t>就業規則、給与規定、資質向上のための計画等</t>
    <rPh sb="0" eb="4">
      <t>シュウギョウキソク</t>
    </rPh>
    <rPh sb="5" eb="9">
      <t>キュウヨキテイ</t>
    </rPh>
    <rPh sb="10" eb="14">
      <t>シシツコウジョウ</t>
    </rPh>
    <rPh sb="18" eb="20">
      <t>ケイカク</t>
    </rPh>
    <rPh sb="20" eb="21">
      <t>トウ</t>
    </rPh>
    <phoneticPr fontId="20"/>
  </si>
  <si>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0"/>
  </si>
  <si>
    <t>９　(キャリアパスⅢ)経験若しくは資格等に応じて昇給する仕組み又は一定の基準に基づき定期に昇給する仕組みを設け、全ての介護職員に周知
※Ｒ６年度中は年度内の対応の誓約で可。</t>
    <phoneticPr fontId="20"/>
  </si>
  <si>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0"/>
  </si>
  <si>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0"/>
  </si>
  <si>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0"/>
  </si>
  <si>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0"/>
  </si>
  <si>
    <t>介護サービス情報公表システム、ホームページ</t>
    <rPh sb="0" eb="2">
      <t>カイゴ</t>
    </rPh>
    <rPh sb="6" eb="10">
      <t>ジョウホウコウヒョウ</t>
    </rPh>
    <phoneticPr fontId="20"/>
  </si>
  <si>
    <t>１４ （職場環境要件）計画書にある職場環境要件の取組を行っていること</t>
    <rPh sb="11" eb="14">
      <t>ケイカクショ</t>
    </rPh>
    <rPh sb="24" eb="25">
      <t>ト</t>
    </rPh>
    <rPh sb="25" eb="26">
      <t>ク</t>
    </rPh>
    <rPh sb="27" eb="28">
      <t>オコナ</t>
    </rPh>
    <phoneticPr fontId="20"/>
  </si>
  <si>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</si>
  <si>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（新加算Ⅱ）介護職員等処遇改善加算の場合
※R6年6月以降の加算</t>
    <rPh sb="18" eb="20">
      <t>バアイ</t>
    </rPh>
    <phoneticPr fontId="20"/>
  </si>
  <si>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0"/>
  </si>
  <si>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0"/>
  </si>
  <si>
    <t>１３ （職場環境要件）計画書にある職場環境要件の取組を行っていること</t>
    <rPh sb="11" eb="14">
      <t>ケイカクショ</t>
    </rPh>
    <rPh sb="24" eb="25">
      <t>ト</t>
    </rPh>
    <rPh sb="25" eb="26">
      <t>ク</t>
    </rPh>
    <rPh sb="27" eb="28">
      <t>オコナ</t>
    </rPh>
    <phoneticPr fontId="20"/>
  </si>
  <si>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</si>
  <si>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（新加算Ⅲ）介護職員等処遇改善加算の場合
※R6年6月以降の加算</t>
    <rPh sb="18" eb="20">
      <t>バアイ</t>
    </rPh>
    <phoneticPr fontId="20"/>
  </si>
  <si>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0"/>
  </si>
  <si>
    <t>１１ （職場環境要件）計画書にある職場環境要件の取組を行っていること</t>
    <rPh sb="11" eb="14">
      <t>ケイカクショ</t>
    </rPh>
    <rPh sb="24" eb="25">
      <t>ト</t>
    </rPh>
    <rPh sb="25" eb="26">
      <t>ク</t>
    </rPh>
    <rPh sb="27" eb="28">
      <t>オコナ</t>
    </rPh>
    <phoneticPr fontId="20"/>
  </si>
  <si>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</si>
  <si>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（新加算Ⅳ）介護職員等処遇改善加算の場合
※R6年6月以降の加算</t>
    <rPh sb="18" eb="20">
      <t>バアイ</t>
    </rPh>
    <phoneticPr fontId="20"/>
  </si>
  <si>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0"/>
  </si>
  <si>
    <t>１０（職場環境要件）計画書にある職場環境要件の取組を行っていること</t>
    <rPh sb="10" eb="13">
      <t>ケイカクショ</t>
    </rPh>
    <rPh sb="23" eb="24">
      <t>ト</t>
    </rPh>
    <rPh sb="24" eb="25">
      <t>ク</t>
    </rPh>
    <rPh sb="26" eb="27">
      <t>オコナ</t>
    </rPh>
    <phoneticPr fontId="20"/>
  </si>
  <si>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</si>
  <si>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 V(1～14)）介護職員等処遇改善加算の場合
※R6年6月以降の加算
（R6年度中の経過措置）</t>
    <rPh sb="25" eb="27">
      <t>バアイ</t>
    </rPh>
    <phoneticPr fontId="20"/>
  </si>
  <si>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0"/>
  </si>
  <si>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0"/>
  </si>
  <si>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0"/>
  </si>
  <si>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0"/>
  </si>
  <si>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0"/>
  </si>
  <si>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0"/>
  </si>
  <si>
    <t>地域密着型通所介護費加算・減算自己点検シート</t>
    <rPh sb="10" eb="12">
      <t>カサン</t>
    </rPh>
    <rPh sb="13" eb="15">
      <t>ゲンサン</t>
    </rPh>
    <rPh sb="15" eb="19">
      <t>ジコテンケン</t>
    </rPh>
    <phoneticPr fontId="20"/>
  </si>
  <si>
    <t>（標準様式1）</t>
    <rPh sb="1" eb="3">
      <t>ヒョウジュン</t>
    </rPh>
    <rPh sb="3" eb="5">
      <t>ヨウシキ</t>
    </rPh>
    <phoneticPr fontId="20"/>
  </si>
  <si>
    <t>４週</t>
  </si>
  <si>
    <t>(2)</t>
    <phoneticPr fontId="5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</si>
  <si>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</si>
  <si>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3"/>
  </si>
  <si>
    <t>(4) 事業所全体のサービス提供単位数</t>
    <phoneticPr fontId="53"/>
  </si>
  <si>
    <t xml:space="preserve">(5) 当該サービス提供単位のサービス提供時間 </t>
    <rPh sb="4" eb="6">
      <t>トウガイ</t>
    </rPh>
    <rPh sb="10" eb="12">
      <t>テイキョウ</t>
    </rPh>
    <rPh sb="12" eb="14">
      <t>タンイ</t>
    </rPh>
    <rPh sb="19" eb="21">
      <t>テイキョウ</t>
    </rPh>
    <rPh sb="21" eb="23">
      <t>ジカン</t>
    </rPh>
    <phoneticPr fontId="53"/>
  </si>
  <si>
    <t>(6) 
職種</t>
    <phoneticPr fontId="20"/>
  </si>
  <si>
    <t>(7)
勤務
形態</t>
    <phoneticPr fontId="20"/>
  </si>
  <si>
    <t>(8)
資格</t>
    <rPh sb="4" eb="6">
      <t>シカク</t>
    </rPh>
    <phoneticPr fontId="53"/>
  </si>
  <si>
    <t>(9) 氏　名</t>
    <phoneticPr fontId="20"/>
  </si>
  <si>
    <t>(10)</t>
    <phoneticPr fontId="53"/>
  </si>
  <si>
    <t>(12)
週平均
勤務時間
数</t>
    <phoneticPr fontId="5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</si>
  <si>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0"/>
  </si>
  <si>
    <t>社会福祉主事任用資格</t>
  </si>
  <si>
    <t>(14) サービス提供時間内の勤務延時間数</t>
    <phoneticPr fontId="53"/>
  </si>
  <si>
    <t>(15) 利用者数　　　</t>
    <phoneticPr fontId="53"/>
  </si>
  <si>
    <t>(16) サービス提供時間（平均提供時間）</t>
    <rPh sb="9" eb="11">
      <t>テイキョウ</t>
    </rPh>
    <rPh sb="11" eb="13">
      <t>ジカン</t>
    </rPh>
    <rPh sb="14" eb="16">
      <t>ヘイキン</t>
    </rPh>
    <rPh sb="16" eb="18">
      <t>テイキョウ</t>
    </rPh>
    <rPh sb="18" eb="20">
      <t>ジカン</t>
    </rPh>
    <phoneticPr fontId="53"/>
  </si>
  <si>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53"/>
  </si>
  <si>
    <t>（参考）
(18) 1日の職種別人員内訳</t>
    <rPh sb="1" eb="3">
      <t>サンコウ</t>
    </rPh>
    <rPh sb="11" eb="12">
      <t>ニチ</t>
    </rPh>
    <rPh sb="13" eb="16">
      <t>ショクシュベツ</t>
    </rPh>
    <rPh sb="16" eb="17">
      <t>ニン</t>
    </rPh>
    <rPh sb="17" eb="18">
      <t>イン</t>
    </rPh>
    <rPh sb="18" eb="19">
      <t>ウチ</t>
    </rPh>
    <rPh sb="19" eb="20">
      <t>ヤク</t>
    </rPh>
    <phoneticPr fontId="53"/>
  </si>
  <si>
    <t>※24時間表記</t>
  </si>
  <si>
    <t>休憩時間1時間は「1:00」、休憩時間45分は「00:45」と入力してください。</t>
    <phoneticPr fontId="53"/>
  </si>
  <si>
    <t>自由記載欄</t>
    <rPh sb="0" eb="2">
      <t>ジユウ</t>
    </rPh>
    <rPh sb="2" eb="4">
      <t>キサイ</t>
    </rPh>
    <rPh sb="4" eb="5">
      <t>ラン</t>
    </rPh>
    <phoneticPr fontId="53"/>
  </si>
  <si>
    <t>始業時刻</t>
    <rPh sb="0" eb="2">
      <t>シギョウ</t>
    </rPh>
    <rPh sb="2" eb="4">
      <t>ジコク</t>
    </rPh>
    <phoneticPr fontId="53"/>
  </si>
  <si>
    <t>終業時刻</t>
    <rPh sb="0" eb="2">
      <t>シュウギョウ</t>
    </rPh>
    <rPh sb="2" eb="4">
      <t>ジコク</t>
    </rPh>
    <phoneticPr fontId="53"/>
  </si>
  <si>
    <t>開始時刻</t>
    <rPh sb="0" eb="2">
      <t>カイシ</t>
    </rPh>
    <rPh sb="2" eb="4">
      <t>ジコク</t>
    </rPh>
    <phoneticPr fontId="53"/>
  </si>
  <si>
    <t>終了時刻</t>
    <rPh sb="0" eb="2">
      <t>シュウリョウ</t>
    </rPh>
    <rPh sb="2" eb="4">
      <t>ジコク</t>
    </rPh>
    <phoneticPr fontId="53"/>
  </si>
  <si>
    <t>休日</t>
    <rPh sb="0" eb="2">
      <t>キュウジツ</t>
    </rPh>
    <phoneticPr fontId="53"/>
  </si>
  <si>
    <t>・職種ごとの勤務時間を「○：○○～○：○○」と表記することが困難な場合は、No21～30を活用し、勤務時間数のみを入力してください。</t>
    <rPh sb="45" eb="47">
      <t>カツヨウ</t>
    </rPh>
    <phoneticPr fontId="5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</si>
  <si>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53"/>
  </si>
  <si>
    <t>・シフト記号が足りない場合は、適宜、行を追加してください。</t>
    <rPh sb="4" eb="6">
      <t>キゴウ</t>
    </rPh>
    <rPh sb="7" eb="8">
      <t>タ</t>
    </rPh>
    <rPh sb="11" eb="13">
      <t>バアイ</t>
    </rPh>
    <rPh sb="15" eb="17">
      <t>テキギ</t>
    </rPh>
    <rPh sb="18" eb="19">
      <t>ギョウ</t>
    </rPh>
    <rPh sb="20" eb="22">
      <t>ツイカ</t>
    </rPh>
    <phoneticPr fontId="5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</si>
  <si>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3"/>
  </si>
  <si>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5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</si>
  <si>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53"/>
  </si>
  <si>
    <t>(17) 確保すべき介護職員の勤務時間数（注：記入方法参照）　　</t>
    <rPh sb="5" eb="7">
      <t>カクホ</t>
    </rPh>
    <rPh sb="10" eb="12">
      <t>カイゴ</t>
    </rPh>
    <rPh sb="12" eb="14">
      <t>ショクイン</t>
    </rPh>
    <rPh sb="15" eb="17">
      <t>キンム</t>
    </rPh>
    <rPh sb="17" eb="20">
      <t>ジカンスウ</t>
    </rPh>
    <phoneticPr fontId="53"/>
  </si>
  <si>
    <t>　(1) 「４週」・「暦月」のいずれかを選択してください。</t>
    <rPh sb="7" eb="8">
      <t>シュウ</t>
    </rPh>
    <rPh sb="11" eb="12">
      <t>レキ</t>
    </rPh>
    <rPh sb="12" eb="13">
      <t>ツキ</t>
    </rPh>
    <rPh sb="20" eb="22">
      <t>センタク</t>
    </rPh>
    <phoneticPr fontId="5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</si>
  <si>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</si>
  <si>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5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</si>
  <si>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5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</si>
  <si>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</si>
  <si>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</si>
  <si>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3"/>
  </si>
  <si>
    <t>　(9) 従業者の氏名を記入してください。</t>
    <rPh sb="5" eb="8">
      <t>ジュウギョウシャ</t>
    </rPh>
    <rPh sb="9" eb="11">
      <t>シメイ</t>
    </rPh>
    <rPh sb="12" eb="14">
      <t>キニュウ</t>
    </rPh>
    <phoneticPr fontId="5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</si>
  <si>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5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</si>
  <si>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</si>
  <si>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</si>
  <si>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</si>
  <si>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3"/>
  </si>
  <si>
    <t>　　　 その他、特記事項欄としてもご活用ください。</t>
    <rPh sb="6" eb="7">
      <t>タ</t>
    </rPh>
    <rPh sb="8" eb="10">
      <t>トッキ</t>
    </rPh>
    <rPh sb="10" eb="12">
      <t>ジコウ</t>
    </rPh>
    <rPh sb="12" eb="13">
      <t>ラン</t>
    </rPh>
    <rPh sb="18" eb="20">
      <t>カツヨウ</t>
    </rPh>
    <phoneticPr fontId="53"/>
  </si>
  <si>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53"/>
  </si>
  <si>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53"/>
  </si>
  <si>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53"/>
  </si>
  <si>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53"/>
  </si>
  <si>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53"/>
  </si>
  <si>
    <t xml:space="preserve"> （参考）</t>
    <rPh sb="2" eb="4">
      <t>サンコウ</t>
    </rPh>
    <phoneticPr fontId="53"/>
  </si>
  <si>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53"/>
  </si>
  <si>
    <t xml:space="preserve">密着条例第59条の20により準用する第40条の2
</t>
    <phoneticPr fontId="20"/>
  </si>
  <si>
    <t>事業者及びサービスの提供に当たる者は、作成、保存その他これらに類するもののうち、この条例の規定において書面で行うことが規定されている又は想定されているものについては、書面に代えて、当該書面に係る電磁的記録により行うことができるが、電磁的記録を活用しているか。</t>
    <rPh sb="0" eb="3">
      <t>ジギョウシャ</t>
    </rPh>
    <rPh sb="3" eb="4">
      <t>オヨ</t>
    </rPh>
    <rPh sb="10" eb="12">
      <t>テイキョウ</t>
    </rPh>
    <rPh sb="13" eb="14">
      <t>ア</t>
    </rPh>
    <rPh sb="16" eb="17">
      <t>モノ</t>
    </rPh>
    <rPh sb="19" eb="21">
      <t>サクセイ</t>
    </rPh>
    <rPh sb="22" eb="24">
      <t>ホゾン</t>
    </rPh>
    <rPh sb="26" eb="27">
      <t>タ</t>
    </rPh>
    <rPh sb="31" eb="32">
      <t>ルイ</t>
    </rPh>
    <rPh sb="42" eb="44">
      <t>ジョウレイ</t>
    </rPh>
    <rPh sb="45" eb="47">
      <t>キテイ</t>
    </rPh>
    <rPh sb="51" eb="53">
      <t>ショメン</t>
    </rPh>
    <rPh sb="54" eb="55">
      <t>オコナ</t>
    </rPh>
    <rPh sb="59" eb="61">
      <t>キテイ</t>
    </rPh>
    <rPh sb="66" eb="67">
      <t>マタ</t>
    </rPh>
    <rPh sb="68" eb="70">
      <t>ソウテイ</t>
    </rPh>
    <rPh sb="83" eb="85">
      <t>ショメン</t>
    </rPh>
    <rPh sb="86" eb="87">
      <t>カ</t>
    </rPh>
    <rPh sb="90" eb="92">
      <t>トウガイ</t>
    </rPh>
    <rPh sb="92" eb="94">
      <t>ショメン</t>
    </rPh>
    <rPh sb="95" eb="96">
      <t>カカ</t>
    </rPh>
    <rPh sb="97" eb="102">
      <t>デンジテキキロク</t>
    </rPh>
    <rPh sb="105" eb="106">
      <t>オコナ</t>
    </rPh>
    <rPh sb="115" eb="120">
      <t>デンジテキキロク</t>
    </rPh>
    <rPh sb="121" eb="123">
      <t>カツヨウ</t>
    </rPh>
    <phoneticPr fontId="20"/>
  </si>
  <si>
    <t>事業者及びサービスの提供に当たる者は、交付、説明、同意、承諾、締結その他これらに類するもののうち、この条例の規定において書面で行うことが規定されている又は想定されているものについては、当該交付等の相手方の承諾を得て、書面に代えて、電磁的方法によることができるが、電磁的方法を活用しているか。</t>
    <rPh sb="0" eb="3">
      <t>ジギョウシャ</t>
    </rPh>
    <rPh sb="3" eb="4">
      <t>オヨ</t>
    </rPh>
    <rPh sb="10" eb="12">
      <t>テイキョウ</t>
    </rPh>
    <rPh sb="13" eb="14">
      <t>ア</t>
    </rPh>
    <rPh sb="16" eb="17">
      <t>モノ</t>
    </rPh>
    <rPh sb="19" eb="21">
      <t>コウフ</t>
    </rPh>
    <rPh sb="22" eb="24">
      <t>セツメイ</t>
    </rPh>
    <rPh sb="25" eb="27">
      <t>ドウイ</t>
    </rPh>
    <rPh sb="28" eb="30">
      <t>ショウダク</t>
    </rPh>
    <rPh sb="31" eb="33">
      <t>テイケツ</t>
    </rPh>
    <rPh sb="35" eb="36">
      <t>タ</t>
    </rPh>
    <rPh sb="40" eb="41">
      <t>ルイ</t>
    </rPh>
    <rPh sb="51" eb="53">
      <t>ジョウレイ</t>
    </rPh>
    <rPh sb="54" eb="56">
      <t>キテイ</t>
    </rPh>
    <rPh sb="60" eb="62">
      <t>ショメン</t>
    </rPh>
    <rPh sb="63" eb="64">
      <t>オコナ</t>
    </rPh>
    <rPh sb="68" eb="70">
      <t>キテイ</t>
    </rPh>
    <rPh sb="75" eb="76">
      <t>マタ</t>
    </rPh>
    <rPh sb="77" eb="79">
      <t>ソウテイ</t>
    </rPh>
    <rPh sb="92" eb="96">
      <t>トウガイコウフ</t>
    </rPh>
    <rPh sb="96" eb="97">
      <t>トウ</t>
    </rPh>
    <rPh sb="98" eb="101">
      <t>アイテガタ</t>
    </rPh>
    <rPh sb="102" eb="104">
      <t>ショウダク</t>
    </rPh>
    <rPh sb="105" eb="106">
      <t>エ</t>
    </rPh>
    <rPh sb="108" eb="110">
      <t>ショメン</t>
    </rPh>
    <rPh sb="111" eb="112">
      <t>カ</t>
    </rPh>
    <rPh sb="115" eb="118">
      <t>デンジテキ</t>
    </rPh>
    <rPh sb="118" eb="120">
      <t>ホウホウ</t>
    </rPh>
    <rPh sb="131" eb="134">
      <t>デンジテキ</t>
    </rPh>
    <rPh sb="134" eb="136">
      <t>ホウホウ</t>
    </rPh>
    <rPh sb="137" eb="139">
      <t>カツヨウ</t>
    </rPh>
    <phoneticPr fontId="20"/>
  </si>
  <si>
    <t>　→　下記の事項について記載</t>
    <rPh sb="3" eb="5">
      <t>カキ</t>
    </rPh>
    <rPh sb="6" eb="8">
      <t>ジコウ</t>
    </rPh>
    <rPh sb="12" eb="14">
      <t>キサイ</t>
    </rPh>
    <phoneticPr fontId="20"/>
  </si>
  <si>
    <t xml:space="preserve">食堂、機能訓練室、静養室、相談室及び事務室を有しているか。また、消火設備その他の非常災害に際して必要な設備並びに地域密着型通所介護の提供に必要なその他の設備・備品を備えているか。
</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2" eb="34">
      <t>ショウカ</t>
    </rPh>
    <rPh sb="34" eb="36">
      <t>セツビ</t>
    </rPh>
    <rPh sb="38" eb="39">
      <t>タ</t>
    </rPh>
    <rPh sb="40" eb="42">
      <t>ヒジョウ</t>
    </rPh>
    <rPh sb="45" eb="46">
      <t>サイ</t>
    </rPh>
    <rPh sb="48" eb="50">
      <t>ヒツヨウ</t>
    </rPh>
    <rPh sb="51" eb="53">
      <t>セツビ</t>
    </rPh>
    <rPh sb="53" eb="54">
      <t>ナラ</t>
    </rPh>
    <rPh sb="61" eb="63">
      <t>ツウショ</t>
    </rPh>
    <rPh sb="63" eb="65">
      <t>カイゴ</t>
    </rPh>
    <rPh sb="66" eb="68">
      <t>テイキョウ</t>
    </rPh>
    <rPh sb="69" eb="71">
      <t>ヒツヨウ</t>
    </rPh>
    <rPh sb="74" eb="75">
      <t>タ</t>
    </rPh>
    <rPh sb="76" eb="78">
      <t>セツビ</t>
    </rPh>
    <rPh sb="79" eb="81">
      <t>ビヒン</t>
    </rPh>
    <rPh sb="82" eb="83">
      <t>ソナ</t>
    </rPh>
    <phoneticPr fontId="20"/>
  </si>
  <si>
    <t xml:space="preserve">送迎は適切に行われているか。また、実施状況を記録しているか。
</t>
    <rPh sb="0" eb="2">
      <t>ソウゲイ</t>
    </rPh>
    <rPh sb="3" eb="5">
      <t>テキセツ</t>
    </rPh>
    <rPh sb="6" eb="7">
      <t>オコナ</t>
    </rPh>
    <rPh sb="17" eb="19">
      <t>ジッシ</t>
    </rPh>
    <rPh sb="19" eb="21">
      <t>ジョウキョウ</t>
    </rPh>
    <rPh sb="22" eb="24">
      <t>キロク</t>
    </rPh>
    <phoneticPr fontId="20"/>
  </si>
  <si>
    <t xml:space="preserve">地域密着型通所介護以外のサービスの提供により事故が発生した場合は、（1）（2）に準じた必要な措置を講じているか。
</t>
    <rPh sb="0" eb="2">
      <t>チイキ</t>
    </rPh>
    <rPh sb="2" eb="4">
      <t>ミッチャク</t>
    </rPh>
    <rPh sb="4" eb="5">
      <t>ガタ</t>
    </rPh>
    <rPh sb="5" eb="7">
      <t>ツウショ</t>
    </rPh>
    <rPh sb="7" eb="9">
      <t>カイゴ</t>
    </rPh>
    <rPh sb="9" eb="11">
      <t>イガイ</t>
    </rPh>
    <rPh sb="17" eb="19">
      <t>テイキョウ</t>
    </rPh>
    <rPh sb="22" eb="24">
      <t>ジコ</t>
    </rPh>
    <rPh sb="25" eb="27">
      <t>ハッセイ</t>
    </rPh>
    <rPh sb="29" eb="31">
      <t>バアイ</t>
    </rPh>
    <rPh sb="40" eb="41">
      <t>ジュン</t>
    </rPh>
    <rPh sb="43" eb="45">
      <t>ヒツヨウ</t>
    </rPh>
    <rPh sb="46" eb="47">
      <t>ソ</t>
    </rPh>
    <rPh sb="47" eb="48">
      <t>チ</t>
    </rPh>
    <rPh sb="49" eb="50">
      <t>コウ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</si>
</sst>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 &quot;人&quot;"/>
    <numFmt numFmtId="178" formatCode="###\ &quot;人&quot;"/>
    <numFmt numFmtId="179" formatCode="##\ &quot;日&quot;"/>
    <numFmt numFmtId="180" formatCode="0.0"/>
    <numFmt numFmtId="181" formatCode="h:mm;@"/>
    <numFmt numFmtId="182" formatCode="#,##0.0#"/>
  </numFmts>
  <fonts count="77">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9"/>
      <name val="ＭＳ ゴシック"/>
      <family val="3"/>
      <charset val="128"/>
    </font>
    <font>
      <sz val="9"/>
      <color indexed="8"/>
      <name val="ＭＳ明朝"/>
      <family val="3"/>
      <charset val="128"/>
    </font>
    <font>
      <sz val="11"/>
      <name val="ＭＳ Ｐゴシック"/>
      <family val="3"/>
      <charset val="128"/>
    </font>
    <font>
      <b/>
      <sz val="16"/>
      <name val="ＭＳ Ｐゴシック"/>
      <family val="3"/>
      <charset val="128"/>
    </font>
    <font>
      <u/>
      <sz val="11"/>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9"/>
      <color indexed="10"/>
      <name val="ＭＳ ゴシック"/>
      <family val="3"/>
      <charset val="128"/>
    </font>
    <font>
      <sz val="12"/>
      <name val="ＭＳ Ｐゴシック"/>
      <family val="3"/>
      <charset val="128"/>
    </font>
    <font>
      <sz val="11"/>
      <name val="ＭＳ ゴシック"/>
      <family val="3"/>
      <charset val="128"/>
    </font>
    <font>
      <sz val="9"/>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u/>
      <sz val="9"/>
      <name val="ＭＳ Ｐゴシック"/>
      <family val="3"/>
      <charset val="128"/>
    </font>
    <font>
      <b/>
      <sz val="10"/>
      <name val="ＭＳ Ｐゴシック"/>
      <family val="3"/>
      <charset val="128"/>
    </font>
    <font>
      <sz val="10"/>
      <color indexed="50"/>
      <name val="ＭＳ Ｐ明朝"/>
      <family val="1"/>
      <charset val="128"/>
    </font>
    <font>
      <sz val="10"/>
      <color indexed="50"/>
      <name val="ＭＳ Ｐゴシック"/>
      <family val="3"/>
      <charset val="128"/>
    </font>
    <font>
      <sz val="8"/>
      <name val="ＭＳ Ｐゴシック"/>
      <family val="3"/>
      <charset val="128"/>
    </font>
    <font>
      <b/>
      <u/>
      <sz val="10"/>
      <name val="ＭＳ Ｐゴシック"/>
      <family val="3"/>
      <charset val="128"/>
    </font>
    <font>
      <b/>
      <i/>
      <sz val="10"/>
      <name val="ＭＳ Ｐゴシック"/>
      <family val="3"/>
      <charset val="128"/>
    </font>
    <font>
      <i/>
      <sz val="16"/>
      <name val="ＭＳ ゴシック"/>
      <family val="3"/>
      <charset val="128"/>
    </font>
    <font>
      <b/>
      <sz val="14"/>
      <name val="ＭＳ ゴシック"/>
      <family val="3"/>
      <charset val="128"/>
    </font>
    <font>
      <b/>
      <sz val="18"/>
      <name val="ＭＳ ゴシック"/>
      <family val="3"/>
      <charset val="128"/>
    </font>
    <font>
      <sz val="12"/>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6"/>
      <name val="ＭＳ Ｐゴシック"/>
      <family val="2"/>
      <charset val="128"/>
      <scheme val="minor"/>
    </font>
    <font>
      <sz val="6"/>
      <name val="HGSｺﾞｼｯｸM"/>
      <family val="3"/>
      <charset val="128"/>
    </font>
    <font>
      <sz val="12"/>
      <color rgb="FFFFFF99"/>
      <name val="HGSｺﾞｼｯｸM"/>
      <family val="3"/>
      <charset val="128"/>
    </font>
    <font>
      <sz val="10"/>
      <name val="HGSｺﾞｼｯｸM"/>
      <family val="3"/>
      <charset val="128"/>
    </font>
    <font>
      <b/>
      <sz val="16"/>
      <name val="HGSｺﾞｼｯｸM"/>
      <family val="3"/>
      <charset val="128"/>
    </font>
    <font>
      <b/>
      <sz val="14"/>
      <name val="HGSｺﾞｼｯｸM"/>
      <family val="3"/>
      <charset val="128"/>
    </font>
    <font>
      <sz val="16"/>
      <name val="HGSｺﾞｼｯｸM"/>
      <family val="3"/>
      <charset val="128"/>
    </font>
    <font>
      <sz val="12"/>
      <name val="HGSｺﾞｼｯｸE"/>
      <family val="3"/>
      <charset val="128"/>
    </font>
    <font>
      <b/>
      <u/>
      <sz val="12"/>
      <name val="HGSｺﾞｼｯｸM"/>
      <family val="3"/>
      <charset val="128"/>
    </font>
    <font>
      <u/>
      <sz val="12"/>
      <name val="HGSｺﾞｼｯｸE"/>
      <family val="3"/>
      <charset val="128"/>
    </font>
    <font>
      <b/>
      <sz val="12"/>
      <color rgb="FFFF0000"/>
      <name val="HGSｺﾞｼｯｸM"/>
      <family val="3"/>
      <charset val="128"/>
    </font>
    <font>
      <sz val="6"/>
      <name val="ＭＳ 明朝"/>
      <family val="2"/>
      <charset val="128"/>
    </font>
    <font>
      <sz val="12"/>
      <name val="ＭＳ 明朝"/>
      <family val="2"/>
      <charset val="128"/>
    </font>
    <font>
      <sz val="9"/>
      <color rgb="FFFF0000"/>
      <name val="ＭＳ ゴシック"/>
      <family val="3"/>
      <charset val="128"/>
    </font>
    <font>
      <b/>
      <sz val="12"/>
      <name val="ＭＳ ゴシック"/>
      <family val="3"/>
      <charset val="128"/>
    </font>
    <font>
      <b/>
      <sz val="20"/>
      <name val="ＭＳ ゴシック"/>
      <family val="3"/>
      <charset val="128"/>
    </font>
    <font>
      <strike/>
      <sz val="11"/>
      <name val="ＭＳ 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sz val="16"/>
      <name val="HGSｺﾞｼｯｸE"/>
      <family val="3"/>
      <charset val="128"/>
    </font>
    <font>
      <sz val="16"/>
      <color theme="1"/>
      <name val="ＭＳ Ｐゴシック"/>
      <family val="2"/>
      <charset val="128"/>
      <scheme val="minor"/>
    </font>
    <font>
      <sz val="16"/>
      <color theme="1"/>
      <name val="HGSｺﾞｼｯｸM"/>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
      <patternFill patternType="solid">
        <fgColor indexed="22"/>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
      <left style="dotted">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auto="1"/>
      </right>
      <top/>
      <bottom/>
      <diagonal/>
    </border>
    <border>
      <left/>
      <right style="medium">
        <color auto="1"/>
      </right>
      <top style="thin">
        <color indexed="64"/>
      </top>
      <bottom/>
      <diagonal/>
    </border>
    <border>
      <left/>
      <right style="medium">
        <color auto="1"/>
      </right>
      <top/>
      <bottom style="thin">
        <color indexed="64"/>
      </bottom>
      <diagonal/>
    </border>
    <border>
      <left/>
      <right style="medium">
        <color auto="1"/>
      </right>
      <top/>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style="thin">
        <color indexed="64"/>
      </left>
      <right/>
      <top style="thin">
        <color indexed="64"/>
      </top>
      <bottom style="hair">
        <color indexed="64"/>
      </bottom>
      <diagonal style="hair">
        <color indexed="64"/>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diagonal style="hair">
        <color indexed="64"/>
      </diagonal>
    </border>
    <border diagonalUp="1">
      <left/>
      <right/>
      <top style="thin">
        <color indexed="64"/>
      </top>
      <bottom/>
      <diagonal style="hair">
        <color indexed="64"/>
      </diagonal>
    </border>
    <border diagonalUp="1">
      <left style="medium">
        <color indexed="64"/>
      </left>
      <right/>
      <top style="thin">
        <color indexed="64"/>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top style="dotted">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dotted">
        <color indexed="64"/>
      </right>
      <top/>
      <bottom/>
      <diagonal/>
    </border>
    <border>
      <left style="dotted">
        <color indexed="64"/>
      </left>
      <right/>
      <top/>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bottom style="hair">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50">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25" fillId="0" borderId="0">
      <alignment vertical="center"/>
    </xf>
    <xf numFmtId="0" fontId="19" fillId="4" borderId="0" applyNumberFormat="0" applyBorder="0" applyAlignment="0" applyProtection="0">
      <alignment vertical="center"/>
    </xf>
    <xf numFmtId="0" fontId="25" fillId="0" borderId="0">
      <alignment vertical="center"/>
    </xf>
    <xf numFmtId="0" fontId="25"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90">
    <xf numFmtId="0" fontId="0" fillId="0" borderId="0" xfId="0">
      <alignment vertical="center"/>
    </xf>
    <xf numFmtId="0" fontId="22" fillId="0" borderId="0" xfId="0" applyFont="1">
      <alignment vertical="center"/>
    </xf>
    <xf numFmtId="0" fontId="22" fillId="0" borderId="0" xfId="41" applyFont="1">
      <alignment vertical="center"/>
    </xf>
    <xf numFmtId="0" fontId="22" fillId="0" borderId="0" xfId="0" applyFont="1" applyFill="1">
      <alignment vertical="center"/>
    </xf>
    <xf numFmtId="0" fontId="23" fillId="0" borderId="10" xfId="0" applyFont="1" applyFill="1" applyBorder="1" applyAlignment="1">
      <alignment horizontal="left" vertical="top" wrapText="1"/>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41" applyFont="1" applyFill="1" applyAlignment="1">
      <alignment vertical="center" wrapText="1"/>
    </xf>
    <xf numFmtId="0" fontId="0" fillId="0" borderId="0" xfId="0" applyFill="1">
      <alignment vertical="center"/>
    </xf>
    <xf numFmtId="0" fontId="25" fillId="0" borderId="0" xfId="42">
      <alignment vertical="center"/>
    </xf>
    <xf numFmtId="0" fontId="25" fillId="0" borderId="0" xfId="42" applyBorder="1" applyAlignment="1">
      <alignment horizontal="center" vertical="center"/>
    </xf>
    <xf numFmtId="0" fontId="25" fillId="0" borderId="11" xfId="42" applyBorder="1" applyAlignment="1">
      <alignment horizontal="center" vertical="center"/>
    </xf>
    <xf numFmtId="0" fontId="25" fillId="0" borderId="12" xfId="42" applyBorder="1" applyAlignment="1">
      <alignment vertical="center"/>
    </xf>
    <xf numFmtId="0" fontId="25" fillId="0" borderId="0" xfId="42" applyBorder="1" applyAlignment="1">
      <alignment vertical="center"/>
    </xf>
    <xf numFmtId="0" fontId="25" fillId="0" borderId="0" xfId="42" applyBorder="1">
      <alignment vertical="center"/>
    </xf>
    <xf numFmtId="0" fontId="25" fillId="0" borderId="0" xfId="42" applyAlignment="1"/>
    <xf numFmtId="0" fontId="25" fillId="0" borderId="13" xfId="42" applyBorder="1" applyAlignment="1">
      <alignment horizontal="distributed" vertical="top"/>
    </xf>
    <xf numFmtId="0" fontId="25" fillId="0" borderId="14" xfId="42" applyFont="1" applyBorder="1" applyAlignment="1">
      <alignment horizontal="left" vertical="top"/>
    </xf>
    <xf numFmtId="0" fontId="25" fillId="0" borderId="15" xfId="42" applyFont="1" applyBorder="1" applyAlignment="1">
      <alignment horizontal="center" vertical="center"/>
    </xf>
    <xf numFmtId="0" fontId="25" fillId="0" borderId="15" xfId="42" applyBorder="1" applyAlignment="1">
      <alignment horizontal="center" vertical="center"/>
    </xf>
    <xf numFmtId="0" fontId="25" fillId="0" borderId="16" xfId="42" applyFont="1" applyBorder="1" applyAlignment="1">
      <alignment horizontal="center" vertical="center"/>
    </xf>
    <xf numFmtId="0" fontId="25" fillId="0" borderId="0" xfId="42" applyAlignment="1">
      <alignment horizontal="distributed" vertical="center"/>
    </xf>
    <xf numFmtId="0" fontId="25" fillId="0" borderId="11" xfId="42" applyBorder="1" applyAlignment="1">
      <alignment horizontal="distributed" vertical="center"/>
    </xf>
    <xf numFmtId="0" fontId="25" fillId="0" borderId="11" xfId="42" applyFont="1" applyBorder="1" applyAlignment="1">
      <alignment horizontal="distributed" vertical="center"/>
    </xf>
    <xf numFmtId="0" fontId="25" fillId="0" borderId="17" xfId="42" applyBorder="1" applyAlignment="1">
      <alignment vertical="center"/>
    </xf>
    <xf numFmtId="0" fontId="25" fillId="0" borderId="18" xfId="42" applyBorder="1" applyAlignment="1">
      <alignment vertical="center"/>
    </xf>
    <xf numFmtId="0" fontId="25" fillId="0" borderId="11" xfId="42" applyFont="1" applyBorder="1" applyAlignment="1">
      <alignment horizontal="distributed" vertical="center" wrapText="1"/>
    </xf>
    <xf numFmtId="0" fontId="25" fillId="0" borderId="19" xfId="42" applyBorder="1">
      <alignment vertical="center"/>
    </xf>
    <xf numFmtId="0" fontId="25" fillId="0" borderId="20" xfId="42" applyBorder="1">
      <alignment vertical="center"/>
    </xf>
    <xf numFmtId="0" fontId="25" fillId="0" borderId="21" xfId="42" applyBorder="1">
      <alignment vertical="center"/>
    </xf>
    <xf numFmtId="0" fontId="25" fillId="0" borderId="17" xfId="42" applyBorder="1" applyAlignment="1">
      <alignment horizontal="center" vertical="top" wrapText="1"/>
    </xf>
    <xf numFmtId="0" fontId="25" fillId="0" borderId="13" xfId="42" applyFont="1" applyBorder="1" applyAlignment="1">
      <alignment horizontal="left" vertical="top"/>
    </xf>
    <xf numFmtId="0" fontId="23" fillId="0" borderId="23" xfId="0" applyFont="1" applyFill="1" applyBorder="1" applyAlignment="1">
      <alignment horizontal="left" vertical="top" wrapText="1"/>
    </xf>
    <xf numFmtId="0" fontId="23" fillId="0" borderId="24" xfId="0" applyFont="1" applyFill="1" applyBorder="1" applyAlignment="1">
      <alignment horizontal="left" vertical="top" wrapText="1"/>
    </xf>
    <xf numFmtId="0" fontId="23" fillId="0" borderId="25" xfId="0" applyFont="1" applyFill="1" applyBorder="1" applyAlignment="1">
      <alignment horizontal="left" vertical="top" wrapText="1"/>
    </xf>
    <xf numFmtId="0" fontId="23" fillId="0" borderId="22" xfId="0" applyFont="1" applyFill="1" applyBorder="1" applyAlignment="1">
      <alignment horizontal="left" vertical="top" wrapText="1"/>
    </xf>
    <xf numFmtId="0" fontId="23" fillId="0" borderId="26" xfId="0" applyFont="1" applyFill="1" applyBorder="1" applyAlignment="1">
      <alignment horizontal="left" vertical="top" wrapText="1"/>
    </xf>
    <xf numFmtId="0" fontId="23" fillId="0" borderId="25" xfId="0" applyFont="1" applyFill="1" applyBorder="1" applyAlignment="1">
      <alignment vertical="center" wrapText="1"/>
    </xf>
    <xf numFmtId="0" fontId="23" fillId="0" borderId="25" xfId="0" applyFont="1" applyFill="1" applyBorder="1">
      <alignment vertical="center"/>
    </xf>
    <xf numFmtId="49" fontId="23" fillId="0" borderId="30" xfId="0" applyNumberFormat="1" applyFont="1" applyFill="1" applyBorder="1" applyAlignment="1">
      <alignment horizontal="center" vertical="top" wrapText="1"/>
    </xf>
    <xf numFmtId="49" fontId="23" fillId="0" borderId="33" xfId="0" applyNumberFormat="1" applyFont="1" applyFill="1" applyBorder="1" applyAlignment="1">
      <alignment horizontal="center" vertical="top" wrapText="1"/>
    </xf>
    <xf numFmtId="0" fontId="23" fillId="0" borderId="34"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6" xfId="0" applyFont="1" applyFill="1" applyBorder="1" applyAlignment="1">
      <alignment horizontal="left" vertical="top" wrapText="1"/>
    </xf>
    <xf numFmtId="0" fontId="23" fillId="0" borderId="24" xfId="0" applyFont="1" applyFill="1" applyBorder="1">
      <alignment vertical="center"/>
    </xf>
    <xf numFmtId="0" fontId="23" fillId="0" borderId="25" xfId="0" applyFont="1" applyFill="1" applyBorder="1" applyAlignment="1">
      <alignment horizontal="left" vertical="top" wrapText="1" indent="1"/>
    </xf>
    <xf numFmtId="0" fontId="23" fillId="0" borderId="23" xfId="0" applyFont="1" applyFill="1" applyBorder="1" applyAlignment="1">
      <alignment horizontal="left" vertical="top" wrapText="1" indent="2"/>
    </xf>
    <xf numFmtId="0" fontId="23" fillId="0" borderId="0" xfId="0" applyFont="1" applyFill="1" applyBorder="1">
      <alignment vertical="center"/>
    </xf>
    <xf numFmtId="0" fontId="23" fillId="0" borderId="23" xfId="0" applyFont="1" applyFill="1" applyBorder="1" applyAlignment="1">
      <alignment horizontal="left" vertical="center" wrapText="1" indent="1"/>
    </xf>
    <xf numFmtId="0" fontId="23" fillId="0" borderId="24" xfId="0" applyFont="1" applyFill="1" applyBorder="1" applyAlignment="1">
      <alignment horizontal="left" vertical="center" wrapText="1"/>
    </xf>
    <xf numFmtId="49" fontId="23" fillId="0" borderId="0" xfId="0" applyNumberFormat="1" applyFont="1" applyFill="1" applyBorder="1" applyAlignment="1">
      <alignment horizontal="center" vertical="top" wrapText="1"/>
    </xf>
    <xf numFmtId="49" fontId="23" fillId="0" borderId="27" xfId="0" applyNumberFormat="1" applyFont="1" applyFill="1" applyBorder="1" applyAlignment="1">
      <alignment horizontal="center" vertical="top" wrapText="1"/>
    </xf>
    <xf numFmtId="49" fontId="23" fillId="0" borderId="37" xfId="0" applyNumberFormat="1" applyFont="1" applyFill="1" applyBorder="1" applyAlignment="1">
      <alignment horizontal="center" vertical="top" wrapText="1"/>
    </xf>
    <xf numFmtId="49" fontId="23" fillId="0" borderId="38" xfId="0" applyNumberFormat="1" applyFont="1" applyFill="1" applyBorder="1" applyAlignment="1">
      <alignment horizontal="center" vertical="top" wrapText="1"/>
    </xf>
    <xf numFmtId="49" fontId="23" fillId="0" borderId="39" xfId="0" applyNumberFormat="1" applyFont="1" applyFill="1" applyBorder="1" applyAlignment="1">
      <alignment horizontal="center" vertical="top" wrapText="1"/>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36" xfId="0" applyFont="1" applyFill="1" applyBorder="1" applyAlignment="1">
      <alignment vertical="top" wrapText="1"/>
    </xf>
    <xf numFmtId="0" fontId="23" fillId="0" borderId="44" xfId="0" applyFont="1" applyFill="1" applyBorder="1" applyAlignment="1">
      <alignment vertical="top" wrapText="1"/>
    </xf>
    <xf numFmtId="0" fontId="23" fillId="0" borderId="35" xfId="0" applyFont="1" applyFill="1" applyBorder="1" applyAlignment="1">
      <alignment horizontal="left" vertical="top" wrapText="1"/>
    </xf>
    <xf numFmtId="0" fontId="23" fillId="0" borderId="42" xfId="0" applyFont="1" applyFill="1" applyBorder="1" applyAlignment="1">
      <alignment vertical="top" wrapText="1"/>
    </xf>
    <xf numFmtId="0" fontId="23" fillId="0" borderId="25" xfId="0" applyFont="1" applyFill="1" applyBorder="1" applyAlignment="1">
      <alignment vertical="top" wrapText="1"/>
    </xf>
    <xf numFmtId="49" fontId="23" fillId="0" borderId="45" xfId="0" applyNumberFormat="1" applyFont="1" applyFill="1" applyBorder="1" applyAlignment="1">
      <alignment horizontal="center" vertical="top" shrinkToFit="1"/>
    </xf>
    <xf numFmtId="0" fontId="23" fillId="0" borderId="40" xfId="0" applyFont="1" applyBorder="1" applyAlignment="1">
      <alignment horizontal="justify" vertical="top" wrapText="1"/>
    </xf>
    <xf numFmtId="49" fontId="23" fillId="0" borderId="31" xfId="0" applyNumberFormat="1" applyFont="1" applyFill="1" applyBorder="1" applyAlignment="1">
      <alignment horizontal="center" vertical="top" shrinkToFit="1"/>
    </xf>
    <xf numFmtId="0" fontId="23" fillId="0" borderId="25" xfId="0" applyFont="1" applyBorder="1" applyAlignment="1">
      <alignment horizontal="justify" vertical="top" wrapText="1"/>
    </xf>
    <xf numFmtId="0" fontId="23" fillId="0" borderId="42" xfId="0" applyFont="1" applyBorder="1" applyAlignment="1">
      <alignment horizontal="left" vertical="top" wrapText="1"/>
    </xf>
    <xf numFmtId="49" fontId="23" fillId="0" borderId="39" xfId="0" applyNumberFormat="1" applyFont="1" applyFill="1" applyBorder="1" applyAlignment="1">
      <alignment horizontal="center" vertical="top" shrinkToFit="1"/>
    </xf>
    <xf numFmtId="49" fontId="23" fillId="0" borderId="33" xfId="0" applyNumberFormat="1" applyFont="1" applyFill="1" applyBorder="1" applyAlignment="1">
      <alignment horizontal="center" vertical="top" shrinkToFit="1"/>
    </xf>
    <xf numFmtId="0" fontId="23" fillId="0" borderId="35" xfId="0" applyFont="1" applyBorder="1" applyAlignment="1">
      <alignment vertical="top" wrapText="1"/>
    </xf>
    <xf numFmtId="0" fontId="23" fillId="0" borderId="42" xfId="0" applyFont="1" applyFill="1" applyBorder="1" applyAlignment="1">
      <alignment vertical="center" wrapText="1"/>
    </xf>
    <xf numFmtId="49" fontId="23" fillId="0" borderId="45" xfId="0" applyNumberFormat="1" applyFont="1" applyFill="1" applyBorder="1" applyAlignment="1">
      <alignment horizontal="left" vertical="top" shrinkToFit="1"/>
    </xf>
    <xf numFmtId="49" fontId="23" fillId="0" borderId="39" xfId="0" applyNumberFormat="1" applyFont="1" applyFill="1" applyBorder="1" applyAlignment="1">
      <alignment horizontal="left" vertical="top" shrinkToFit="1"/>
    </xf>
    <xf numFmtId="49" fontId="23" fillId="0" borderId="33" xfId="0" applyNumberFormat="1" applyFont="1" applyFill="1" applyBorder="1" applyAlignment="1">
      <alignment horizontal="left" vertical="top" shrinkToFit="1"/>
    </xf>
    <xf numFmtId="0" fontId="23" fillId="0" borderId="40" xfId="0" applyFont="1" applyFill="1" applyBorder="1" applyAlignment="1">
      <alignment horizontal="left" vertical="top" wrapText="1"/>
    </xf>
    <xf numFmtId="0" fontId="23" fillId="0" borderId="35" xfId="0" applyFont="1" applyFill="1" applyBorder="1" applyAlignment="1">
      <alignment vertical="top" wrapText="1"/>
    </xf>
    <xf numFmtId="49" fontId="23" fillId="0" borderId="30" xfId="0" applyNumberFormat="1" applyFont="1" applyFill="1" applyBorder="1" applyAlignment="1">
      <alignment horizontal="center" vertical="top" shrinkToFit="1"/>
    </xf>
    <xf numFmtId="0" fontId="23" fillId="0" borderId="0" xfId="0" applyFont="1">
      <alignment vertical="center"/>
    </xf>
    <xf numFmtId="0" fontId="23" fillId="0" borderId="36" xfId="0" applyFont="1" applyFill="1" applyBorder="1">
      <alignment vertical="center"/>
    </xf>
    <xf numFmtId="0" fontId="23" fillId="0" borderId="23" xfId="0" applyFont="1" applyFill="1" applyBorder="1">
      <alignment vertical="center"/>
    </xf>
    <xf numFmtId="0" fontId="23" fillId="0" borderId="26" xfId="0" applyFont="1" applyFill="1" applyBorder="1">
      <alignment vertical="center"/>
    </xf>
    <xf numFmtId="0" fontId="23" fillId="0" borderId="29" xfId="0" applyFont="1" applyFill="1" applyBorder="1">
      <alignment vertical="center"/>
    </xf>
    <xf numFmtId="0" fontId="23" fillId="0" borderId="28" xfId="0" applyFont="1" applyFill="1" applyBorder="1">
      <alignment vertical="center"/>
    </xf>
    <xf numFmtId="0" fontId="23" fillId="0" borderId="10" xfId="0" applyFont="1" applyFill="1" applyBorder="1">
      <alignment vertical="center"/>
    </xf>
    <xf numFmtId="0" fontId="23" fillId="0" borderId="49" xfId="0" applyFont="1" applyFill="1" applyBorder="1" applyAlignment="1">
      <alignment horizontal="center" vertical="center"/>
    </xf>
    <xf numFmtId="0" fontId="23" fillId="0" borderId="40" xfId="0" applyFont="1" applyFill="1" applyBorder="1">
      <alignment vertical="center"/>
    </xf>
    <xf numFmtId="0" fontId="23" fillId="0" borderId="42" xfId="0" applyFont="1" applyFill="1" applyBorder="1">
      <alignment vertical="center"/>
    </xf>
    <xf numFmtId="0" fontId="23" fillId="0" borderId="22" xfId="0" applyFont="1" applyFill="1" applyBorder="1">
      <alignment vertical="center"/>
    </xf>
    <xf numFmtId="0" fontId="23" fillId="0" borderId="10" xfId="0" applyFont="1" applyBorder="1" applyAlignment="1">
      <alignment vertical="center" wrapText="1"/>
    </xf>
    <xf numFmtId="0" fontId="23" fillId="0" borderId="44" xfId="0" applyFont="1" applyFill="1" applyBorder="1" applyAlignment="1">
      <alignment horizontal="center" vertical="center"/>
    </xf>
    <xf numFmtId="0" fontId="23" fillId="0" borderId="35" xfId="0" applyFont="1" applyFill="1" applyBorder="1">
      <alignment vertical="center"/>
    </xf>
    <xf numFmtId="0" fontId="23" fillId="0" borderId="41" xfId="0" applyFont="1" applyFill="1" applyBorder="1">
      <alignment vertical="center"/>
    </xf>
    <xf numFmtId="0" fontId="23" fillId="0" borderId="49"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50" xfId="0" applyFont="1" applyBorder="1" applyAlignment="1">
      <alignment vertical="center" wrapText="1"/>
    </xf>
    <xf numFmtId="0" fontId="23" fillId="0" borderId="49" xfId="0" applyFont="1" applyBorder="1" applyAlignment="1">
      <alignment vertical="center" wrapText="1"/>
    </xf>
    <xf numFmtId="0" fontId="23" fillId="0" borderId="34" xfId="0" applyFont="1" applyFill="1" applyBorder="1" applyAlignment="1">
      <alignment horizontal="center" vertical="center" wrapText="1"/>
    </xf>
    <xf numFmtId="0" fontId="23" fillId="0" borderId="34" xfId="0" applyFont="1" applyBorder="1" applyAlignment="1">
      <alignment vertical="center" wrapText="1"/>
    </xf>
    <xf numFmtId="0" fontId="23" fillId="0" borderId="34" xfId="0" applyFont="1" applyFill="1" applyBorder="1" applyAlignment="1">
      <alignment vertical="center" wrapText="1"/>
    </xf>
    <xf numFmtId="0" fontId="23" fillId="0" borderId="41" xfId="0" applyFont="1" applyFill="1" applyBorder="1" applyAlignment="1">
      <alignment horizontal="center" vertical="center" wrapText="1"/>
    </xf>
    <xf numFmtId="0" fontId="23" fillId="0" borderId="41" xfId="0" applyFont="1" applyFill="1" applyBorder="1" applyAlignment="1">
      <alignment vertical="center" wrapText="1"/>
    </xf>
    <xf numFmtId="0" fontId="23" fillId="0" borderId="49" xfId="0" applyFont="1" applyFill="1" applyBorder="1" applyAlignment="1">
      <alignment vertical="center" wrapText="1"/>
    </xf>
    <xf numFmtId="0" fontId="23" fillId="0" borderId="4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43" xfId="0" applyFont="1" applyFill="1" applyBorder="1" applyAlignment="1">
      <alignment vertical="center" wrapText="1"/>
    </xf>
    <xf numFmtId="0" fontId="23" fillId="0" borderId="28" xfId="0" applyFont="1" applyFill="1" applyBorder="1" applyAlignment="1">
      <alignment vertical="center" wrapText="1"/>
    </xf>
    <xf numFmtId="0" fontId="23" fillId="0" borderId="49" xfId="41" applyFont="1" applyFill="1" applyBorder="1" applyAlignment="1">
      <alignment vertical="center" wrapText="1"/>
    </xf>
    <xf numFmtId="0" fontId="23" fillId="0" borderId="41" xfId="41" applyFont="1" applyFill="1" applyBorder="1" applyAlignment="1">
      <alignment vertical="center" wrapText="1"/>
    </xf>
    <xf numFmtId="0" fontId="23" fillId="0" borderId="50" xfId="41" applyFont="1" applyFill="1" applyBorder="1" applyAlignment="1">
      <alignment vertical="center" wrapText="1"/>
    </xf>
    <xf numFmtId="0" fontId="23" fillId="0" borderId="22" xfId="41" applyFont="1" applyFill="1" applyBorder="1" applyAlignment="1">
      <alignment vertical="center" wrapText="1"/>
    </xf>
    <xf numFmtId="0" fontId="23" fillId="0" borderId="35" xfId="0" applyFont="1" applyFill="1" applyBorder="1" applyAlignment="1">
      <alignment horizontal="center" vertical="center" wrapText="1"/>
    </xf>
    <xf numFmtId="0" fontId="23" fillId="0" borderId="35" xfId="0" applyFont="1" applyFill="1" applyBorder="1" applyAlignment="1">
      <alignment vertical="center" wrapText="1"/>
    </xf>
    <xf numFmtId="49" fontId="23" fillId="0" borderId="32" xfId="0" applyNumberFormat="1" applyFont="1" applyFill="1" applyBorder="1" applyAlignment="1">
      <alignment vertical="top" wrapText="1"/>
    </xf>
    <xf numFmtId="49" fontId="23" fillId="0" borderId="33" xfId="0" applyNumberFormat="1" applyFont="1" applyFill="1" applyBorder="1" applyAlignment="1">
      <alignment vertical="top" wrapText="1"/>
    </xf>
    <xf numFmtId="49" fontId="23" fillId="0" borderId="51" xfId="0" applyNumberFormat="1" applyFont="1" applyFill="1" applyBorder="1" applyAlignment="1">
      <alignment horizontal="center" vertical="top" wrapText="1"/>
    </xf>
    <xf numFmtId="49" fontId="23" fillId="0" borderId="30" xfId="0" applyNumberFormat="1" applyFont="1" applyFill="1" applyBorder="1" applyAlignment="1">
      <alignment horizontal="left" vertical="top" wrapText="1"/>
    </xf>
    <xf numFmtId="49" fontId="23" fillId="0" borderId="48" xfId="0" applyNumberFormat="1" applyFont="1" applyFill="1" applyBorder="1" applyAlignment="1">
      <alignment horizontal="left" vertical="top" wrapText="1"/>
    </xf>
    <xf numFmtId="0" fontId="23" fillId="0" borderId="10"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0" xfId="0" applyFont="1" applyAlignment="1">
      <alignment horizontal="center" vertical="center"/>
    </xf>
    <xf numFmtId="49" fontId="23" fillId="0" borderId="25" xfId="0" applyNumberFormat="1" applyFont="1" applyFill="1" applyBorder="1" applyAlignment="1">
      <alignment vertical="top" wrapText="1"/>
    </xf>
    <xf numFmtId="49" fontId="23" fillId="0" borderId="22" xfId="0" applyNumberFormat="1" applyFont="1" applyFill="1" applyBorder="1" applyAlignment="1">
      <alignment vertical="top" wrapText="1"/>
    </xf>
    <xf numFmtId="0" fontId="23" fillId="0" borderId="42" xfId="0" applyFont="1" applyFill="1" applyBorder="1" applyAlignment="1">
      <alignment horizontal="left" vertical="top" wrapText="1" indent="1"/>
    </xf>
    <xf numFmtId="0" fontId="23" fillId="0" borderId="22" xfId="0" applyFont="1" applyFill="1" applyBorder="1" applyAlignment="1">
      <alignment horizontal="left" vertical="top" wrapText="1" indent="1"/>
    </xf>
    <xf numFmtId="0" fontId="23" fillId="0" borderId="36" xfId="0" applyFont="1" applyBorder="1" applyAlignment="1">
      <alignment horizontal="justify" vertical="top" wrapText="1"/>
    </xf>
    <xf numFmtId="0" fontId="23" fillId="0" borderId="24" xfId="0" applyFont="1" applyBorder="1" applyAlignment="1">
      <alignment horizontal="justify" vertical="top" wrapText="1"/>
    </xf>
    <xf numFmtId="0" fontId="23" fillId="0" borderId="10"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0" borderId="10" xfId="0" applyFont="1" applyFill="1" applyBorder="1" applyAlignment="1">
      <alignment vertical="top" wrapText="1"/>
    </xf>
    <xf numFmtId="0" fontId="23" fillId="0" borderId="28" xfId="0" applyFont="1" applyFill="1" applyBorder="1" applyAlignment="1">
      <alignment vertical="top" wrapText="1"/>
    </xf>
    <xf numFmtId="0" fontId="23" fillId="0" borderId="29" xfId="0" applyFont="1" applyFill="1" applyBorder="1" applyAlignment="1">
      <alignment vertical="top" wrapText="1"/>
    </xf>
    <xf numFmtId="49" fontId="23" fillId="0" borderId="31" xfId="0" applyNumberFormat="1" applyFont="1" applyFill="1" applyBorder="1" applyAlignment="1">
      <alignment horizontal="center" vertical="top" wrapText="1"/>
    </xf>
    <xf numFmtId="49" fontId="23" fillId="0" borderId="32" xfId="0" applyNumberFormat="1" applyFont="1" applyFill="1" applyBorder="1" applyAlignment="1">
      <alignment horizontal="center" vertical="top" wrapText="1"/>
    </xf>
    <xf numFmtId="0" fontId="23" fillId="0" borderId="10"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0" xfId="0" applyFont="1" applyFill="1" applyBorder="1" applyAlignment="1">
      <alignment horizontal="left" vertical="top" wrapText="1"/>
    </xf>
    <xf numFmtId="0" fontId="23" fillId="0" borderId="56" xfId="0" applyFont="1" applyFill="1" applyBorder="1" applyAlignment="1">
      <alignment horizontal="left" vertical="top" wrapText="1"/>
    </xf>
    <xf numFmtId="0" fontId="23" fillId="0" borderId="57" xfId="0" applyFont="1" applyFill="1" applyBorder="1" applyAlignment="1">
      <alignment horizontal="left" vertical="top" wrapText="1"/>
    </xf>
    <xf numFmtId="0" fontId="23" fillId="0" borderId="41" xfId="0" applyFont="1" applyFill="1" applyBorder="1" applyAlignment="1">
      <alignment vertical="top" wrapText="1"/>
    </xf>
    <xf numFmtId="0" fontId="24" fillId="0" borderId="0" xfId="0" applyFont="1" applyBorder="1" applyAlignment="1">
      <alignment vertical="center" wrapText="1"/>
    </xf>
    <xf numFmtId="0" fontId="23" fillId="0" borderId="29" xfId="0" applyFont="1" applyFill="1" applyBorder="1" applyAlignment="1">
      <alignment horizontal="left" vertical="top" wrapText="1"/>
    </xf>
    <xf numFmtId="0" fontId="23" fillId="0" borderId="43" xfId="0" applyFont="1" applyFill="1" applyBorder="1">
      <alignment vertical="center"/>
    </xf>
    <xf numFmtId="49" fontId="30" fillId="0" borderId="30" xfId="0" applyNumberFormat="1" applyFont="1" applyFill="1" applyBorder="1" applyAlignment="1">
      <alignment horizontal="center" vertical="top"/>
    </xf>
    <xf numFmtId="49" fontId="31" fillId="0" borderId="51" xfId="0" applyNumberFormat="1" applyFont="1" applyFill="1" applyBorder="1" applyAlignment="1">
      <alignment horizontal="center" vertical="top"/>
    </xf>
    <xf numFmtId="49" fontId="23" fillId="0" borderId="30" xfId="0" applyNumberFormat="1" applyFont="1" applyFill="1" applyBorder="1" applyAlignment="1">
      <alignment horizontal="left" vertical="top" shrinkToFit="1"/>
    </xf>
    <xf numFmtId="49" fontId="23" fillId="0" borderId="48" xfId="0" applyNumberFormat="1" applyFont="1" applyFill="1" applyBorder="1" applyAlignment="1">
      <alignment vertical="top" shrinkToFit="1"/>
    </xf>
    <xf numFmtId="49" fontId="23" fillId="0" borderId="0" xfId="0" applyNumberFormat="1" applyFont="1" applyAlignment="1">
      <alignment horizontal="center" vertical="top"/>
    </xf>
    <xf numFmtId="49" fontId="23" fillId="0" borderId="46" xfId="0" applyNumberFormat="1" applyFont="1" applyFill="1" applyBorder="1" applyAlignment="1">
      <alignment horizontal="left" vertical="top" shrinkToFit="1"/>
    </xf>
    <xf numFmtId="0" fontId="23" fillId="24" borderId="35" xfId="0" applyFont="1" applyFill="1" applyBorder="1" applyAlignment="1">
      <alignment vertical="top" wrapText="1"/>
    </xf>
    <xf numFmtId="0" fontId="23" fillId="24" borderId="47" xfId="0" applyFont="1" applyFill="1" applyBorder="1" applyAlignment="1">
      <alignment vertical="top"/>
    </xf>
    <xf numFmtId="0" fontId="23" fillId="24" borderId="44" xfId="0" applyFont="1" applyFill="1" applyBorder="1" applyAlignment="1">
      <alignment vertical="top"/>
    </xf>
    <xf numFmtId="0" fontId="23" fillId="24" borderId="35" xfId="0" applyFont="1" applyFill="1" applyBorder="1" applyAlignment="1">
      <alignment horizontal="center" vertical="center"/>
    </xf>
    <xf numFmtId="0" fontId="23" fillId="24" borderId="44" xfId="0" applyFont="1" applyFill="1" applyBorder="1">
      <alignment vertical="center"/>
    </xf>
    <xf numFmtId="0" fontId="23" fillId="24" borderId="48" xfId="0" applyFont="1" applyFill="1" applyBorder="1" applyAlignment="1">
      <alignment vertical="top" wrapText="1"/>
    </xf>
    <xf numFmtId="49" fontId="23" fillId="24" borderId="48" xfId="0" applyNumberFormat="1" applyFont="1" applyFill="1" applyBorder="1" applyAlignment="1">
      <alignment horizontal="center" vertical="top" shrinkToFit="1"/>
    </xf>
    <xf numFmtId="0" fontId="23" fillId="24" borderId="44" xfId="0" applyFont="1" applyFill="1" applyBorder="1" applyAlignment="1">
      <alignment horizontal="left" vertical="top" wrapText="1"/>
    </xf>
    <xf numFmtId="0" fontId="23" fillId="24" borderId="35" xfId="0" applyFont="1" applyFill="1" applyBorder="1" applyAlignment="1">
      <alignment horizontal="center" vertical="center" wrapText="1"/>
    </xf>
    <xf numFmtId="0" fontId="23" fillId="24" borderId="35" xfId="0" applyFont="1" applyFill="1" applyBorder="1" applyAlignment="1">
      <alignment vertical="center" wrapText="1"/>
    </xf>
    <xf numFmtId="0" fontId="23" fillId="24" borderId="34" xfId="0" applyFont="1" applyFill="1" applyBorder="1" applyAlignment="1">
      <alignment horizontal="center" vertical="center" wrapText="1"/>
    </xf>
    <xf numFmtId="0" fontId="23" fillId="24" borderId="34" xfId="0" applyFont="1" applyFill="1" applyBorder="1" applyAlignment="1">
      <alignment vertical="center" wrapText="1"/>
    </xf>
    <xf numFmtId="49" fontId="23" fillId="24" borderId="33" xfId="0" applyNumberFormat="1" applyFont="1" applyFill="1" applyBorder="1" applyAlignment="1">
      <alignment horizontal="center" vertical="top" shrinkToFit="1"/>
    </xf>
    <xf numFmtId="0" fontId="23" fillId="24" borderId="43" xfId="0" applyFont="1" applyFill="1" applyBorder="1" applyAlignment="1">
      <alignment horizontal="center" vertical="center" wrapText="1"/>
    </xf>
    <xf numFmtId="0" fontId="23" fillId="24" borderId="43" xfId="0" applyFont="1" applyFill="1" applyBorder="1" applyAlignment="1">
      <alignment vertical="center" wrapText="1"/>
    </xf>
    <xf numFmtId="0" fontId="23" fillId="24" borderId="36" xfId="0" applyFont="1" applyFill="1" applyBorder="1" applyAlignment="1">
      <alignment vertical="top" wrapText="1"/>
    </xf>
    <xf numFmtId="0" fontId="23" fillId="24" borderId="10" xfId="0" applyFont="1" applyFill="1" applyBorder="1" applyAlignment="1">
      <alignment horizontal="center" vertical="center" wrapText="1"/>
    </xf>
    <xf numFmtId="0" fontId="23" fillId="24" borderId="10" xfId="0" applyFont="1" applyFill="1" applyBorder="1" applyAlignment="1">
      <alignment vertical="center" wrapText="1"/>
    </xf>
    <xf numFmtId="49" fontId="23" fillId="24" borderId="33" xfId="0" applyNumberFormat="1" applyFont="1" applyFill="1" applyBorder="1" applyAlignment="1">
      <alignment horizontal="left" vertical="top" shrinkToFit="1"/>
    </xf>
    <xf numFmtId="0" fontId="23" fillId="24" borderId="22" xfId="0" applyFont="1" applyFill="1" applyBorder="1" applyAlignment="1">
      <alignment vertical="top" wrapText="1"/>
    </xf>
    <xf numFmtId="49" fontId="23" fillId="24" borderId="47" xfId="0" applyNumberFormat="1" applyFont="1" applyFill="1" applyBorder="1" applyAlignment="1">
      <alignment vertical="top" shrinkToFit="1"/>
    </xf>
    <xf numFmtId="0" fontId="23" fillId="24" borderId="47" xfId="0" applyFont="1" applyFill="1" applyBorder="1" applyAlignment="1">
      <alignment horizontal="left" vertical="center" wrapText="1"/>
    </xf>
    <xf numFmtId="0" fontId="23" fillId="24" borderId="2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0" xfId="0" applyFont="1" applyFill="1" applyBorder="1" applyAlignment="1">
      <alignment vertical="center" wrapText="1"/>
    </xf>
    <xf numFmtId="0" fontId="23" fillId="0" borderId="22" xfId="0" applyFont="1" applyFill="1" applyBorder="1" applyAlignment="1">
      <alignment vertical="top" wrapText="1"/>
    </xf>
    <xf numFmtId="0" fontId="23" fillId="0" borderId="43" xfId="0" applyFont="1" applyFill="1" applyBorder="1" applyAlignment="1">
      <alignment vertical="top" wrapText="1"/>
    </xf>
    <xf numFmtId="49" fontId="23" fillId="0" borderId="47" xfId="0" applyNumberFormat="1" applyFont="1" applyFill="1" applyBorder="1" applyAlignment="1">
      <alignment vertical="top" shrinkToFit="1"/>
    </xf>
    <xf numFmtId="0" fontId="23" fillId="24" borderId="10" xfId="0" applyFont="1" applyFill="1" applyBorder="1" applyAlignment="1">
      <alignment horizontal="left" vertical="top" wrapText="1"/>
    </xf>
    <xf numFmtId="0" fontId="23" fillId="24" borderId="10" xfId="0" applyFont="1" applyFill="1" applyBorder="1">
      <alignment vertical="center"/>
    </xf>
    <xf numFmtId="0" fontId="23" fillId="0" borderId="36" xfId="0" applyFont="1" applyFill="1" applyBorder="1" applyAlignment="1">
      <alignment horizontal="center" vertical="center" wrapText="1"/>
    </xf>
    <xf numFmtId="49" fontId="23" fillId="0" borderId="48" xfId="0" applyNumberFormat="1" applyFont="1" applyFill="1" applyBorder="1" applyAlignment="1">
      <alignment horizontal="left" vertical="top" shrinkToFit="1"/>
    </xf>
    <xf numFmtId="0" fontId="23" fillId="0" borderId="44" xfId="0" applyFont="1" applyFill="1" applyBorder="1" applyAlignment="1">
      <alignment horizontal="center" vertical="center" wrapText="1"/>
    </xf>
    <xf numFmtId="49" fontId="23" fillId="24" borderId="30" xfId="0" applyNumberFormat="1" applyFont="1" applyFill="1" applyBorder="1" applyAlignment="1">
      <alignment vertical="top" shrinkToFit="1"/>
    </xf>
    <xf numFmtId="49" fontId="23" fillId="0" borderId="33" xfId="0" applyNumberFormat="1" applyFont="1" applyFill="1" applyBorder="1" applyAlignment="1">
      <alignment horizontal="left" vertical="top" wrapText="1"/>
    </xf>
    <xf numFmtId="49" fontId="23" fillId="0" borderId="32" xfId="0" applyNumberFormat="1" applyFont="1" applyFill="1" applyBorder="1" applyAlignment="1">
      <alignment horizontal="left" vertical="top" wrapText="1"/>
    </xf>
    <xf numFmtId="49" fontId="23" fillId="0" borderId="39" xfId="0" applyNumberFormat="1" applyFont="1" applyFill="1" applyBorder="1" applyAlignment="1">
      <alignment horizontal="left" vertical="top" wrapText="1"/>
    </xf>
    <xf numFmtId="49" fontId="23" fillId="0" borderId="56" xfId="0" applyNumberFormat="1" applyFont="1" applyFill="1" applyBorder="1" applyAlignment="1">
      <alignment horizontal="left" vertical="top" wrapText="1"/>
    </xf>
    <xf numFmtId="0" fontId="23" fillId="0" borderId="42" xfId="0" applyFont="1" applyFill="1" applyBorder="1" applyAlignment="1">
      <alignment horizontal="left" vertical="top" wrapText="1"/>
    </xf>
    <xf numFmtId="0" fontId="23" fillId="0" borderId="32" xfId="0" applyFont="1" applyFill="1" applyBorder="1" applyAlignment="1">
      <alignment vertical="top"/>
    </xf>
    <xf numFmtId="49" fontId="23" fillId="0" borderId="32" xfId="0" applyNumberFormat="1" applyFont="1" applyFill="1" applyBorder="1" applyAlignment="1">
      <alignment horizontal="left" vertical="top" shrinkToFit="1"/>
    </xf>
    <xf numFmtId="0" fontId="23" fillId="0" borderId="35" xfId="0" applyFont="1" applyFill="1" applyBorder="1" applyAlignment="1">
      <alignment vertical="top"/>
    </xf>
    <xf numFmtId="0" fontId="23" fillId="0" borderId="44" xfId="0" applyFont="1" applyFill="1" applyBorder="1" applyAlignment="1">
      <alignment horizontal="left" vertical="center" wrapText="1"/>
    </xf>
    <xf numFmtId="0" fontId="23" fillId="0" borderId="47" xfId="0" applyFont="1" applyFill="1" applyBorder="1" applyAlignment="1">
      <alignment vertical="top" wrapText="1"/>
    </xf>
    <xf numFmtId="0" fontId="23" fillId="0" borderId="35" xfId="0" applyFont="1" applyFill="1" applyBorder="1" applyAlignment="1">
      <alignment horizontal="left" vertical="top"/>
    </xf>
    <xf numFmtId="49" fontId="23" fillId="0" borderId="47" xfId="0" applyNumberFormat="1" applyFont="1" applyFill="1" applyBorder="1" applyAlignment="1">
      <alignment horizontal="left" vertical="top" shrinkToFit="1"/>
    </xf>
    <xf numFmtId="0" fontId="23" fillId="0" borderId="44" xfId="0" applyFont="1" applyFill="1" applyBorder="1" applyAlignment="1">
      <alignment horizontal="left" vertical="top" wrapText="1"/>
    </xf>
    <xf numFmtId="0" fontId="23" fillId="0" borderId="40" xfId="0" applyFont="1" applyFill="1" applyBorder="1" applyAlignment="1">
      <alignment vertical="top" wrapText="1"/>
    </xf>
    <xf numFmtId="49" fontId="23" fillId="24" borderId="48" xfId="0" applyNumberFormat="1" applyFont="1" applyFill="1" applyBorder="1" applyAlignment="1">
      <alignment horizontal="left" vertical="top" wrapText="1"/>
    </xf>
    <xf numFmtId="0" fontId="23" fillId="24" borderId="10" xfId="0" applyFont="1" applyFill="1" applyBorder="1" applyAlignment="1">
      <alignment horizontal="center" vertical="center"/>
    </xf>
    <xf numFmtId="0" fontId="23" fillId="24" borderId="36" xfId="0" applyFont="1" applyFill="1" applyBorder="1" applyAlignment="1">
      <alignment horizontal="center" vertical="center"/>
    </xf>
    <xf numFmtId="0" fontId="23" fillId="0" borderId="29" xfId="0" applyFont="1" applyFill="1" applyBorder="1" applyAlignment="1">
      <alignment horizontal="center" vertical="center"/>
    </xf>
    <xf numFmtId="49" fontId="23" fillId="0" borderId="32" xfId="0" applyNumberFormat="1" applyFont="1" applyFill="1" applyBorder="1" applyAlignment="1">
      <alignment horizontal="center" vertical="top" shrinkToFit="1"/>
    </xf>
    <xf numFmtId="0" fontId="23" fillId="0" borderId="28" xfId="0" applyFont="1" applyFill="1" applyBorder="1" applyAlignment="1">
      <alignment horizontal="center" vertical="center" wrapText="1"/>
    </xf>
    <xf numFmtId="0" fontId="23" fillId="0" borderId="26" xfId="41" applyFont="1" applyFill="1" applyBorder="1" applyAlignment="1">
      <alignment vertical="center" wrapText="1"/>
    </xf>
    <xf numFmtId="0" fontId="23" fillId="0" borderId="56" xfId="0" applyFont="1" applyFill="1" applyBorder="1" applyAlignment="1">
      <alignment vertical="center" wrapText="1"/>
    </xf>
    <xf numFmtId="0" fontId="23" fillId="24" borderId="35" xfId="0" applyFont="1" applyFill="1" applyBorder="1" applyAlignment="1">
      <alignment horizontal="left" vertical="top" wrapText="1"/>
    </xf>
    <xf numFmtId="49" fontId="23" fillId="24" borderId="47" xfId="0" applyNumberFormat="1" applyFont="1" applyFill="1" applyBorder="1" applyAlignment="1">
      <alignment horizontal="left" vertical="top" shrinkToFit="1"/>
    </xf>
    <xf numFmtId="0" fontId="23" fillId="24" borderId="47" xfId="0" applyFont="1" applyFill="1" applyBorder="1" applyAlignment="1">
      <alignment vertical="top" wrapText="1"/>
    </xf>
    <xf numFmtId="0" fontId="23" fillId="24" borderId="44" xfId="0" applyFont="1" applyFill="1" applyBorder="1" applyAlignment="1">
      <alignment horizontal="center" vertical="center" wrapText="1"/>
    </xf>
    <xf numFmtId="0" fontId="23" fillId="0" borderId="27" xfId="0" applyFont="1" applyFill="1" applyBorder="1" applyAlignment="1">
      <alignment vertical="center" wrapText="1"/>
    </xf>
    <xf numFmtId="49" fontId="23" fillId="24" borderId="46" xfId="0" applyNumberFormat="1" applyFont="1" applyFill="1" applyBorder="1" applyAlignment="1">
      <alignment horizontal="center" vertical="top" shrinkToFit="1"/>
    </xf>
    <xf numFmtId="0" fontId="23" fillId="24" borderId="23" xfId="0" applyFont="1" applyFill="1" applyBorder="1" applyAlignment="1">
      <alignment horizontal="justify" vertical="top" wrapText="1"/>
    </xf>
    <xf numFmtId="0" fontId="23" fillId="24" borderId="23" xfId="0" applyFont="1" applyFill="1" applyBorder="1" applyAlignment="1">
      <alignment horizontal="center" vertical="center" wrapText="1"/>
    </xf>
    <xf numFmtId="49" fontId="23" fillId="0" borderId="48" xfId="0" applyNumberFormat="1" applyFont="1" applyFill="1" applyBorder="1" applyAlignment="1">
      <alignment horizontal="center" vertical="top" shrinkToFit="1"/>
    </xf>
    <xf numFmtId="0" fontId="23" fillId="0" borderId="58" xfId="0" applyFont="1" applyFill="1" applyBorder="1" applyAlignment="1">
      <alignment vertical="top" wrapText="1"/>
    </xf>
    <xf numFmtId="0" fontId="23" fillId="24" borderId="29" xfId="0" applyFont="1" applyFill="1" applyBorder="1" applyAlignment="1">
      <alignment horizontal="center" vertical="center" wrapText="1"/>
    </xf>
    <xf numFmtId="0" fontId="23" fillId="24" borderId="29" xfId="0" applyFont="1" applyFill="1" applyBorder="1" applyAlignment="1">
      <alignment vertical="center" wrapText="1"/>
    </xf>
    <xf numFmtId="0" fontId="23" fillId="24" borderId="44" xfId="0" applyFont="1" applyFill="1" applyBorder="1" applyAlignment="1">
      <alignment horizontal="center" vertical="center"/>
    </xf>
    <xf numFmtId="0" fontId="31" fillId="0" borderId="0" xfId="45" applyFont="1"/>
    <xf numFmtId="0" fontId="36" fillId="0" borderId="0" xfId="45" applyFont="1"/>
    <xf numFmtId="0" fontId="37" fillId="0" borderId="0" xfId="45" applyFont="1"/>
    <xf numFmtId="0" fontId="36" fillId="0" borderId="0" xfId="45" applyFont="1" applyAlignment="1">
      <alignment vertical="center"/>
    </xf>
    <xf numFmtId="0" fontId="25" fillId="0" borderId="0" xfId="45" applyFont="1"/>
    <xf numFmtId="0" fontId="31" fillId="0" borderId="0" xfId="45" applyFont="1" applyAlignment="1">
      <alignment vertical="center"/>
    </xf>
    <xf numFmtId="0" fontId="40" fillId="0" borderId="0" xfId="45" applyFont="1" applyAlignment="1">
      <alignment vertical="center"/>
    </xf>
    <xf numFmtId="0" fontId="38" fillId="0" borderId="0" xfId="45" applyFont="1"/>
    <xf numFmtId="0" fontId="38" fillId="0" borderId="0" xfId="45" applyFont="1" applyAlignment="1">
      <alignment vertical="center"/>
    </xf>
    <xf numFmtId="0" fontId="38" fillId="0" borderId="0" xfId="45" applyFont="1" applyAlignment="1">
      <alignment horizontal="left" wrapText="1"/>
    </xf>
    <xf numFmtId="0" fontId="41" fillId="0" borderId="0" xfId="45" applyFont="1" applyAlignment="1">
      <alignment vertical="center"/>
    </xf>
    <xf numFmtId="0" fontId="38" fillId="0" borderId="0" xfId="45" applyFont="1" applyBorder="1" applyAlignment="1"/>
    <xf numFmtId="0" fontId="36" fillId="0" borderId="0" xfId="45" applyFont="1" applyBorder="1" applyAlignment="1">
      <alignment vertical="center"/>
    </xf>
    <xf numFmtId="0" fontId="42" fillId="0" borderId="0" xfId="45" applyFont="1" applyAlignment="1">
      <alignment vertical="center"/>
    </xf>
    <xf numFmtId="177" fontId="35" fillId="25" borderId="0" xfId="45" applyNumberFormat="1" applyFont="1" applyFill="1" applyBorder="1" applyAlignment="1">
      <alignment horizontal="right" vertical="center" wrapText="1"/>
    </xf>
    <xf numFmtId="0" fontId="35" fillId="0" borderId="0" xfId="45" applyFont="1" applyBorder="1" applyAlignment="1">
      <alignment horizontal="center" vertical="center" wrapText="1"/>
    </xf>
    <xf numFmtId="0" fontId="43" fillId="0" borderId="0" xfId="45" applyFont="1" applyBorder="1" applyAlignment="1">
      <alignment horizontal="left"/>
    </xf>
    <xf numFmtId="0" fontId="31" fillId="0" borderId="0" xfId="45" applyFont="1" applyBorder="1" applyAlignment="1">
      <alignment vertical="center"/>
    </xf>
    <xf numFmtId="0" fontId="31" fillId="0" borderId="0" xfId="45" applyFont="1" applyBorder="1" applyAlignment="1">
      <alignment horizontal="left" vertical="center"/>
    </xf>
    <xf numFmtId="0" fontId="25" fillId="0" borderId="0" xfId="45" applyFont="1" applyBorder="1" applyAlignment="1"/>
    <xf numFmtId="0" fontId="31" fillId="0" borderId="0" xfId="45" applyFont="1" applyBorder="1" applyAlignment="1">
      <alignment horizontal="center" vertical="center"/>
    </xf>
    <xf numFmtId="0" fontId="31" fillId="0" borderId="32" xfId="45" applyFont="1" applyBorder="1" applyAlignment="1">
      <alignment horizontal="center" vertical="center"/>
    </xf>
    <xf numFmtId="0" fontId="31" fillId="0" borderId="0" xfId="45" applyFont="1" applyBorder="1"/>
    <xf numFmtId="0" fontId="31" fillId="0" borderId="32" xfId="45" applyFont="1" applyBorder="1"/>
    <xf numFmtId="0" fontId="25" fillId="0" borderId="0" xfId="45" applyFont="1" applyBorder="1"/>
    <xf numFmtId="0" fontId="25" fillId="0" borderId="32" xfId="45" applyFont="1" applyBorder="1"/>
    <xf numFmtId="0" fontId="31" fillId="0" borderId="0" xfId="45" applyFont="1" applyBorder="1" applyAlignment="1">
      <alignment horizontal="right" vertical="center"/>
    </xf>
    <xf numFmtId="0" fontId="25" fillId="0" borderId="0" xfId="45" applyFont="1" applyBorder="1" applyAlignment="1">
      <alignment vertical="center"/>
    </xf>
    <xf numFmtId="0" fontId="25" fillId="0" borderId="0" xfId="45" applyFont="1" applyBorder="1" applyAlignment="1">
      <alignment horizontal="right" vertical="center"/>
    </xf>
    <xf numFmtId="0" fontId="25" fillId="0" borderId="32" xfId="45" applyFont="1" applyBorder="1" applyAlignment="1">
      <alignment horizontal="right" vertical="center"/>
    </xf>
    <xf numFmtId="0" fontId="31" fillId="0" borderId="35" xfId="45" applyFont="1" applyBorder="1" applyAlignment="1">
      <alignment horizontal="center" vertical="center"/>
    </xf>
    <xf numFmtId="0" fontId="31" fillId="0" borderId="30" xfId="45" applyFont="1" applyBorder="1" applyAlignment="1">
      <alignment horizontal="center" vertical="center"/>
    </xf>
    <xf numFmtId="0" fontId="31" fillId="0" borderId="58" xfId="45" applyFont="1" applyBorder="1" applyAlignment="1">
      <alignment horizontal="center" vertical="center"/>
    </xf>
    <xf numFmtId="0" fontId="31" fillId="0" borderId="28" xfId="45" applyFont="1" applyBorder="1" applyAlignment="1">
      <alignment horizontal="center" vertical="center"/>
    </xf>
    <xf numFmtId="0" fontId="31" fillId="0" borderId="29" xfId="45" applyFont="1" applyBorder="1" applyAlignment="1">
      <alignment horizontal="center" vertical="center"/>
    </xf>
    <xf numFmtId="0" fontId="31" fillId="0" borderId="26" xfId="45" applyFont="1" applyBorder="1" applyAlignment="1">
      <alignment horizontal="center" vertical="center"/>
    </xf>
    <xf numFmtId="0" fontId="31" fillId="0" borderId="48" xfId="45" applyFont="1" applyBorder="1" applyAlignment="1">
      <alignment horizontal="center" vertical="center"/>
    </xf>
    <xf numFmtId="0" fontId="45" fillId="0" borderId="0" xfId="45" applyFont="1" applyAlignment="1">
      <alignment vertical="center"/>
    </xf>
    <xf numFmtId="0" fontId="25" fillId="0" borderId="0" xfId="45" applyFont="1" applyAlignment="1">
      <alignment vertical="center"/>
    </xf>
    <xf numFmtId="0" fontId="34" fillId="0" borderId="0" xfId="45" applyFont="1"/>
    <xf numFmtId="0" fontId="29" fillId="0" borderId="0" xfId="45" applyFont="1"/>
    <xf numFmtId="0" fontId="23" fillId="0" borderId="28" xfId="0" applyFont="1" applyFill="1" applyBorder="1" applyAlignment="1">
      <alignment vertical="top" wrapText="1"/>
    </xf>
    <xf numFmtId="49" fontId="23" fillId="0" borderId="48" xfId="0" applyNumberFormat="1" applyFont="1" applyFill="1" applyBorder="1">
      <alignment vertical="center"/>
    </xf>
    <xf numFmtId="0" fontId="23" fillId="0" borderId="44" xfId="0" applyFont="1" applyFill="1" applyBorder="1" applyAlignment="1">
      <alignment vertical="center" wrapText="1"/>
    </xf>
    <xf numFmtId="0" fontId="65" fillId="0" borderId="35" xfId="0" applyFont="1" applyFill="1" applyBorder="1">
      <alignment vertical="center"/>
    </xf>
    <xf numFmtId="0" fontId="65" fillId="0" borderId="0" xfId="0" applyFont="1">
      <alignment vertical="center"/>
    </xf>
    <xf numFmtId="49" fontId="23" fillId="24" borderId="30" xfId="0" applyNumberFormat="1" applyFont="1" applyFill="1" applyBorder="1" applyAlignment="1">
      <alignment horizontal="center" vertical="top" shrinkToFit="1"/>
    </xf>
    <xf numFmtId="0" fontId="23" fillId="24" borderId="44" xfId="0" applyFont="1" applyFill="1" applyBorder="1" applyAlignment="1">
      <alignment vertical="center" wrapText="1"/>
    </xf>
    <xf numFmtId="0" fontId="23" fillId="24" borderId="44" xfId="0" applyFont="1" applyFill="1" applyBorder="1" applyAlignment="1">
      <alignment horizontal="justify" vertical="center" wrapText="1"/>
    </xf>
    <xf numFmtId="0" fontId="23" fillId="0" borderId="48" xfId="0" applyFont="1" applyFill="1" applyBorder="1">
      <alignment vertical="center"/>
    </xf>
    <xf numFmtId="49" fontId="23" fillId="24" borderId="48" xfId="0" applyNumberFormat="1" applyFont="1" applyFill="1" applyBorder="1" applyAlignment="1">
      <alignment vertical="top" shrinkToFit="1"/>
    </xf>
    <xf numFmtId="0" fontId="23" fillId="0" borderId="35" xfId="0" applyFont="1" applyFill="1" applyBorder="1" applyAlignment="1">
      <alignment horizontal="left" vertical="center" wrapText="1"/>
    </xf>
    <xf numFmtId="0" fontId="66" fillId="0" borderId="42" xfId="0" applyFont="1" applyBorder="1" applyAlignment="1">
      <alignment horizontal="left" vertical="top" wrapText="1"/>
    </xf>
    <xf numFmtId="0" fontId="23" fillId="24" borderId="28" xfId="0" applyFont="1" applyFill="1" applyBorder="1" applyAlignment="1">
      <alignment horizontal="center" vertical="center" wrapText="1"/>
    </xf>
    <xf numFmtId="0" fontId="23" fillId="24" borderId="28" xfId="0" applyFont="1" applyFill="1" applyBorder="1" applyAlignment="1">
      <alignment vertical="center" wrapText="1"/>
    </xf>
    <xf numFmtId="0" fontId="66" fillId="24" borderId="36" xfId="0" applyFont="1" applyFill="1" applyBorder="1" applyAlignment="1">
      <alignment horizontal="justify" vertical="center" wrapText="1"/>
    </xf>
    <xf numFmtId="49" fontId="23" fillId="0" borderId="0" xfId="0" applyNumberFormat="1" applyFont="1" applyFill="1" applyBorder="1" applyAlignment="1">
      <alignment vertical="top" shrinkToFit="1"/>
    </xf>
    <xf numFmtId="0" fontId="23" fillId="0" borderId="0" xfId="0" applyFont="1" applyFill="1" applyBorder="1" applyAlignment="1">
      <alignment vertical="top" wrapText="1"/>
    </xf>
    <xf numFmtId="0" fontId="66" fillId="0" borderId="40" xfId="0" applyFont="1" applyFill="1" applyBorder="1" applyAlignment="1">
      <alignment horizontal="left" vertical="top" wrapText="1"/>
    </xf>
    <xf numFmtId="0" fontId="66" fillId="0" borderId="22" xfId="0" applyFont="1" applyFill="1" applyBorder="1" applyAlignment="1">
      <alignment horizontal="left" vertical="top" wrapText="1"/>
    </xf>
    <xf numFmtId="0" fontId="33" fillId="0" borderId="0" xfId="44" applyFont="1" applyFill="1" applyAlignment="1">
      <alignment vertical="center"/>
    </xf>
    <xf numFmtId="0" fontId="28" fillId="30" borderId="48" xfId="44" applyFont="1" applyFill="1" applyBorder="1" applyAlignment="1">
      <alignment horizontal="center" vertical="center" wrapText="1"/>
    </xf>
    <xf numFmtId="0" fontId="28" fillId="30" borderId="35" xfId="44" applyFont="1" applyFill="1" applyBorder="1" applyAlignment="1">
      <alignment horizontal="center" vertical="center" wrapText="1"/>
    </xf>
    <xf numFmtId="0" fontId="33" fillId="30" borderId="35" xfId="44" applyFont="1" applyFill="1" applyBorder="1" applyAlignment="1">
      <alignment horizontal="left" vertical="center" wrapText="1"/>
    </xf>
    <xf numFmtId="0" fontId="34" fillId="0" borderId="112" xfId="44" applyFont="1" applyBorder="1" applyAlignment="1">
      <alignment horizontal="left" vertical="top" wrapText="1"/>
    </xf>
    <xf numFmtId="0" fontId="34" fillId="0" borderId="163" xfId="44" applyFont="1" applyBorder="1" applyAlignment="1">
      <alignment horizontal="center" vertical="center" wrapText="1"/>
    </xf>
    <xf numFmtId="0" fontId="34" fillId="0" borderId="164" xfId="44" applyFont="1" applyBorder="1" applyAlignment="1">
      <alignment horizontal="left" vertical="center" wrapText="1" shrinkToFit="1"/>
    </xf>
    <xf numFmtId="0" fontId="34" fillId="0" borderId="112" xfId="44" applyFont="1" applyBorder="1" applyAlignment="1">
      <alignment horizontal="left" vertical="center" wrapText="1"/>
    </xf>
    <xf numFmtId="0" fontId="25" fillId="0" borderId="0" xfId="44" applyFont="1" applyFill="1" applyAlignment="1">
      <alignment vertical="center"/>
    </xf>
    <xf numFmtId="0" fontId="34" fillId="0" borderId="152" xfId="44" applyFont="1" applyBorder="1" applyAlignment="1">
      <alignment horizontal="left" vertical="top" wrapText="1"/>
    </xf>
    <xf numFmtId="0" fontId="34" fillId="0" borderId="165" xfId="44" applyFont="1" applyBorder="1" applyAlignment="1">
      <alignment horizontal="center" vertical="center" wrapText="1"/>
    </xf>
    <xf numFmtId="0" fontId="34" fillId="0" borderId="166" xfId="44" applyFont="1" applyBorder="1" applyAlignment="1">
      <alignment horizontal="left" vertical="center" wrapText="1" shrinkToFit="1"/>
    </xf>
    <xf numFmtId="0" fontId="34" fillId="0" borderId="152" xfId="44" applyFont="1" applyBorder="1" applyAlignment="1">
      <alignment horizontal="left" vertical="center" wrapText="1"/>
    </xf>
    <xf numFmtId="0" fontId="34" fillId="0" borderId="122" xfId="44" applyFont="1" applyBorder="1" applyAlignment="1">
      <alignment horizontal="left" vertical="top" wrapText="1"/>
    </xf>
    <xf numFmtId="0" fontId="34" fillId="0" borderId="167" xfId="44" applyFont="1" applyBorder="1" applyAlignment="1">
      <alignment horizontal="center" vertical="center" wrapText="1"/>
    </xf>
    <xf numFmtId="0" fontId="34" fillId="0" borderId="168" xfId="44" applyFont="1" applyBorder="1" applyAlignment="1">
      <alignment horizontal="left" vertical="center" wrapText="1" shrinkToFit="1"/>
    </xf>
    <xf numFmtId="0" fontId="34" fillId="0" borderId="122" xfId="44" applyFont="1" applyBorder="1" applyAlignment="1">
      <alignment horizontal="left" vertical="center" wrapText="1"/>
    </xf>
    <xf numFmtId="0" fontId="34" fillId="0" borderId="133" xfId="44" applyFont="1" applyBorder="1" applyAlignment="1">
      <alignment horizontal="left" vertical="top" wrapText="1"/>
    </xf>
    <xf numFmtId="0" fontId="34" fillId="0" borderId="169" xfId="44" applyFont="1" applyBorder="1" applyAlignment="1">
      <alignment horizontal="center" vertical="center" wrapText="1"/>
    </xf>
    <xf numFmtId="0" fontId="34" fillId="0" borderId="170" xfId="44" applyFont="1" applyBorder="1" applyAlignment="1">
      <alignment horizontal="left" vertical="center" wrapText="1" shrinkToFit="1"/>
    </xf>
    <xf numFmtId="0" fontId="34" fillId="0" borderId="133" xfId="44" applyFont="1" applyBorder="1" applyAlignment="1">
      <alignment horizontal="left" vertical="center" wrapText="1"/>
    </xf>
    <xf numFmtId="0" fontId="34" fillId="0" borderId="35" xfId="44" applyFont="1" applyFill="1" applyBorder="1" applyAlignment="1">
      <alignment horizontal="left" vertical="top" wrapText="1"/>
    </xf>
    <xf numFmtId="0" fontId="34" fillId="0" borderId="169" xfId="44" applyFont="1" applyFill="1" applyBorder="1" applyAlignment="1">
      <alignment horizontal="center" vertical="center" wrapText="1"/>
    </xf>
    <xf numFmtId="0" fontId="34" fillId="0" borderId="170" xfId="44" applyFont="1" applyFill="1" applyBorder="1" applyAlignment="1">
      <alignment horizontal="left" vertical="center" wrapText="1" shrinkToFit="1"/>
    </xf>
    <xf numFmtId="0" fontId="34" fillId="0" borderId="35" xfId="44" applyFont="1" applyFill="1" applyBorder="1" applyAlignment="1">
      <alignment horizontal="left" vertical="center" wrapText="1"/>
    </xf>
    <xf numFmtId="0" fontId="34" fillId="0" borderId="66" xfId="44" applyFont="1" applyFill="1" applyBorder="1" applyAlignment="1">
      <alignment horizontal="left" vertical="top" wrapText="1"/>
    </xf>
    <xf numFmtId="0" fontId="34" fillId="0" borderId="172" xfId="44" applyFont="1" applyFill="1" applyBorder="1" applyAlignment="1">
      <alignment horizontal="center" vertical="center" wrapText="1"/>
    </xf>
    <xf numFmtId="0" fontId="34" fillId="0" borderId="173" xfId="44" applyFont="1" applyFill="1" applyBorder="1" applyAlignment="1">
      <alignment horizontal="left" vertical="center" wrapText="1" shrinkToFit="1"/>
    </xf>
    <xf numFmtId="0" fontId="34" fillId="0" borderId="66" xfId="44" applyFont="1" applyFill="1" applyBorder="1" applyAlignment="1">
      <alignment horizontal="left" vertical="center" wrapText="1"/>
    </xf>
    <xf numFmtId="0" fontId="34" fillId="0" borderId="152" xfId="44" applyFont="1" applyFill="1" applyBorder="1" applyAlignment="1">
      <alignment horizontal="left" vertical="top" wrapText="1"/>
    </xf>
    <xf numFmtId="0" fontId="34" fillId="0" borderId="165" xfId="44" applyFont="1" applyFill="1" applyBorder="1" applyAlignment="1">
      <alignment horizontal="center" vertical="center" wrapText="1"/>
    </xf>
    <xf numFmtId="0" fontId="34" fillId="0" borderId="166" xfId="44" applyFont="1" applyFill="1" applyBorder="1" applyAlignment="1">
      <alignment horizontal="left" vertical="center" wrapText="1" shrinkToFit="1"/>
    </xf>
    <xf numFmtId="0" fontId="34" fillId="0" borderId="152" xfId="44" applyFont="1" applyFill="1" applyBorder="1" applyAlignment="1">
      <alignment horizontal="left" vertical="center" wrapText="1"/>
    </xf>
    <xf numFmtId="0" fontId="25" fillId="0" borderId="48" xfId="44" applyFont="1" applyFill="1" applyBorder="1" applyAlignment="1">
      <alignment horizontal="left" vertical="top" wrapText="1"/>
    </xf>
    <xf numFmtId="0" fontId="25" fillId="0" borderId="174" xfId="44" applyFont="1" applyFill="1" applyBorder="1" applyAlignment="1">
      <alignment horizontal="center" vertical="center" wrapText="1"/>
    </xf>
    <xf numFmtId="0" fontId="25" fillId="0" borderId="175" xfId="44" applyFont="1" applyFill="1" applyBorder="1" applyAlignment="1">
      <alignment horizontal="left" vertical="center" wrapText="1" shrinkToFit="1"/>
    </xf>
    <xf numFmtId="0" fontId="25" fillId="0" borderId="35" xfId="44" applyFont="1" applyFill="1" applyBorder="1" applyAlignment="1">
      <alignment horizontal="left" vertical="center" wrapText="1"/>
    </xf>
    <xf numFmtId="0" fontId="34" fillId="0" borderId="112" xfId="44" applyFont="1" applyFill="1" applyBorder="1" applyAlignment="1">
      <alignment horizontal="left" vertical="top" wrapText="1"/>
    </xf>
    <xf numFmtId="0" fontId="34" fillId="0" borderId="163" xfId="44" applyFont="1" applyFill="1" applyBorder="1" applyAlignment="1">
      <alignment horizontal="center" vertical="center" wrapText="1"/>
    </xf>
    <xf numFmtId="0" fontId="34" fillId="0" borderId="164" xfId="44" applyFont="1" applyFill="1" applyBorder="1" applyAlignment="1">
      <alignment horizontal="left" vertical="center" wrapText="1" shrinkToFit="1"/>
    </xf>
    <xf numFmtId="0" fontId="34" fillId="0" borderId="112" xfId="44" applyFont="1" applyFill="1" applyBorder="1" applyAlignment="1">
      <alignment horizontal="left" vertical="center" wrapText="1"/>
    </xf>
    <xf numFmtId="0" fontId="34" fillId="0" borderId="133" xfId="44" applyFont="1" applyFill="1" applyBorder="1" applyAlignment="1">
      <alignment horizontal="left" vertical="top" wrapText="1"/>
    </xf>
    <xf numFmtId="0" fontId="34" fillId="0" borderId="133" xfId="44" applyFont="1" applyFill="1" applyBorder="1" applyAlignment="1">
      <alignment horizontal="left" vertical="center" wrapText="1"/>
    </xf>
    <xf numFmtId="0" fontId="34" fillId="0" borderId="122" xfId="44" applyFont="1" applyFill="1" applyBorder="1" applyAlignment="1">
      <alignment horizontal="left" vertical="top" wrapText="1"/>
    </xf>
    <xf numFmtId="0" fontId="34" fillId="0" borderId="167" xfId="44" applyFont="1" applyFill="1" applyBorder="1" applyAlignment="1">
      <alignment horizontal="center" vertical="center" wrapText="1"/>
    </xf>
    <xf numFmtId="0" fontId="34" fillId="0" borderId="168" xfId="44" applyFont="1" applyFill="1" applyBorder="1" applyAlignment="1">
      <alignment horizontal="left" vertical="center" wrapText="1" shrinkToFit="1"/>
    </xf>
    <xf numFmtId="0" fontId="34" fillId="0" borderId="122" xfId="44" applyFont="1" applyFill="1" applyBorder="1" applyAlignment="1">
      <alignment horizontal="left" vertical="center" wrapText="1"/>
    </xf>
    <xf numFmtId="0" fontId="34" fillId="0" borderId="48" xfId="44" applyFont="1" applyFill="1" applyBorder="1" applyAlignment="1">
      <alignment horizontal="left" vertical="top" wrapText="1" shrinkToFit="1"/>
    </xf>
    <xf numFmtId="0" fontId="34" fillId="0" borderId="35" xfId="44" applyFont="1" applyFill="1" applyBorder="1" applyAlignment="1">
      <alignment horizontal="left" vertical="top" wrapText="1" shrinkToFit="1"/>
    </xf>
    <xf numFmtId="0" fontId="34" fillId="0" borderId="174" xfId="44" applyFont="1" applyFill="1" applyBorder="1" applyAlignment="1">
      <alignment horizontal="center" vertical="center" wrapText="1"/>
    </xf>
    <xf numFmtId="0" fontId="34" fillId="0" borderId="175" xfId="44" applyFont="1" applyFill="1" applyBorder="1" applyAlignment="1">
      <alignment horizontal="left" vertical="center" wrapText="1" shrinkToFit="1"/>
    </xf>
    <xf numFmtId="0" fontId="25" fillId="0" borderId="35" xfId="44" applyFont="1" applyFill="1" applyBorder="1" applyAlignment="1">
      <alignment vertical="center" wrapText="1"/>
    </xf>
    <xf numFmtId="0" fontId="34" fillId="0" borderId="133" xfId="44" applyFont="1" applyFill="1" applyBorder="1" applyAlignment="1">
      <alignment horizontal="left" vertical="top" wrapText="1" shrinkToFit="1"/>
    </xf>
    <xf numFmtId="0" fontId="34" fillId="0" borderId="112" xfId="44" applyFont="1" applyFill="1" applyBorder="1" applyAlignment="1">
      <alignment horizontal="left" vertical="top" wrapText="1" shrinkToFit="1"/>
    </xf>
    <xf numFmtId="0" fontId="34" fillId="0" borderId="112" xfId="44" applyFont="1" applyFill="1" applyBorder="1" applyAlignment="1">
      <alignment vertical="center" wrapText="1"/>
    </xf>
    <xf numFmtId="0" fontId="34" fillId="0" borderId="176" xfId="44" applyFont="1" applyFill="1" applyBorder="1" applyAlignment="1">
      <alignment horizontal="left" vertical="top" wrapText="1"/>
    </xf>
    <xf numFmtId="0" fontId="34" fillId="0" borderId="177" xfId="44" applyFont="1" applyFill="1" applyBorder="1" applyAlignment="1">
      <alignment horizontal="center" vertical="center" wrapText="1"/>
    </xf>
    <xf numFmtId="0" fontId="34" fillId="0" borderId="178" xfId="44" applyFont="1" applyFill="1" applyBorder="1" applyAlignment="1">
      <alignment horizontal="left" vertical="center" wrapText="1" shrinkToFit="1"/>
    </xf>
    <xf numFmtId="0" fontId="34" fillId="0" borderId="176" xfId="44" applyFont="1" applyFill="1" applyBorder="1" applyAlignment="1">
      <alignment horizontal="left" vertical="center" wrapText="1"/>
    </xf>
    <xf numFmtId="0" fontId="34" fillId="0" borderId="159" xfId="44" applyFont="1" applyFill="1" applyBorder="1" applyAlignment="1">
      <alignment horizontal="left" vertical="top" wrapText="1"/>
    </xf>
    <xf numFmtId="0" fontId="34" fillId="0" borderId="179" xfId="44" applyFont="1" applyFill="1" applyBorder="1" applyAlignment="1">
      <alignment horizontal="center" vertical="center" wrapText="1"/>
    </xf>
    <xf numFmtId="0" fontId="34" fillId="0" borderId="180" xfId="44" applyFont="1" applyFill="1" applyBorder="1" applyAlignment="1">
      <alignment horizontal="left" vertical="center" wrapText="1" shrinkToFit="1"/>
    </xf>
    <xf numFmtId="0" fontId="34" fillId="0" borderId="159" xfId="44" applyFont="1" applyFill="1" applyBorder="1" applyAlignment="1">
      <alignment horizontal="left" vertical="center" wrapText="1"/>
    </xf>
    <xf numFmtId="0" fontId="34" fillId="0" borderId="43" xfId="44" applyFont="1" applyFill="1" applyBorder="1" applyAlignment="1">
      <alignment horizontal="left" vertical="top" wrapText="1"/>
    </xf>
    <xf numFmtId="0" fontId="34" fillId="0" borderId="41" xfId="44" applyFont="1" applyFill="1" applyBorder="1" applyAlignment="1">
      <alignment horizontal="left" vertical="top" wrapText="1"/>
    </xf>
    <xf numFmtId="0" fontId="34" fillId="0" borderId="181" xfId="44" applyFont="1" applyFill="1" applyBorder="1" applyAlignment="1">
      <alignment horizontal="center" vertical="center" wrapText="1"/>
    </xf>
    <xf numFmtId="0" fontId="34" fillId="0" borderId="182" xfId="44" applyFont="1" applyFill="1" applyBorder="1" applyAlignment="1">
      <alignment horizontal="left" vertical="center" wrapText="1" shrinkToFit="1"/>
    </xf>
    <xf numFmtId="0" fontId="34" fillId="0" borderId="183" xfId="44" applyFont="1" applyFill="1" applyBorder="1" applyAlignment="1">
      <alignment horizontal="left" vertical="center" wrapText="1"/>
    </xf>
    <xf numFmtId="0" fontId="34" fillId="0" borderId="28" xfId="44" applyFont="1" applyFill="1" applyBorder="1" applyAlignment="1">
      <alignment horizontal="left" vertical="top" wrapText="1"/>
    </xf>
    <xf numFmtId="0" fontId="34" fillId="0" borderId="184" xfId="44" applyFont="1" applyFill="1" applyBorder="1" applyAlignment="1">
      <alignment horizontal="center" vertical="center" wrapText="1"/>
    </xf>
    <xf numFmtId="0" fontId="34" fillId="0" borderId="185" xfId="44" applyFont="1" applyFill="1" applyBorder="1" applyAlignment="1">
      <alignment horizontal="left" vertical="center" wrapText="1" shrinkToFit="1"/>
    </xf>
    <xf numFmtId="0" fontId="34" fillId="0" borderId="28" xfId="44" applyFont="1" applyFill="1" applyBorder="1" applyAlignment="1">
      <alignment horizontal="left" vertical="center" wrapText="1"/>
    </xf>
    <xf numFmtId="0" fontId="25" fillId="0" borderId="29" xfId="44" applyFont="1" applyBorder="1" applyAlignment="1">
      <alignment horizontal="left" vertical="top"/>
    </xf>
    <xf numFmtId="176" fontId="34" fillId="0" borderId="29" xfId="44" applyNumberFormat="1" applyFont="1" applyFill="1" applyBorder="1" applyAlignment="1">
      <alignment horizontal="left" vertical="top" wrapText="1"/>
    </xf>
    <xf numFmtId="0" fontId="34" fillId="0" borderId="186" xfId="44" applyFont="1" applyFill="1" applyBorder="1" applyAlignment="1">
      <alignment horizontal="left" vertical="top" wrapText="1"/>
    </xf>
    <xf numFmtId="0" fontId="34" fillId="0" borderId="186" xfId="44" applyFont="1" applyFill="1" applyBorder="1" applyAlignment="1">
      <alignment horizontal="left" vertical="center" wrapText="1"/>
    </xf>
    <xf numFmtId="0" fontId="34" fillId="0" borderId="10" xfId="44" applyFont="1" applyFill="1" applyBorder="1" applyAlignment="1">
      <alignment horizontal="left" vertical="top" wrapText="1"/>
    </xf>
    <xf numFmtId="0" fontId="34" fillId="0" borderId="187" xfId="44" applyFont="1" applyFill="1" applyBorder="1" applyAlignment="1">
      <alignment horizontal="center" vertical="center" wrapText="1"/>
    </xf>
    <xf numFmtId="0" fontId="34" fillId="0" borderId="188" xfId="44" applyFont="1" applyFill="1" applyBorder="1" applyAlignment="1">
      <alignment horizontal="left" vertical="center" wrapText="1" shrinkToFit="1"/>
    </xf>
    <xf numFmtId="0" fontId="34" fillId="0" borderId="10" xfId="44" applyFont="1" applyFill="1" applyBorder="1" applyAlignment="1">
      <alignment horizontal="left" vertical="center" wrapText="1"/>
    </xf>
    <xf numFmtId="0" fontId="34" fillId="0" borderId="29" xfId="44" applyFont="1" applyBorder="1" applyAlignment="1">
      <alignment horizontal="left" vertical="top" wrapText="1"/>
    </xf>
    <xf numFmtId="0" fontId="25" fillId="0" borderId="0" xfId="44">
      <alignment vertical="center"/>
    </xf>
    <xf numFmtId="0" fontId="25" fillId="0" borderId="167" xfId="44" applyFont="1" applyFill="1" applyBorder="1" applyAlignment="1">
      <alignment horizontal="center" vertical="center" wrapText="1"/>
    </xf>
    <xf numFmtId="0" fontId="25" fillId="0" borderId="168" xfId="44" applyFont="1" applyFill="1" applyBorder="1" applyAlignment="1">
      <alignment horizontal="left" vertical="center" wrapText="1" shrinkToFit="1"/>
    </xf>
    <xf numFmtId="0" fontId="25" fillId="0" borderId="122" xfId="44" applyFont="1" applyFill="1" applyBorder="1" applyAlignment="1">
      <alignment horizontal="left" vertical="center" wrapText="1"/>
    </xf>
    <xf numFmtId="0" fontId="25" fillId="0" borderId="169" xfId="44" applyFont="1" applyFill="1" applyBorder="1" applyAlignment="1">
      <alignment horizontal="center" vertical="center" wrapText="1"/>
    </xf>
    <xf numFmtId="0" fontId="25" fillId="0" borderId="170" xfId="44" applyFont="1" applyFill="1" applyBorder="1" applyAlignment="1">
      <alignment horizontal="left" vertical="center" wrapText="1" shrinkToFit="1"/>
    </xf>
    <xf numFmtId="0" fontId="25" fillId="0" borderId="133" xfId="44" applyFont="1" applyFill="1" applyBorder="1" applyAlignment="1">
      <alignment horizontal="left" vertical="center" wrapText="1"/>
    </xf>
    <xf numFmtId="0" fontId="25" fillId="0" borderId="32" xfId="44" applyFont="1" applyFill="1" applyBorder="1" applyAlignment="1">
      <alignment horizontal="left" vertical="top" wrapText="1"/>
    </xf>
    <xf numFmtId="0" fontId="25" fillId="0" borderId="112" xfId="44" applyFont="1" applyFill="1" applyBorder="1" applyAlignment="1">
      <alignment horizontal="left" vertical="center" wrapText="1"/>
    </xf>
    <xf numFmtId="0" fontId="25" fillId="0" borderId="51" xfId="44" applyFont="1" applyFill="1" applyBorder="1" applyAlignment="1">
      <alignment horizontal="left" vertical="top" wrapText="1"/>
    </xf>
    <xf numFmtId="0" fontId="34" fillId="0" borderId="32" xfId="44" applyFont="1" applyFill="1" applyBorder="1" applyAlignment="1">
      <alignment horizontal="left" vertical="top" wrapText="1" shrinkToFit="1"/>
    </xf>
    <xf numFmtId="0" fontId="34" fillId="0" borderId="28" xfId="44" applyFont="1" applyFill="1" applyBorder="1" applyAlignment="1">
      <alignment horizontal="left" vertical="top" wrapText="1" shrinkToFit="1"/>
    </xf>
    <xf numFmtId="0" fontId="25" fillId="0" borderId="28" xfId="44" applyFont="1" applyFill="1" applyBorder="1" applyAlignment="1">
      <alignment vertical="center" wrapText="1"/>
    </xf>
    <xf numFmtId="0" fontId="34" fillId="0" borderId="10" xfId="44" applyFont="1" applyFill="1" applyBorder="1" applyAlignment="1">
      <alignment horizontal="left" vertical="top" wrapText="1" shrinkToFit="1"/>
    </xf>
    <xf numFmtId="0" fontId="25" fillId="0" borderId="10" xfId="44" applyFont="1" applyFill="1" applyBorder="1" applyAlignment="1">
      <alignment vertical="center" wrapText="1"/>
    </xf>
    <xf numFmtId="0" fontId="34" fillId="0" borderId="186" xfId="44" applyFont="1" applyFill="1" applyBorder="1" applyAlignment="1">
      <alignment horizontal="left" vertical="top" wrapText="1" shrinkToFit="1"/>
    </xf>
    <xf numFmtId="0" fontId="34" fillId="0" borderId="157" xfId="44" applyFont="1" applyFill="1" applyBorder="1" applyAlignment="1">
      <alignment horizontal="center" vertical="center" wrapText="1"/>
    </xf>
    <xf numFmtId="0" fontId="34" fillId="0" borderId="154" xfId="44" applyFont="1" applyFill="1" applyBorder="1" applyAlignment="1">
      <alignment horizontal="left" vertical="center" wrapText="1" shrinkToFit="1"/>
    </xf>
    <xf numFmtId="0" fontId="25" fillId="0" borderId="186" xfId="44" applyFont="1" applyFill="1" applyBorder="1" applyAlignment="1">
      <alignment vertical="center" wrapText="1"/>
    </xf>
    <xf numFmtId="0" fontId="34" fillId="0" borderId="66" xfId="44" applyFont="1" applyFill="1" applyBorder="1" applyAlignment="1">
      <alignment horizontal="left" vertical="top" wrapText="1" shrinkToFit="1"/>
    </xf>
    <xf numFmtId="0" fontId="25" fillId="0" borderId="66" xfId="44" applyFont="1" applyFill="1" applyBorder="1" applyAlignment="1">
      <alignment vertical="center" wrapText="1"/>
    </xf>
    <xf numFmtId="0" fontId="25" fillId="0" borderId="112" xfId="44" applyFont="1" applyFill="1" applyBorder="1" applyAlignment="1">
      <alignment vertical="center" wrapText="1"/>
    </xf>
    <xf numFmtId="0" fontId="25" fillId="0" borderId="133" xfId="44" applyFont="1" applyFill="1" applyBorder="1" applyAlignment="1">
      <alignment vertical="center" wrapText="1"/>
    </xf>
    <xf numFmtId="0" fontId="34" fillId="0" borderId="122" xfId="44" applyFont="1" applyFill="1" applyBorder="1" applyAlignment="1">
      <alignment horizontal="left" vertical="top" wrapText="1" shrinkToFit="1"/>
    </xf>
    <xf numFmtId="0" fontId="25" fillId="0" borderId="122" xfId="44" applyFont="1" applyFill="1" applyBorder="1" applyAlignment="1">
      <alignment vertical="center" wrapText="1"/>
    </xf>
    <xf numFmtId="0" fontId="28" fillId="0" borderId="0" xfId="44" applyFont="1" applyFill="1" applyAlignment="1">
      <alignment vertical="center"/>
    </xf>
    <xf numFmtId="0" fontId="34" fillId="0" borderId="155" xfId="44" applyFont="1" applyBorder="1" applyAlignment="1">
      <alignment horizontal="left" vertical="top" wrapText="1" shrinkToFit="1"/>
    </xf>
    <xf numFmtId="176" fontId="34" fillId="0" borderId="155" xfId="44" applyNumberFormat="1" applyFont="1" applyBorder="1" applyAlignment="1">
      <alignment horizontal="center" vertical="center" wrapText="1"/>
    </xf>
    <xf numFmtId="0" fontId="34" fillId="0" borderId="160" xfId="44" applyFont="1" applyBorder="1" applyAlignment="1">
      <alignment horizontal="left" vertical="center" wrapText="1" shrinkToFit="1"/>
    </xf>
    <xf numFmtId="0" fontId="34" fillId="0" borderId="66" xfId="44" applyFont="1" applyBorder="1" applyAlignment="1">
      <alignment vertical="center" wrapText="1"/>
    </xf>
    <xf numFmtId="0" fontId="34" fillId="0" borderId="108" xfId="44" applyFont="1" applyBorder="1" applyAlignment="1">
      <alignment horizontal="left" vertical="top" wrapText="1" shrinkToFit="1"/>
    </xf>
    <xf numFmtId="176" fontId="34" fillId="0" borderId="108" xfId="44" applyNumberFormat="1" applyFont="1" applyBorder="1" applyAlignment="1">
      <alignment horizontal="center" vertical="center" wrapText="1"/>
    </xf>
    <xf numFmtId="0" fontId="34" fillId="0" borderId="153" xfId="44" applyFont="1" applyBorder="1" applyAlignment="1">
      <alignment horizontal="left" vertical="center" wrapText="1" shrinkToFit="1"/>
    </xf>
    <xf numFmtId="0" fontId="34" fillId="0" borderId="112" xfId="44" applyFont="1" applyBorder="1" applyAlignment="1">
      <alignment vertical="center" wrapText="1"/>
    </xf>
    <xf numFmtId="0" fontId="34" fillId="0" borderId="161" xfId="44" applyFont="1" applyBorder="1" applyAlignment="1">
      <alignment horizontal="left" vertical="top" wrapText="1" shrinkToFit="1"/>
    </xf>
    <xf numFmtId="176" fontId="34" fillId="0" borderId="161" xfId="44" applyNumberFormat="1" applyFont="1" applyBorder="1" applyAlignment="1">
      <alignment horizontal="center" vertical="center" wrapText="1"/>
    </xf>
    <xf numFmtId="0" fontId="34" fillId="0" borderId="162" xfId="44" applyFont="1" applyBorder="1" applyAlignment="1">
      <alignment horizontal="left" vertical="center" wrapText="1" shrinkToFit="1"/>
    </xf>
    <xf numFmtId="0" fontId="34" fillId="0" borderId="152" xfId="44" applyFont="1" applyBorder="1" applyAlignment="1">
      <alignment vertical="center" wrapText="1"/>
    </xf>
    <xf numFmtId="0" fontId="34" fillId="0" borderId="112" xfId="44" applyFont="1" applyBorder="1" applyAlignment="1">
      <alignment horizontal="left" vertical="top" wrapText="1" shrinkToFit="1"/>
    </xf>
    <xf numFmtId="0" fontId="34" fillId="0" borderId="28" xfId="44" applyFont="1" applyBorder="1" applyAlignment="1">
      <alignment vertical="center" wrapText="1"/>
    </xf>
    <xf numFmtId="0" fontId="34" fillId="0" borderId="189" xfId="44" applyFont="1" applyBorder="1" applyAlignment="1">
      <alignment horizontal="left" vertical="top" wrapText="1" shrinkToFit="1"/>
    </xf>
    <xf numFmtId="176" fontId="34" fillId="0" borderId="158" xfId="44" applyNumberFormat="1" applyFont="1" applyBorder="1" applyAlignment="1">
      <alignment horizontal="center" vertical="center" wrapText="1"/>
    </xf>
    <xf numFmtId="0" fontId="34" fillId="0" borderId="66" xfId="44" applyFont="1" applyBorder="1" applyAlignment="1">
      <alignment horizontal="left" vertical="top" wrapText="1" shrinkToFit="1"/>
    </xf>
    <xf numFmtId="176" fontId="34" fillId="0" borderId="171" xfId="44" applyNumberFormat="1" applyFont="1" applyBorder="1" applyAlignment="1">
      <alignment horizontal="center" vertical="center" wrapText="1"/>
    </xf>
    <xf numFmtId="0" fontId="34" fillId="0" borderId="190" xfId="44" applyFont="1" applyBorder="1" applyAlignment="1">
      <alignment horizontal="left" vertical="center" wrapText="1" shrinkToFit="1"/>
    </xf>
    <xf numFmtId="0" fontId="34" fillId="0" borderId="152" xfId="44" applyFont="1" applyBorder="1" applyAlignment="1">
      <alignment horizontal="left" vertical="top" wrapText="1" shrinkToFit="1"/>
    </xf>
    <xf numFmtId="0" fontId="34" fillId="0" borderId="32" xfId="44" applyFont="1" applyBorder="1" applyAlignment="1">
      <alignment horizontal="left" vertical="top" wrapText="1" shrinkToFit="1"/>
    </xf>
    <xf numFmtId="176" fontId="34" fillId="0" borderId="32" xfId="44" applyNumberFormat="1" applyFont="1" applyBorder="1" applyAlignment="1">
      <alignment horizontal="center" vertical="center" wrapText="1"/>
    </xf>
    <xf numFmtId="0" fontId="34" fillId="0" borderId="59" xfId="44" applyFont="1" applyBorder="1" applyAlignment="1">
      <alignment horizontal="left" vertical="center" wrapText="1" shrinkToFit="1"/>
    </xf>
    <xf numFmtId="176" fontId="34" fillId="0" borderId="151" xfId="44" applyNumberFormat="1" applyFont="1" applyBorder="1" applyAlignment="1">
      <alignment horizontal="center" vertical="center" wrapText="1"/>
    </xf>
    <xf numFmtId="0" fontId="34" fillId="0" borderId="129" xfId="44" applyFont="1" applyBorder="1" applyAlignment="1">
      <alignment horizontal="left" vertical="top" wrapText="1" shrinkToFit="1"/>
    </xf>
    <xf numFmtId="176" fontId="34" fillId="0" borderId="129" xfId="44" applyNumberFormat="1" applyFont="1" applyBorder="1" applyAlignment="1">
      <alignment horizontal="center" vertical="center" wrapText="1"/>
    </xf>
    <xf numFmtId="0" fontId="34" fillId="0" borderId="154" xfId="44" applyFont="1" applyBorder="1" applyAlignment="1">
      <alignment horizontal="left" vertical="center" wrapText="1" shrinkToFit="1"/>
    </xf>
    <xf numFmtId="0" fontId="34" fillId="0" borderId="133" xfId="44" applyFont="1" applyBorder="1" applyAlignment="1">
      <alignment vertical="center" wrapText="1"/>
    </xf>
    <xf numFmtId="0" fontId="25" fillId="0" borderId="10" xfId="44" applyFont="1" applyBorder="1" applyAlignment="1">
      <alignment horizontal="left" vertical="top" wrapText="1"/>
    </xf>
    <xf numFmtId="0" fontId="25" fillId="0" borderId="10" xfId="44" applyFont="1" applyBorder="1" applyAlignment="1">
      <alignment horizontal="left" vertical="center" wrapText="1"/>
    </xf>
    <xf numFmtId="0" fontId="25" fillId="0" borderId="112" xfId="44" applyFont="1" applyBorder="1" applyAlignment="1">
      <alignment horizontal="left" vertical="top" wrapText="1"/>
    </xf>
    <xf numFmtId="0" fontId="25" fillId="0" borderId="112" xfId="44" applyFont="1" applyBorder="1" applyAlignment="1">
      <alignment horizontal="left" vertical="center" wrapText="1"/>
    </xf>
    <xf numFmtId="0" fontId="25" fillId="0" borderId="28" xfId="44" applyFont="1" applyBorder="1" applyAlignment="1">
      <alignment horizontal="left" vertical="top" wrapText="1"/>
    </xf>
    <xf numFmtId="0" fontId="25" fillId="0" borderId="28" xfId="44" applyFont="1" applyBorder="1" applyAlignment="1">
      <alignment horizontal="left" vertical="center" wrapText="1"/>
    </xf>
    <xf numFmtId="0" fontId="34" fillId="0" borderId="151" xfId="44" applyFont="1" applyBorder="1" applyAlignment="1">
      <alignment horizontal="center" vertical="center" wrapText="1"/>
    </xf>
    <xf numFmtId="0" fontId="34" fillId="0" borderId="109" xfId="44" applyFont="1" applyBorder="1" applyAlignment="1">
      <alignment horizontal="left" vertical="center" wrapText="1" shrinkToFit="1"/>
    </xf>
    <xf numFmtId="0" fontId="34" fillId="0" borderId="156" xfId="44" applyFont="1" applyBorder="1" applyAlignment="1">
      <alignment horizontal="center" vertical="center" wrapText="1"/>
    </xf>
    <xf numFmtId="0" fontId="34" fillId="0" borderId="25" xfId="44" applyFont="1" applyBorder="1" applyAlignment="1">
      <alignment horizontal="left" vertical="center" wrapText="1" shrinkToFit="1"/>
    </xf>
    <xf numFmtId="0" fontId="25" fillId="0" borderId="34" xfId="44" applyFont="1" applyBorder="1" applyAlignment="1">
      <alignment horizontal="left" vertical="top" wrapText="1"/>
    </xf>
    <xf numFmtId="0" fontId="34" fillId="0" borderId="194" xfId="44" applyFont="1" applyBorder="1" applyAlignment="1">
      <alignment horizontal="center" vertical="center" wrapText="1"/>
    </xf>
    <xf numFmtId="0" fontId="34" fillId="0" borderId="38" xfId="44" applyFont="1" applyBorder="1" applyAlignment="1">
      <alignment horizontal="left" vertical="center" wrapText="1" shrinkToFit="1"/>
    </xf>
    <xf numFmtId="0" fontId="25" fillId="0" borderId="34" xfId="44" applyFont="1" applyBorder="1" applyAlignment="1">
      <alignment horizontal="left" vertical="center" wrapText="1"/>
    </xf>
    <xf numFmtId="0" fontId="34" fillId="0" borderId="155" xfId="44" applyFont="1" applyBorder="1" applyAlignment="1">
      <alignment vertical="center" wrapText="1" shrinkToFit="1"/>
    </xf>
    <xf numFmtId="176" fontId="34" fillId="0" borderId="149" xfId="44" applyNumberFormat="1" applyFont="1" applyBorder="1" applyAlignment="1">
      <alignment horizontal="center" vertical="center" wrapText="1"/>
    </xf>
    <xf numFmtId="0" fontId="34" fillId="0" borderId="150" xfId="44" applyFont="1" applyBorder="1" applyAlignment="1">
      <alignment horizontal="left" vertical="center" shrinkToFit="1"/>
    </xf>
    <xf numFmtId="0" fontId="34" fillId="0" borderId="122" xfId="44" applyFont="1" applyBorder="1" applyAlignment="1">
      <alignment vertical="center" wrapText="1"/>
    </xf>
    <xf numFmtId="0" fontId="34" fillId="0" borderId="129" xfId="44" applyFont="1" applyBorder="1" applyAlignment="1">
      <alignment vertical="center" wrapText="1" shrinkToFit="1"/>
    </xf>
    <xf numFmtId="176" fontId="34" fillId="0" borderId="157" xfId="44" applyNumberFormat="1" applyFont="1" applyBorder="1" applyAlignment="1">
      <alignment horizontal="center" vertical="center" wrapText="1"/>
    </xf>
    <xf numFmtId="0" fontId="34" fillId="0" borderId="130" xfId="44" applyFont="1" applyBorder="1" applyAlignment="1">
      <alignment horizontal="left" vertical="center" shrinkToFit="1"/>
    </xf>
    <xf numFmtId="0" fontId="34" fillId="0" borderId="114" xfId="44" applyFont="1" applyBorder="1" applyAlignment="1">
      <alignment horizontal="left" vertical="center" wrapText="1" shrinkToFit="1"/>
    </xf>
    <xf numFmtId="0" fontId="34" fillId="0" borderId="108" xfId="44" applyFont="1" applyBorder="1" applyAlignment="1">
      <alignment vertical="center" wrapText="1" shrinkToFit="1"/>
    </xf>
    <xf numFmtId="0" fontId="34" fillId="0" borderId="109" xfId="44" applyFont="1" applyBorder="1" applyAlignment="1">
      <alignment horizontal="left" vertical="center" shrinkToFit="1"/>
    </xf>
    <xf numFmtId="0" fontId="25" fillId="0" borderId="0" xfId="44" applyFont="1" applyAlignment="1">
      <alignment horizontal="left" vertical="top" wrapText="1"/>
    </xf>
    <xf numFmtId="0" fontId="34" fillId="0" borderId="0" xfId="44" applyFont="1" applyAlignment="1">
      <alignment horizontal="left" vertical="top" wrapText="1"/>
    </xf>
    <xf numFmtId="0" fontId="25" fillId="0" borderId="0" xfId="44" applyFont="1" applyAlignment="1">
      <alignment horizontal="center" vertical="center" wrapText="1"/>
    </xf>
    <xf numFmtId="0" fontId="25" fillId="0" borderId="0" xfId="44" applyFont="1" applyAlignment="1">
      <alignment horizontal="left" vertical="center" wrapText="1" shrinkToFit="1"/>
    </xf>
    <xf numFmtId="0" fontId="25" fillId="0" borderId="0" xfId="44" applyFont="1" applyAlignment="1">
      <alignment horizontal="left" vertical="center" wrapText="1"/>
    </xf>
    <xf numFmtId="0" fontId="59" fillId="0" borderId="0" xfId="48" applyFont="1" applyProtection="1">
      <alignment vertical="center"/>
    </xf>
    <xf numFmtId="0" fontId="59" fillId="0" borderId="0" xfId="48" applyFont="1" applyAlignment="1" applyProtection="1">
      <alignment horizontal="left" vertical="center"/>
    </xf>
    <xf numFmtId="0" fontId="57" fillId="0" borderId="0" xfId="48" applyFont="1" applyAlignment="1" applyProtection="1">
      <alignment horizontal="left" vertical="center"/>
    </xf>
    <xf numFmtId="0" fontId="58" fillId="0" borderId="0" xfId="48" applyFont="1" applyAlignment="1" applyProtection="1">
      <alignment horizontal="left" vertical="center"/>
    </xf>
    <xf numFmtId="0" fontId="57" fillId="0" borderId="0" xfId="48" applyFont="1" applyAlignment="1" applyProtection="1">
      <alignment horizontal="right" vertical="center"/>
    </xf>
    <xf numFmtId="0" fontId="57" fillId="0" borderId="0" xfId="48" applyFont="1" applyFill="1" applyAlignment="1" applyProtection="1">
      <alignment horizontal="right" vertical="center"/>
    </xf>
    <xf numFmtId="0" fontId="57" fillId="0" borderId="0" xfId="48" applyFont="1" applyFill="1" applyAlignment="1" applyProtection="1">
      <alignment vertical="center"/>
    </xf>
    <xf numFmtId="0" fontId="57" fillId="0" borderId="0" xfId="48" applyFont="1" applyProtection="1">
      <alignment vertical="center"/>
    </xf>
    <xf numFmtId="0" fontId="57" fillId="26" borderId="0" xfId="48" applyFont="1" applyFill="1" applyAlignment="1" applyProtection="1">
      <alignment vertical="center"/>
    </xf>
    <xf numFmtId="0" fontId="57" fillId="26" borderId="0" xfId="48" applyFont="1" applyFill="1" applyProtection="1">
      <alignment vertical="center"/>
    </xf>
    <xf numFmtId="0" fontId="57" fillId="26" borderId="0" xfId="48" applyFont="1" applyFill="1" applyAlignment="1" applyProtection="1">
      <alignment horizontal="center" vertical="center"/>
    </xf>
    <xf numFmtId="0" fontId="59" fillId="26" borderId="0" xfId="48" quotePrefix="1" applyFont="1" applyFill="1" applyBorder="1" applyAlignment="1" applyProtection="1">
      <alignment vertical="center"/>
    </xf>
    <xf numFmtId="0" fontId="57" fillId="0" borderId="0" xfId="48" applyFont="1" applyAlignment="1" applyProtection="1">
      <alignment horizontal="center" vertical="center"/>
    </xf>
    <xf numFmtId="0" fontId="59" fillId="0" borderId="0" xfId="48" applyFont="1" applyAlignment="1" applyProtection="1">
      <alignment horizontal="right" vertical="center"/>
    </xf>
    <xf numFmtId="0" fontId="59" fillId="0" borderId="0" xfId="48" applyFont="1" applyBorder="1" applyProtection="1">
      <alignment vertical="center"/>
    </xf>
    <xf numFmtId="0" fontId="59" fillId="0" borderId="0" xfId="48" applyFont="1" applyBorder="1" applyAlignment="1" applyProtection="1">
      <alignment horizontal="left" vertical="center"/>
    </xf>
    <xf numFmtId="0" fontId="59" fillId="0" borderId="0" xfId="48" applyFont="1" applyBorder="1" applyAlignment="1" applyProtection="1">
      <alignment horizontal="right" vertical="center"/>
    </xf>
    <xf numFmtId="0" fontId="59" fillId="0" borderId="0" xfId="48" applyFont="1" applyBorder="1" applyAlignment="1" applyProtection="1">
      <alignment horizontal="center" vertical="center"/>
    </xf>
    <xf numFmtId="0" fontId="59" fillId="26" borderId="0" xfId="48" applyFont="1" applyFill="1" applyBorder="1" applyAlignment="1" applyProtection="1">
      <alignment vertical="center"/>
    </xf>
    <xf numFmtId="0" fontId="50" fillId="0" borderId="0" xfId="48" applyFont="1" applyProtection="1">
      <alignment vertical="center"/>
    </xf>
    <xf numFmtId="0" fontId="59" fillId="26" borderId="0" xfId="48" applyFont="1" applyFill="1" applyBorder="1" applyAlignment="1" applyProtection="1">
      <alignment horizontal="center" vertical="center"/>
    </xf>
    <xf numFmtId="20" fontId="59" fillId="26" borderId="0" xfId="48" applyNumberFormat="1" applyFont="1" applyFill="1" applyBorder="1" applyAlignment="1" applyProtection="1">
      <alignment vertical="center"/>
    </xf>
    <xf numFmtId="0" fontId="59" fillId="26" borderId="0" xfId="48" applyFont="1" applyFill="1" applyBorder="1" applyAlignment="1" applyProtection="1">
      <alignment horizontal="right" vertical="center"/>
    </xf>
    <xf numFmtId="180" fontId="59" fillId="26" borderId="0" xfId="48" applyNumberFormat="1" applyFont="1" applyFill="1" applyBorder="1" applyAlignment="1" applyProtection="1">
      <alignment vertical="center"/>
    </xf>
    <xf numFmtId="0" fontId="59" fillId="26" borderId="0" xfId="48" applyFont="1" applyFill="1" applyBorder="1" applyAlignment="1" applyProtection="1">
      <alignment horizontal="left" vertical="center"/>
    </xf>
    <xf numFmtId="180" fontId="59" fillId="0" borderId="0" xfId="48" applyNumberFormat="1" applyFont="1" applyBorder="1" applyAlignment="1" applyProtection="1">
      <alignment vertical="center"/>
    </xf>
    <xf numFmtId="0" fontId="57" fillId="0" borderId="0" xfId="48" applyFont="1" applyBorder="1" applyAlignment="1" applyProtection="1">
      <alignment horizontal="center" vertical="center"/>
    </xf>
    <xf numFmtId="20" fontId="59" fillId="0" borderId="0" xfId="48" applyNumberFormat="1" applyFont="1" applyBorder="1" applyAlignment="1" applyProtection="1">
      <alignment vertical="center"/>
    </xf>
    <xf numFmtId="0" fontId="59" fillId="0" borderId="0" xfId="48" applyFont="1" applyBorder="1" applyAlignment="1" applyProtection="1">
      <alignment vertical="center"/>
    </xf>
    <xf numFmtId="0" fontId="50" fillId="0" borderId="0" xfId="48" applyFont="1" applyBorder="1" applyAlignment="1" applyProtection="1">
      <alignment horizontal="left" vertical="center"/>
    </xf>
    <xf numFmtId="0" fontId="59" fillId="26" borderId="0" xfId="48" applyFont="1" applyFill="1" applyBorder="1" applyProtection="1">
      <alignment vertical="center"/>
    </xf>
    <xf numFmtId="0" fontId="57" fillId="0" borderId="0" xfId="48" applyFont="1" applyBorder="1" applyAlignment="1" applyProtection="1">
      <alignment vertical="center"/>
    </xf>
    <xf numFmtId="0" fontId="59" fillId="0" borderId="0" xfId="48" applyFont="1" applyAlignment="1" applyProtection="1">
      <alignment horizontal="center" vertical="center"/>
    </xf>
    <xf numFmtId="1" fontId="59" fillId="26" borderId="0" xfId="48" applyNumberFormat="1" applyFont="1" applyFill="1" applyBorder="1" applyAlignment="1" applyProtection="1">
      <alignment vertical="center"/>
    </xf>
    <xf numFmtId="0" fontId="50" fillId="0" borderId="0" xfId="48" applyFont="1" applyAlignment="1" applyProtection="1">
      <alignment horizontal="right" vertical="center"/>
    </xf>
    <xf numFmtId="0" fontId="50" fillId="0" borderId="0" xfId="48" applyFont="1" applyAlignment="1" applyProtection="1"/>
    <xf numFmtId="0" fontId="57" fillId="26" borderId="0" xfId="48" applyFont="1" applyFill="1" applyBorder="1" applyProtection="1">
      <alignment vertical="center"/>
    </xf>
    <xf numFmtId="0" fontId="50" fillId="0" borderId="0" xfId="48" applyFont="1" applyAlignment="1" applyProtection="1">
      <alignment horizontal="center" vertical="center"/>
    </xf>
    <xf numFmtId="0" fontId="49" fillId="26" borderId="0" xfId="48" applyFont="1" applyFill="1" applyBorder="1" applyAlignment="1" applyProtection="1">
      <alignment vertical="center"/>
    </xf>
    <xf numFmtId="0" fontId="49" fillId="0" borderId="0" xfId="48" applyFont="1" applyBorder="1" applyAlignment="1" applyProtection="1">
      <alignment vertical="center"/>
    </xf>
    <xf numFmtId="0" fontId="50" fillId="0" borderId="0" xfId="48" applyFont="1" applyAlignment="1" applyProtection="1">
      <alignment horizontal="left"/>
    </xf>
    <xf numFmtId="0" fontId="49" fillId="0" borderId="0" xfId="48" applyFont="1" applyBorder="1" applyAlignment="1" applyProtection="1">
      <alignment horizontal="left" vertical="center"/>
    </xf>
    <xf numFmtId="0" fontId="59" fillId="0" borderId="0" xfId="48" applyNumberFormat="1" applyFont="1" applyBorder="1" applyAlignment="1" applyProtection="1">
      <alignment horizontal="center" vertical="center"/>
    </xf>
    <xf numFmtId="20" fontId="57" fillId="0" borderId="0" xfId="48" applyNumberFormat="1" applyFont="1" applyBorder="1" applyAlignment="1" applyProtection="1">
      <alignment vertical="center"/>
    </xf>
    <xf numFmtId="0" fontId="57" fillId="0" borderId="0" xfId="48" applyFont="1" applyBorder="1" applyProtection="1">
      <alignment vertical="center"/>
    </xf>
    <xf numFmtId="0" fontId="58" fillId="0" borderId="0" xfId="48" applyFont="1" applyAlignment="1" applyProtection="1">
      <alignment horizontal="right" vertical="center"/>
    </xf>
    <xf numFmtId="0" fontId="52" fillId="0" borderId="0" xfId="48" applyFont="1" applyAlignment="1" applyProtection="1"/>
    <xf numFmtId="0" fontId="49" fillId="0" borderId="0" xfId="48" applyFont="1" applyProtection="1">
      <alignment vertical="center"/>
    </xf>
    <xf numFmtId="0" fontId="49" fillId="0" borderId="0" xfId="48" applyFont="1" applyAlignment="1" applyProtection="1">
      <alignment horizontal="left" vertical="center"/>
    </xf>
    <xf numFmtId="0" fontId="49" fillId="0" borderId="0" xfId="48" applyFont="1" applyAlignment="1" applyProtection="1">
      <alignment horizontal="right" vertical="center"/>
    </xf>
    <xf numFmtId="0" fontId="59" fillId="0" borderId="144" xfId="48" applyFont="1" applyBorder="1" applyAlignment="1" applyProtection="1">
      <alignment horizontal="center" vertical="center" wrapText="1"/>
    </xf>
    <xf numFmtId="0" fontId="59" fillId="0" borderId="25" xfId="48" applyFont="1" applyBorder="1" applyAlignment="1" applyProtection="1">
      <alignment horizontal="center" vertical="center" wrapText="1"/>
    </xf>
    <xf numFmtId="0" fontId="50" fillId="0" borderId="61" xfId="48" applyFont="1" applyBorder="1" applyAlignment="1" applyProtection="1">
      <alignment horizontal="center" vertical="center"/>
    </xf>
    <xf numFmtId="0" fontId="50" fillId="0" borderId="35" xfId="48" applyFont="1" applyBorder="1" applyAlignment="1" applyProtection="1">
      <alignment horizontal="center" vertical="center"/>
    </xf>
    <xf numFmtId="0" fontId="50" fillId="0" borderId="86" xfId="48" applyFont="1" applyBorder="1" applyAlignment="1" applyProtection="1">
      <alignment horizontal="center" vertical="center"/>
    </xf>
    <xf numFmtId="0" fontId="50" fillId="0" borderId="44" xfId="48" applyFont="1" applyBorder="1" applyAlignment="1" applyProtection="1">
      <alignment horizontal="center" vertical="center"/>
    </xf>
    <xf numFmtId="0" fontId="50" fillId="0" borderId="61" xfId="48" applyFont="1" applyFill="1" applyBorder="1" applyAlignment="1" applyProtection="1">
      <alignment horizontal="center" vertical="center"/>
    </xf>
    <xf numFmtId="0" fontId="50" fillId="0" borderId="35" xfId="48" applyFont="1" applyFill="1" applyBorder="1" applyAlignment="1" applyProtection="1">
      <alignment horizontal="center" vertical="center"/>
    </xf>
    <xf numFmtId="0" fontId="50" fillId="0" borderId="86" xfId="48" applyFont="1" applyFill="1" applyBorder="1" applyAlignment="1" applyProtection="1">
      <alignment horizontal="center" vertical="center"/>
    </xf>
    <xf numFmtId="0" fontId="59" fillId="0" borderId="105" xfId="48" applyFont="1" applyBorder="1" applyAlignment="1" applyProtection="1">
      <alignment horizontal="center" vertical="center" wrapText="1"/>
    </xf>
    <xf numFmtId="0" fontId="50" fillId="0" borderId="80" xfId="48" applyNumberFormat="1" applyFont="1" applyFill="1" applyBorder="1" applyAlignment="1" applyProtection="1">
      <alignment horizontal="center" vertical="center" wrapText="1"/>
    </xf>
    <xf numFmtId="0" fontId="50" fillId="0" borderId="78" xfId="48" applyNumberFormat="1" applyFont="1" applyFill="1" applyBorder="1" applyAlignment="1" applyProtection="1">
      <alignment horizontal="center" vertical="center" wrapText="1"/>
    </xf>
    <xf numFmtId="0" fontId="50" fillId="0" borderId="77" xfId="48" applyNumberFormat="1" applyFont="1" applyFill="1" applyBorder="1" applyAlignment="1" applyProtection="1">
      <alignment horizontal="center" vertical="center" wrapText="1"/>
    </xf>
    <xf numFmtId="0" fontId="59" fillId="29" borderId="144" xfId="48" applyFont="1" applyFill="1" applyBorder="1" applyAlignment="1" applyProtection="1">
      <alignment horizontal="center" vertical="center" wrapText="1"/>
      <protection locked="0"/>
    </xf>
    <xf numFmtId="0" fontId="59" fillId="29" borderId="123" xfId="48" applyFont="1" applyFill="1" applyBorder="1" applyAlignment="1" applyProtection="1">
      <alignment horizontal="center" vertical="center" shrinkToFit="1"/>
      <protection locked="0"/>
    </xf>
    <xf numFmtId="0" fontId="59" fillId="29" borderId="122" xfId="48" applyFont="1" applyFill="1" applyBorder="1" applyAlignment="1" applyProtection="1">
      <alignment horizontal="center" vertical="center" shrinkToFit="1"/>
      <protection locked="0"/>
    </xf>
    <xf numFmtId="0" fontId="59" fillId="29" borderId="121" xfId="48" applyFont="1" applyFill="1" applyBorder="1" applyAlignment="1" applyProtection="1">
      <alignment horizontal="center" vertical="center" shrinkToFit="1"/>
      <protection locked="0"/>
    </xf>
    <xf numFmtId="0" fontId="59" fillId="29" borderId="25" xfId="48" applyFont="1" applyFill="1" applyBorder="1" applyAlignment="1" applyProtection="1">
      <alignment horizontal="center" vertical="center" wrapText="1"/>
      <protection locked="0"/>
    </xf>
    <xf numFmtId="182" fontId="59" fillId="0" borderId="113" xfId="48" applyNumberFormat="1" applyFont="1" applyBorder="1" applyAlignment="1" applyProtection="1">
      <alignment horizontal="center" vertical="center" shrinkToFit="1"/>
    </xf>
    <xf numFmtId="182" fontId="59" fillId="0" borderId="112" xfId="48" applyNumberFormat="1" applyFont="1" applyBorder="1" applyAlignment="1" applyProtection="1">
      <alignment horizontal="center" vertical="center" shrinkToFit="1"/>
    </xf>
    <xf numFmtId="182" fontId="59" fillId="0" borderId="111" xfId="48" applyNumberFormat="1" applyFont="1" applyBorder="1" applyAlignment="1" applyProtection="1">
      <alignment horizontal="center" vertical="center" shrinkToFit="1"/>
    </xf>
    <xf numFmtId="0" fontId="59" fillId="29" borderId="29" xfId="48" applyFont="1" applyFill="1" applyBorder="1" applyAlignment="1" applyProtection="1">
      <alignment horizontal="center" vertical="center" wrapText="1"/>
      <protection locked="0"/>
    </xf>
    <xf numFmtId="182" fontId="59" fillId="0" borderId="134" xfId="48" applyNumberFormat="1" applyFont="1" applyBorder="1" applyAlignment="1" applyProtection="1">
      <alignment horizontal="center" vertical="center" shrinkToFit="1"/>
    </xf>
    <xf numFmtId="182" fontId="59" fillId="0" borderId="133" xfId="48" applyNumberFormat="1" applyFont="1" applyBorder="1" applyAlignment="1" applyProtection="1">
      <alignment horizontal="center" vertical="center" shrinkToFit="1"/>
    </xf>
    <xf numFmtId="182" fontId="59" fillId="0" borderId="132" xfId="48" applyNumberFormat="1" applyFont="1" applyBorder="1" applyAlignment="1" applyProtection="1">
      <alignment horizontal="center" vertical="center" shrinkToFit="1"/>
    </xf>
    <xf numFmtId="0" fontId="59" fillId="29" borderId="10" xfId="48" applyFont="1" applyFill="1" applyBorder="1" applyAlignment="1" applyProtection="1">
      <alignment horizontal="center" vertical="center" wrapText="1"/>
      <protection locked="0"/>
    </xf>
    <xf numFmtId="0" fontId="59" fillId="29" borderId="105" xfId="48" applyFont="1" applyFill="1" applyBorder="1" applyAlignment="1" applyProtection="1">
      <alignment horizontal="center" vertical="center" wrapText="1"/>
      <protection locked="0"/>
    </xf>
    <xf numFmtId="0" fontId="49" fillId="26" borderId="19" xfId="48" applyFont="1" applyFill="1" applyBorder="1" applyProtection="1">
      <alignment vertical="center"/>
    </xf>
    <xf numFmtId="0" fontId="55" fillId="26" borderId="55" xfId="48" applyFont="1" applyFill="1" applyBorder="1" applyAlignment="1" applyProtection="1">
      <alignment horizontal="center" vertical="center"/>
    </xf>
    <xf numFmtId="0" fontId="49" fillId="26" borderId="55" xfId="48" applyFont="1" applyFill="1" applyBorder="1" applyAlignment="1" applyProtection="1">
      <alignment horizontal="center" vertical="center" wrapText="1"/>
    </xf>
    <xf numFmtId="0" fontId="49" fillId="26" borderId="55" xfId="48" applyFont="1" applyFill="1" applyBorder="1" applyAlignment="1" applyProtection="1">
      <alignment horizontal="center" vertical="center" shrinkToFit="1"/>
    </xf>
    <xf numFmtId="0" fontId="54" fillId="26" borderId="55" xfId="48" applyFont="1" applyFill="1" applyBorder="1" applyAlignment="1" applyProtection="1">
      <alignment horizontal="center" vertical="center" wrapText="1"/>
    </xf>
    <xf numFmtId="1" fontId="49" fillId="26" borderId="55" xfId="48" applyNumberFormat="1" applyFont="1" applyFill="1" applyBorder="1" applyAlignment="1" applyProtection="1">
      <alignment horizontal="center" vertical="center" wrapText="1"/>
    </xf>
    <xf numFmtId="0" fontId="49" fillId="26" borderId="20" xfId="48" applyFont="1" applyFill="1" applyBorder="1" applyAlignment="1" applyProtection="1">
      <alignment horizontal="center" vertical="center" wrapText="1"/>
    </xf>
    <xf numFmtId="0" fontId="49" fillId="26" borderId="0" xfId="48" applyFont="1" applyFill="1" applyProtection="1">
      <alignment vertical="center"/>
    </xf>
    <xf numFmtId="0" fontId="50" fillId="0" borderId="13" xfId="48" applyFont="1" applyBorder="1" applyProtection="1">
      <alignment vertical="center"/>
    </xf>
    <xf numFmtId="0" fontId="50" fillId="0" borderId="17" xfId="48" applyFont="1" applyFill="1" applyBorder="1" applyAlignment="1" applyProtection="1">
      <alignment vertical="center" wrapText="1"/>
    </xf>
    <xf numFmtId="0" fontId="50" fillId="0" borderId="97" xfId="48" applyFont="1" applyFill="1" applyBorder="1" applyAlignment="1" applyProtection="1">
      <alignment vertical="center" wrapText="1"/>
    </xf>
    <xf numFmtId="0" fontId="50" fillId="0" borderId="195" xfId="48" applyFont="1" applyFill="1" applyBorder="1" applyAlignment="1">
      <alignment vertical="center" wrapText="1"/>
    </xf>
    <xf numFmtId="182" fontId="50" fillId="26" borderId="196" xfId="48" applyNumberFormat="1" applyFont="1" applyFill="1" applyBorder="1" applyAlignment="1" applyProtection="1">
      <alignment horizontal="center" vertical="center" shrinkToFit="1"/>
    </xf>
    <xf numFmtId="182" fontId="50" fillId="26" borderId="41" xfId="48" applyNumberFormat="1" applyFont="1" applyFill="1" applyBorder="1" applyAlignment="1" applyProtection="1">
      <alignment horizontal="center" vertical="center" shrinkToFit="1"/>
    </xf>
    <xf numFmtId="182" fontId="50" fillId="26" borderId="197" xfId="48" applyNumberFormat="1" applyFont="1" applyFill="1" applyBorder="1" applyAlignment="1" applyProtection="1">
      <alignment horizontal="center" vertical="center" shrinkToFit="1"/>
    </xf>
    <xf numFmtId="0" fontId="50" fillId="0" borderId="12" xfId="48" applyFont="1" applyBorder="1" applyProtection="1">
      <alignment vertical="center"/>
    </xf>
    <xf numFmtId="0" fontId="50" fillId="0" borderId="0" xfId="48" applyFont="1" applyFill="1" applyBorder="1" applyAlignment="1" applyProtection="1">
      <alignment vertical="center" wrapText="1"/>
    </xf>
    <xf numFmtId="0" fontId="50" fillId="0" borderId="47" xfId="48" applyFont="1" applyFill="1" applyBorder="1" applyAlignment="1" applyProtection="1">
      <alignment vertical="center" wrapText="1"/>
    </xf>
    <xf numFmtId="0" fontId="50" fillId="0" borderId="108" xfId="48" applyFont="1" applyFill="1" applyBorder="1" applyAlignment="1">
      <alignment vertical="center" wrapText="1"/>
    </xf>
    <xf numFmtId="0" fontId="50" fillId="0" borderId="127" xfId="48" applyFont="1" applyBorder="1" applyProtection="1">
      <alignment vertical="center"/>
    </xf>
    <xf numFmtId="0" fontId="50" fillId="0" borderId="56" xfId="48" applyFont="1" applyFill="1" applyBorder="1" applyAlignment="1" applyProtection="1">
      <alignment vertical="center" wrapText="1"/>
    </xf>
    <xf numFmtId="0" fontId="50" fillId="0" borderId="90" xfId="48" applyFont="1" applyBorder="1" applyProtection="1">
      <alignment vertical="center"/>
    </xf>
    <xf numFmtId="182" fontId="50" fillId="27" borderId="61" xfId="48" applyNumberFormat="1" applyFont="1" applyFill="1" applyBorder="1" applyAlignment="1" applyProtection="1">
      <alignment horizontal="center" vertical="center" shrinkToFit="1"/>
      <protection locked="0"/>
    </xf>
    <xf numFmtId="182" fontId="50" fillId="27" borderId="35" xfId="48" applyNumberFormat="1" applyFont="1" applyFill="1" applyBorder="1" applyAlignment="1" applyProtection="1">
      <alignment horizontal="center" vertical="center" shrinkToFit="1"/>
      <protection locked="0"/>
    </xf>
    <xf numFmtId="182" fontId="50" fillId="27" borderId="86" xfId="48" applyNumberFormat="1" applyFont="1" applyFill="1" applyBorder="1" applyAlignment="1" applyProtection="1">
      <alignment horizontal="center" vertical="center" shrinkToFit="1"/>
      <protection locked="0"/>
    </xf>
    <xf numFmtId="0" fontId="50" fillId="0" borderId="89" xfId="48" applyFont="1" applyBorder="1" applyProtection="1">
      <alignment vertical="center"/>
    </xf>
    <xf numFmtId="0" fontId="50" fillId="0" borderId="82" xfId="48" applyFont="1" applyFill="1" applyBorder="1" applyAlignment="1" applyProtection="1">
      <alignment vertical="center" wrapText="1"/>
    </xf>
    <xf numFmtId="182" fontId="50" fillId="0" borderId="61" xfId="48" applyNumberFormat="1" applyFont="1" applyFill="1" applyBorder="1" applyAlignment="1" applyProtection="1">
      <alignment horizontal="center" vertical="center" shrinkToFit="1"/>
    </xf>
    <xf numFmtId="182" fontId="50" fillId="0" borderId="35" xfId="48" applyNumberFormat="1" applyFont="1" applyFill="1" applyBorder="1" applyAlignment="1" applyProtection="1">
      <alignment horizontal="center" vertical="center" shrinkToFit="1"/>
    </xf>
    <xf numFmtId="182" fontId="50" fillId="0" borderId="86" xfId="48" applyNumberFormat="1" applyFont="1" applyFill="1" applyBorder="1" applyAlignment="1" applyProtection="1">
      <alignment horizontal="center" vertical="center" shrinkToFit="1"/>
    </xf>
    <xf numFmtId="182" fontId="50" fillId="26" borderId="61" xfId="48" applyNumberFormat="1" applyFont="1" applyFill="1" applyBorder="1" applyAlignment="1" applyProtection="1">
      <alignment horizontal="center" vertical="center" shrinkToFit="1"/>
    </xf>
    <xf numFmtId="182" fontId="50" fillId="26" borderId="35" xfId="48" applyNumberFormat="1" applyFont="1" applyFill="1" applyBorder="1" applyAlignment="1" applyProtection="1">
      <alignment horizontal="center" vertical="center" shrinkToFit="1"/>
    </xf>
    <xf numFmtId="182" fontId="50" fillId="26" borderId="86" xfId="48" applyNumberFormat="1" applyFont="1" applyFill="1" applyBorder="1" applyAlignment="1" applyProtection="1">
      <alignment horizontal="center" vertical="center" shrinkToFit="1"/>
    </xf>
    <xf numFmtId="182" fontId="50" fillId="26" borderId="69" xfId="48" applyNumberFormat="1" applyFont="1" applyFill="1" applyBorder="1" applyAlignment="1" applyProtection="1">
      <alignment horizontal="center" vertical="center" shrinkToFit="1"/>
    </xf>
    <xf numFmtId="182" fontId="50" fillId="26" borderId="68" xfId="48" applyNumberFormat="1" applyFont="1" applyFill="1" applyBorder="1" applyAlignment="1" applyProtection="1">
      <alignment horizontal="center" vertical="center" shrinkToFit="1"/>
    </xf>
    <xf numFmtId="182" fontId="50" fillId="26" borderId="87" xfId="48" applyNumberFormat="1" applyFont="1" applyFill="1" applyBorder="1" applyAlignment="1" applyProtection="1">
      <alignment horizontal="center" vertical="center" shrinkToFit="1"/>
    </xf>
    <xf numFmtId="182" fontId="50" fillId="26" borderId="88" xfId="48" applyNumberFormat="1" applyFont="1" applyFill="1" applyBorder="1" applyAlignment="1" applyProtection="1">
      <alignment horizontal="center" vertical="center" shrinkToFit="1"/>
    </xf>
    <xf numFmtId="182" fontId="50" fillId="26" borderId="44" xfId="48" applyNumberFormat="1" applyFont="1" applyFill="1" applyBorder="1" applyAlignment="1" applyProtection="1">
      <alignment horizontal="center" vertical="center" shrinkToFit="1"/>
    </xf>
    <xf numFmtId="182" fontId="50" fillId="26" borderId="80" xfId="48" applyNumberFormat="1" applyFont="1" applyFill="1" applyBorder="1" applyAlignment="1" applyProtection="1">
      <alignment horizontal="center" vertical="center" shrinkToFit="1"/>
    </xf>
    <xf numFmtId="182" fontId="50" fillId="26" borderId="78" xfId="48" applyNumberFormat="1" applyFont="1" applyFill="1" applyBorder="1" applyAlignment="1" applyProtection="1">
      <alignment horizontal="center" vertical="center" shrinkToFit="1"/>
    </xf>
    <xf numFmtId="182" fontId="50" fillId="26" borderId="77" xfId="48" applyNumberFormat="1" applyFont="1" applyFill="1" applyBorder="1" applyAlignment="1" applyProtection="1">
      <alignment horizontal="center" vertical="center" shrinkToFit="1"/>
    </xf>
    <xf numFmtId="182" fontId="50" fillId="26" borderId="79" xfId="48" applyNumberFormat="1" applyFont="1" applyFill="1" applyBorder="1" applyAlignment="1" applyProtection="1">
      <alignment horizontal="center" vertical="center" shrinkToFit="1"/>
    </xf>
    <xf numFmtId="0" fontId="52" fillId="0" borderId="0" xfId="48" applyFont="1" applyProtection="1">
      <alignment vertical="center"/>
    </xf>
    <xf numFmtId="0" fontId="49" fillId="0" borderId="0" xfId="48" applyFont="1" applyAlignment="1" applyProtection="1">
      <alignment vertical="center" shrinkToFit="1"/>
    </xf>
    <xf numFmtId="0" fontId="51" fillId="0" borderId="0" xfId="48" applyFont="1" applyAlignment="1" applyProtection="1">
      <alignment vertical="center" shrinkToFit="1"/>
    </xf>
    <xf numFmtId="0" fontId="49" fillId="0" borderId="0" xfId="48" applyFont="1" applyFill="1" applyProtection="1">
      <alignment vertical="center"/>
    </xf>
    <xf numFmtId="0" fontId="49" fillId="0" borderId="0" xfId="48" applyFont="1" applyFill="1" applyAlignment="1" applyProtection="1">
      <alignment vertical="center" wrapText="1"/>
    </xf>
    <xf numFmtId="0" fontId="49" fillId="0" borderId="0" xfId="48" applyFont="1" applyAlignment="1" applyProtection="1">
      <alignment vertical="center" wrapText="1"/>
    </xf>
    <xf numFmtId="0" fontId="49" fillId="0" borderId="0" xfId="48" applyFont="1" applyFill="1" applyBorder="1" applyProtection="1">
      <alignment vertical="center"/>
    </xf>
    <xf numFmtId="0" fontId="49" fillId="0" borderId="0" xfId="48" applyFont="1" applyBorder="1" applyProtection="1">
      <alignment vertical="center"/>
    </xf>
    <xf numFmtId="0" fontId="50" fillId="0" borderId="0" xfId="48" applyFont="1" applyFill="1" applyAlignment="1" applyProtection="1"/>
    <xf numFmtId="0" fontId="50" fillId="0" borderId="0" xfId="48" applyFont="1" applyFill="1" applyAlignment="1" applyProtection="1">
      <alignment vertical="center"/>
    </xf>
    <xf numFmtId="0" fontId="50" fillId="0" borderId="0" xfId="48" applyFont="1" applyFill="1" applyBorder="1" applyAlignment="1" applyProtection="1">
      <alignment horizontal="justify" vertical="center" wrapText="1"/>
    </xf>
    <xf numFmtId="0" fontId="49" fillId="0" borderId="0" xfId="48" applyFont="1" applyFill="1" applyAlignment="1" applyProtection="1">
      <alignment vertical="center" textRotation="90"/>
    </xf>
    <xf numFmtId="0" fontId="49" fillId="0" borderId="0" xfId="48" applyFont="1" applyFill="1" applyAlignment="1" applyProtection="1">
      <alignment horizontal="left" vertical="center"/>
    </xf>
    <xf numFmtId="0" fontId="70" fillId="26" borderId="0" xfId="48" applyFont="1" applyFill="1" applyAlignment="1" applyProtection="1">
      <alignment horizontal="left" vertical="center"/>
    </xf>
    <xf numFmtId="0" fontId="71" fillId="26" borderId="0" xfId="48" applyFont="1" applyFill="1" applyAlignment="1" applyProtection="1">
      <alignment horizontal="center" vertical="center"/>
    </xf>
    <xf numFmtId="0" fontId="71" fillId="26" borderId="0" xfId="48" applyFont="1" applyFill="1" applyProtection="1">
      <alignment vertical="center"/>
    </xf>
    <xf numFmtId="0" fontId="71" fillId="26" borderId="0" xfId="48" applyFont="1" applyFill="1" applyAlignment="1" applyProtection="1">
      <alignment horizontal="left" vertical="center"/>
    </xf>
    <xf numFmtId="0" fontId="72" fillId="26" borderId="0" xfId="48" applyFont="1" applyFill="1" applyProtection="1">
      <alignment vertical="center"/>
    </xf>
    <xf numFmtId="0" fontId="72" fillId="26" borderId="0" xfId="48" applyFont="1" applyFill="1" applyAlignment="1" applyProtection="1">
      <alignment horizontal="left" vertical="center"/>
    </xf>
    <xf numFmtId="0" fontId="71" fillId="27" borderId="35" xfId="48" applyFont="1" applyFill="1" applyBorder="1" applyAlignment="1" applyProtection="1">
      <alignment horizontal="center" vertical="center"/>
      <protection locked="0"/>
    </xf>
    <xf numFmtId="20" fontId="71" fillId="27" borderId="35" xfId="48" applyNumberFormat="1" applyFont="1" applyFill="1" applyBorder="1" applyAlignment="1" applyProtection="1">
      <alignment horizontal="center" vertical="center"/>
      <protection locked="0"/>
    </xf>
    <xf numFmtId="0" fontId="71" fillId="26" borderId="35" xfId="48" applyFont="1" applyFill="1" applyBorder="1" applyAlignment="1" applyProtection="1">
      <alignment horizontal="center" vertical="center"/>
    </xf>
    <xf numFmtId="181" fontId="71" fillId="26" borderId="35" xfId="48" applyNumberFormat="1" applyFont="1" applyFill="1" applyBorder="1" applyAlignment="1" applyProtection="1">
      <alignment horizontal="center" vertical="center"/>
    </xf>
    <xf numFmtId="0" fontId="71" fillId="26" borderId="35" xfId="48" applyNumberFormat="1" applyFont="1" applyFill="1" applyBorder="1" applyAlignment="1" applyProtection="1">
      <alignment horizontal="center" vertical="center"/>
    </xf>
    <xf numFmtId="0" fontId="71" fillId="27" borderId="35" xfId="48" applyFont="1" applyFill="1" applyBorder="1" applyAlignment="1" applyProtection="1">
      <alignment horizontal="left" vertical="center"/>
      <protection locked="0"/>
    </xf>
    <xf numFmtId="0" fontId="71" fillId="26" borderId="35" xfId="49" applyNumberFormat="1" applyFont="1" applyFill="1" applyBorder="1" applyAlignment="1" applyProtection="1">
      <alignment horizontal="center" vertical="center"/>
    </xf>
    <xf numFmtId="20" fontId="71" fillId="26" borderId="35" xfId="48" applyNumberFormat="1" applyFont="1" applyFill="1" applyBorder="1" applyAlignment="1" applyProtection="1">
      <alignment horizontal="center" vertical="center"/>
    </xf>
    <xf numFmtId="0" fontId="73" fillId="26" borderId="0" xfId="48" applyFont="1" applyFill="1" applyAlignment="1" applyProtection="1">
      <alignment horizontal="left" vertical="center"/>
    </xf>
    <xf numFmtId="0" fontId="71" fillId="26" borderId="0" xfId="48" applyFont="1" applyFill="1" applyAlignment="1" applyProtection="1">
      <alignment vertical="center"/>
    </xf>
    <xf numFmtId="0" fontId="59" fillId="0" borderId="0" xfId="48" applyFont="1">
      <alignment vertical="center"/>
    </xf>
    <xf numFmtId="0" fontId="59" fillId="0" borderId="0" xfId="48" applyFont="1" applyAlignment="1">
      <alignment horizontal="left" vertical="center"/>
    </xf>
    <xf numFmtId="0" fontId="57" fillId="0" borderId="0" xfId="48" applyFont="1" applyAlignment="1">
      <alignment horizontal="left" vertical="center"/>
    </xf>
    <xf numFmtId="0" fontId="58" fillId="0" borderId="0" xfId="48" applyFont="1" applyAlignment="1">
      <alignment horizontal="left" vertical="center"/>
    </xf>
    <xf numFmtId="0" fontId="57" fillId="0" borderId="0" xfId="48" applyFont="1" applyAlignment="1">
      <alignment horizontal="right" vertical="center"/>
    </xf>
    <xf numFmtId="0" fontId="57" fillId="0" borderId="0" xfId="48" applyFont="1" applyFill="1" applyAlignment="1">
      <alignment horizontal="right" vertical="center"/>
    </xf>
    <xf numFmtId="0" fontId="57" fillId="0" borderId="0" xfId="48" applyFont="1" applyFill="1" applyAlignment="1">
      <alignment vertical="center"/>
    </xf>
    <xf numFmtId="0" fontId="57" fillId="0" borderId="0" xfId="48" applyFont="1">
      <alignment vertical="center"/>
    </xf>
    <xf numFmtId="0" fontId="59" fillId="26" borderId="0" xfId="48" quotePrefix="1" applyFont="1" applyFill="1" applyBorder="1" applyAlignment="1">
      <alignment vertical="center"/>
    </xf>
    <xf numFmtId="0" fontId="59" fillId="0" borderId="0" xfId="48" applyFont="1" applyAlignment="1">
      <alignment horizontal="right" vertical="center"/>
    </xf>
    <xf numFmtId="0" fontId="59" fillId="26" borderId="0" xfId="48" applyFont="1" applyFill="1" applyBorder="1" applyAlignment="1" applyProtection="1">
      <alignment vertical="center"/>
      <protection locked="0"/>
    </xf>
    <xf numFmtId="0" fontId="59" fillId="26" borderId="0" xfId="48" applyFont="1" applyFill="1" applyBorder="1" applyAlignment="1">
      <alignment horizontal="center" vertical="center"/>
    </xf>
    <xf numFmtId="0" fontId="59" fillId="0" borderId="0" xfId="48" applyFont="1" applyAlignment="1">
      <alignment horizontal="center" vertical="center"/>
    </xf>
    <xf numFmtId="0" fontId="59" fillId="0" borderId="0" xfId="48" applyFont="1" applyBorder="1" applyAlignment="1">
      <alignment vertical="center"/>
    </xf>
    <xf numFmtId="0" fontId="50" fillId="0" borderId="0" xfId="48" applyFont="1" applyAlignment="1">
      <alignment horizontal="right" vertical="center"/>
    </xf>
    <xf numFmtId="0" fontId="50" fillId="0" borderId="0" xfId="48" applyFont="1" applyAlignment="1"/>
    <xf numFmtId="0" fontId="59" fillId="0" borderId="0" xfId="48" applyFont="1" applyBorder="1" applyAlignment="1">
      <alignment horizontal="center" vertical="center"/>
    </xf>
    <xf numFmtId="0" fontId="50" fillId="0" borderId="0" xfId="48" applyFont="1" applyAlignment="1">
      <alignment horizontal="left"/>
    </xf>
    <xf numFmtId="0" fontId="59" fillId="0" borderId="0" xfId="48" applyFont="1" applyBorder="1" applyAlignment="1">
      <alignment horizontal="right" vertical="center"/>
    </xf>
    <xf numFmtId="0" fontId="59" fillId="0" borderId="0" xfId="48" applyFont="1" applyBorder="1" applyAlignment="1">
      <alignment horizontal="left" vertical="center"/>
    </xf>
    <xf numFmtId="0" fontId="57" fillId="0" borderId="0" xfId="48" applyFont="1" applyAlignment="1">
      <alignment horizontal="center" vertical="center"/>
    </xf>
    <xf numFmtId="0" fontId="57" fillId="0" borderId="0" xfId="48" applyFont="1" applyBorder="1" applyAlignment="1">
      <alignment vertical="center"/>
    </xf>
    <xf numFmtId="0" fontId="58" fillId="0" borderId="0" xfId="48" applyFont="1" applyAlignment="1">
      <alignment horizontal="right" vertical="center"/>
    </xf>
    <xf numFmtId="0" fontId="57" fillId="0" borderId="0" xfId="48" applyFont="1" applyBorder="1" applyAlignment="1">
      <alignment horizontal="center" vertical="center"/>
    </xf>
    <xf numFmtId="0" fontId="52" fillId="0" borderId="0" xfId="48" applyFont="1" applyAlignment="1"/>
    <xf numFmtId="0" fontId="49" fillId="0" borderId="0" xfId="48" applyFont="1">
      <alignment vertical="center"/>
    </xf>
    <xf numFmtId="0" fontId="49" fillId="0" borderId="0" xfId="48" applyFont="1" applyAlignment="1">
      <alignment horizontal="right" vertical="center"/>
    </xf>
    <xf numFmtId="0" fontId="59" fillId="0" borderId="144" xfId="48" applyFont="1" applyBorder="1" applyAlignment="1">
      <alignment horizontal="center" vertical="center" wrapText="1"/>
    </xf>
    <xf numFmtId="0" fontId="59" fillId="0" borderId="25" xfId="48" applyFont="1" applyBorder="1" applyAlignment="1">
      <alignment horizontal="center" vertical="center" wrapText="1"/>
    </xf>
    <xf numFmtId="0" fontId="50" fillId="0" borderId="61" xfId="48" applyFont="1" applyBorder="1" applyAlignment="1">
      <alignment horizontal="center" vertical="center"/>
    </xf>
    <xf numFmtId="0" fontId="50" fillId="0" borderId="35" xfId="48" applyFont="1" applyBorder="1" applyAlignment="1">
      <alignment horizontal="center" vertical="center"/>
    </xf>
    <xf numFmtId="0" fontId="50" fillId="0" borderId="86" xfId="48" applyFont="1" applyBorder="1" applyAlignment="1">
      <alignment horizontal="center" vertical="center"/>
    </xf>
    <xf numFmtId="0" fontId="50" fillId="0" borderId="44" xfId="48" applyFont="1" applyBorder="1" applyAlignment="1">
      <alignment horizontal="center" vertical="center"/>
    </xf>
    <xf numFmtId="0" fontId="50" fillId="0" borderId="61" xfId="48" applyFont="1" applyFill="1" applyBorder="1" applyAlignment="1">
      <alignment horizontal="center" vertical="center"/>
    </xf>
    <xf numFmtId="0" fontId="50" fillId="0" borderId="35" xfId="48" applyFont="1" applyFill="1" applyBorder="1" applyAlignment="1">
      <alignment horizontal="center" vertical="center"/>
    </xf>
    <xf numFmtId="0" fontId="50" fillId="0" borderId="86" xfId="48" applyFont="1" applyFill="1" applyBorder="1" applyAlignment="1">
      <alignment horizontal="center" vertical="center"/>
    </xf>
    <xf numFmtId="0" fontId="59" fillId="0" borderId="105" xfId="48" applyFont="1" applyBorder="1" applyAlignment="1">
      <alignment horizontal="center" vertical="center" wrapText="1"/>
    </xf>
    <xf numFmtId="0" fontId="50" fillId="0" borderId="80" xfId="48" applyNumberFormat="1" applyFont="1" applyFill="1" applyBorder="1" applyAlignment="1">
      <alignment horizontal="center" vertical="center" wrapText="1"/>
    </xf>
    <xf numFmtId="0" fontId="50" fillId="0" borderId="78" xfId="48" applyNumberFormat="1" applyFont="1" applyFill="1" applyBorder="1" applyAlignment="1">
      <alignment horizontal="center" vertical="center" wrapText="1"/>
    </xf>
    <xf numFmtId="0" fontId="50" fillId="0" borderId="77" xfId="48" applyNumberFormat="1" applyFont="1" applyFill="1" applyBorder="1" applyAlignment="1">
      <alignment horizontal="center" vertical="center" wrapText="1"/>
    </xf>
    <xf numFmtId="182" fontId="59" fillId="0" borderId="113" xfId="48" applyNumberFormat="1" applyFont="1" applyBorder="1" applyAlignment="1">
      <alignment horizontal="center" vertical="center" shrinkToFit="1"/>
    </xf>
    <xf numFmtId="182" fontId="59" fillId="0" borderId="112" xfId="48" applyNumberFormat="1" applyFont="1" applyBorder="1" applyAlignment="1">
      <alignment horizontal="center" vertical="center" shrinkToFit="1"/>
    </xf>
    <xf numFmtId="182" fontId="59" fillId="0" borderId="111" xfId="48" applyNumberFormat="1" applyFont="1" applyBorder="1" applyAlignment="1">
      <alignment horizontal="center" vertical="center" shrinkToFit="1"/>
    </xf>
    <xf numFmtId="182" fontId="59" fillId="0" borderId="134" xfId="48" applyNumberFormat="1" applyFont="1" applyBorder="1" applyAlignment="1">
      <alignment horizontal="center" vertical="center" shrinkToFit="1"/>
    </xf>
    <xf numFmtId="182" fontId="59" fillId="0" borderId="133" xfId="48" applyNumberFormat="1" applyFont="1" applyBorder="1" applyAlignment="1">
      <alignment horizontal="center" vertical="center" shrinkToFit="1"/>
    </xf>
    <xf numFmtId="182" fontId="59" fillId="0" borderId="132" xfId="48" applyNumberFormat="1" applyFont="1" applyBorder="1" applyAlignment="1">
      <alignment horizontal="center" vertical="center" shrinkToFit="1"/>
    </xf>
    <xf numFmtId="0" fontId="49" fillId="26" borderId="19" xfId="48" applyFont="1" applyFill="1" applyBorder="1">
      <alignment vertical="center"/>
    </xf>
    <xf numFmtId="0" fontId="55" fillId="26" borderId="55" xfId="48" applyFont="1" applyFill="1" applyBorder="1" applyAlignment="1">
      <alignment horizontal="center" vertical="center"/>
    </xf>
    <xf numFmtId="0" fontId="49" fillId="26" borderId="55" xfId="48" applyFont="1" applyFill="1" applyBorder="1" applyAlignment="1">
      <alignment horizontal="center" vertical="center" wrapText="1"/>
    </xf>
    <xf numFmtId="0" fontId="49" fillId="26" borderId="55" xfId="48" applyFont="1" applyFill="1" applyBorder="1" applyAlignment="1">
      <alignment horizontal="center" vertical="center" shrinkToFit="1"/>
    </xf>
    <xf numFmtId="0" fontId="54" fillId="26" borderId="55" xfId="48" applyFont="1" applyFill="1" applyBorder="1" applyAlignment="1">
      <alignment horizontal="center" vertical="center" wrapText="1"/>
    </xf>
    <xf numFmtId="1" fontId="49" fillId="26" borderId="55" xfId="48" applyNumberFormat="1" applyFont="1" applyFill="1" applyBorder="1" applyAlignment="1">
      <alignment horizontal="center" vertical="center" wrapText="1"/>
    </xf>
    <xf numFmtId="0" fontId="49" fillId="26" borderId="20" xfId="48" applyFont="1" applyFill="1" applyBorder="1" applyAlignment="1">
      <alignment horizontal="center" vertical="center" wrapText="1"/>
    </xf>
    <xf numFmtId="0" fontId="49" fillId="26" borderId="0" xfId="48" applyFont="1" applyFill="1">
      <alignment vertical="center"/>
    </xf>
    <xf numFmtId="0" fontId="49" fillId="0" borderId="90" xfId="48" applyFont="1" applyBorder="1">
      <alignment vertical="center"/>
    </xf>
    <xf numFmtId="0" fontId="49" fillId="0" borderId="47" xfId="48" applyFont="1" applyFill="1" applyBorder="1" applyAlignment="1">
      <alignment vertical="center" wrapText="1"/>
    </xf>
    <xf numFmtId="0" fontId="49" fillId="0" borderId="89" xfId="48" applyFont="1" applyBorder="1">
      <alignment vertical="center"/>
    </xf>
    <xf numFmtId="0" fontId="49" fillId="0" borderId="82" xfId="48" applyFont="1" applyFill="1" applyBorder="1" applyAlignment="1">
      <alignment vertical="center" wrapText="1"/>
    </xf>
    <xf numFmtId="182" fontId="50" fillId="0" borderId="61" xfId="48" applyNumberFormat="1" applyFont="1" applyFill="1" applyBorder="1" applyAlignment="1">
      <alignment horizontal="center" vertical="center" shrinkToFit="1"/>
    </xf>
    <xf numFmtId="182" fontId="50" fillId="0" borderId="35" xfId="48" applyNumberFormat="1" applyFont="1" applyFill="1" applyBorder="1" applyAlignment="1">
      <alignment horizontal="center" vertical="center" shrinkToFit="1"/>
    </xf>
    <xf numFmtId="182" fontId="50" fillId="0" borderId="86" xfId="48" applyNumberFormat="1" applyFont="1" applyFill="1" applyBorder="1" applyAlignment="1">
      <alignment horizontal="center" vertical="center" shrinkToFit="1"/>
    </xf>
    <xf numFmtId="182" fontId="50" fillId="26" borderId="61" xfId="48" applyNumberFormat="1" applyFont="1" applyFill="1" applyBorder="1" applyAlignment="1">
      <alignment horizontal="center" vertical="center" shrinkToFit="1"/>
    </xf>
    <xf numFmtId="182" fontId="50" fillId="26" borderId="35" xfId="48" applyNumberFormat="1" applyFont="1" applyFill="1" applyBorder="1" applyAlignment="1">
      <alignment horizontal="center" vertical="center" shrinkToFit="1"/>
    </xf>
    <xf numFmtId="182" fontId="50" fillId="26" borderId="86" xfId="48" applyNumberFormat="1" applyFont="1" applyFill="1" applyBorder="1" applyAlignment="1">
      <alignment horizontal="center" vertical="center" shrinkToFit="1"/>
    </xf>
    <xf numFmtId="0" fontId="52" fillId="0" borderId="0" xfId="48" applyFont="1">
      <alignment vertical="center"/>
    </xf>
    <xf numFmtId="0" fontId="49" fillId="0" borderId="0" xfId="48" applyFont="1" applyAlignment="1">
      <alignment vertical="center" shrinkToFit="1"/>
    </xf>
    <xf numFmtId="0" fontId="51" fillId="0" borderId="0" xfId="48" applyFont="1" applyAlignment="1">
      <alignment vertical="center" shrinkToFit="1"/>
    </xf>
    <xf numFmtId="0" fontId="49" fillId="0" borderId="0" xfId="48" applyFont="1" applyAlignment="1">
      <alignment horizontal="left" vertical="center"/>
    </xf>
    <xf numFmtId="0" fontId="49" fillId="0" borderId="0" xfId="48" applyFont="1" applyFill="1">
      <alignment vertical="center"/>
    </xf>
    <xf numFmtId="0" fontId="49" fillId="0" borderId="0" xfId="48" applyFont="1" applyFill="1" applyAlignment="1">
      <alignment vertical="center" wrapText="1"/>
    </xf>
    <xf numFmtId="0" fontId="49" fillId="0" borderId="0" xfId="48" applyFont="1" applyAlignment="1">
      <alignment vertical="center" wrapText="1"/>
    </xf>
    <xf numFmtId="0" fontId="49" fillId="0" borderId="0" xfId="48" applyFont="1" applyFill="1" applyBorder="1">
      <alignment vertical="center"/>
    </xf>
    <xf numFmtId="0" fontId="49" fillId="0" borderId="0" xfId="48" applyFont="1" applyBorder="1">
      <alignment vertical="center"/>
    </xf>
    <xf numFmtId="0" fontId="50" fillId="0" borderId="0" xfId="48" applyFont="1" applyFill="1" applyAlignment="1"/>
    <xf numFmtId="0" fontId="50" fillId="0" borderId="0" xfId="48" applyFont="1" applyFill="1" applyAlignment="1">
      <alignment vertical="center"/>
    </xf>
    <xf numFmtId="0" fontId="50" fillId="0" borderId="0" xfId="48" applyFont="1" applyFill="1" applyBorder="1" applyAlignment="1">
      <alignment vertical="center" wrapText="1"/>
    </xf>
    <xf numFmtId="0" fontId="50" fillId="0" borderId="0" xfId="48" applyFont="1" applyFill="1" applyBorder="1" applyAlignment="1">
      <alignment horizontal="justify" vertical="center" wrapText="1"/>
    </xf>
    <xf numFmtId="0" fontId="49" fillId="0" borderId="0" xfId="48" applyFont="1" applyFill="1" applyAlignment="1">
      <alignment vertical="center" textRotation="90"/>
    </xf>
    <xf numFmtId="0" fontId="49" fillId="0" borderId="0" xfId="48" applyFont="1" applyFill="1" applyAlignment="1">
      <alignment horizontal="left" vertical="center"/>
    </xf>
    <xf numFmtId="0" fontId="1" fillId="26" borderId="0" xfId="48" applyFill="1">
      <alignment vertical="center"/>
    </xf>
    <xf numFmtId="0" fontId="49" fillId="26" borderId="0" xfId="48" applyFont="1" applyFill="1" applyAlignment="1">
      <alignment horizontal="left" vertical="center"/>
    </xf>
    <xf numFmtId="0" fontId="58" fillId="26" borderId="0" xfId="48" applyFont="1" applyFill="1" applyAlignment="1">
      <alignment horizontal="left" vertical="center"/>
    </xf>
    <xf numFmtId="0" fontId="49" fillId="27" borderId="35" xfId="48" applyFont="1" applyFill="1" applyBorder="1" applyAlignment="1">
      <alignment horizontal="left" vertical="center"/>
    </xf>
    <xf numFmtId="0" fontId="49" fillId="26" borderId="0" xfId="48" applyFont="1" applyFill="1" applyAlignment="1">
      <alignment vertical="center"/>
    </xf>
    <xf numFmtId="0" fontId="49" fillId="29" borderId="35" xfId="48" applyFont="1" applyFill="1" applyBorder="1" applyAlignment="1">
      <alignment horizontal="left" vertical="center"/>
    </xf>
    <xf numFmtId="0" fontId="63" fillId="26" borderId="0" xfId="48" applyFont="1" applyFill="1" applyAlignment="1">
      <alignment horizontal="left" vertical="center"/>
    </xf>
    <xf numFmtId="0" fontId="49" fillId="26" borderId="0" xfId="48" applyFont="1" applyFill="1" applyBorder="1" applyAlignment="1">
      <alignment horizontal="center" vertical="center"/>
    </xf>
    <xf numFmtId="0" fontId="49" fillId="26" borderId="0" xfId="48" applyFont="1" applyFill="1" applyBorder="1" applyAlignment="1">
      <alignment horizontal="left" vertical="center"/>
    </xf>
    <xf numFmtId="0" fontId="49" fillId="26" borderId="35" xfId="48" applyFont="1" applyFill="1" applyBorder="1" applyAlignment="1">
      <alignment horizontal="center" vertical="center"/>
    </xf>
    <xf numFmtId="0" fontId="49" fillId="26" borderId="35" xfId="48" applyFont="1" applyFill="1" applyBorder="1" applyAlignment="1">
      <alignment horizontal="left" vertical="center"/>
    </xf>
    <xf numFmtId="0" fontId="60" fillId="26" borderId="0" xfId="48" applyFont="1" applyFill="1">
      <alignment vertical="center"/>
    </xf>
    <xf numFmtId="0" fontId="60" fillId="26" borderId="0" xfId="48" applyFont="1" applyFill="1" applyAlignment="1">
      <alignment horizontal="left" vertical="center"/>
    </xf>
    <xf numFmtId="0" fontId="49" fillId="26" borderId="0" xfId="48" applyFont="1" applyFill="1" applyBorder="1">
      <alignment vertical="center"/>
    </xf>
    <xf numFmtId="0" fontId="52" fillId="26" borderId="0" xfId="48" applyFont="1" applyFill="1" applyAlignment="1">
      <alignment vertical="center"/>
    </xf>
    <xf numFmtId="0" fontId="60" fillId="26" borderId="0" xfId="48" applyFont="1" applyFill="1" applyBorder="1">
      <alignment vertical="center"/>
    </xf>
    <xf numFmtId="0" fontId="60" fillId="26" borderId="0" xfId="48" applyFont="1" applyFill="1" applyBorder="1" applyAlignment="1">
      <alignment vertical="center"/>
    </xf>
    <xf numFmtId="0" fontId="60" fillId="26" borderId="0" xfId="48" applyFont="1" applyFill="1" applyBorder="1" applyAlignment="1">
      <alignment vertical="center" shrinkToFit="1"/>
    </xf>
    <xf numFmtId="0" fontId="49" fillId="26" borderId="0" xfId="48" applyFont="1" applyFill="1" applyAlignment="1">
      <alignment vertical="center" wrapText="1"/>
    </xf>
    <xf numFmtId="0" fontId="50" fillId="26" borderId="0" xfId="48" applyFont="1" applyFill="1" applyAlignment="1"/>
    <xf numFmtId="0" fontId="50" fillId="26" borderId="0" xfId="48" applyFont="1" applyFill="1">
      <alignment vertical="center"/>
    </xf>
    <xf numFmtId="0" fontId="50" fillId="26" borderId="0" xfId="48" applyFont="1" applyFill="1" applyAlignment="1">
      <alignment vertical="center" wrapText="1"/>
    </xf>
    <xf numFmtId="0" fontId="50" fillId="26" borderId="0" xfId="48" applyFont="1" applyFill="1" applyAlignment="1">
      <alignment horizontal="justify" vertical="center" wrapText="1"/>
    </xf>
    <xf numFmtId="0" fontId="74" fillId="26" borderId="0" xfId="48" applyFont="1" applyFill="1" applyBorder="1">
      <alignment vertical="center"/>
    </xf>
    <xf numFmtId="0" fontId="59" fillId="26" borderId="0" xfId="48" applyFont="1" applyFill="1" applyBorder="1">
      <alignment vertical="center"/>
    </xf>
    <xf numFmtId="0" fontId="75" fillId="26" borderId="0" xfId="48" applyFont="1" applyFill="1">
      <alignment vertical="center"/>
    </xf>
    <xf numFmtId="0" fontId="59" fillId="26" borderId="35" xfId="48" applyFont="1" applyFill="1" applyBorder="1" applyAlignment="1">
      <alignment horizontal="center" vertical="center"/>
    </xf>
    <xf numFmtId="0" fontId="59" fillId="26" borderId="35" xfId="48" applyFont="1" applyFill="1" applyBorder="1">
      <alignment vertical="center"/>
    </xf>
    <xf numFmtId="0" fontId="59" fillId="26" borderId="35" xfId="48" applyFont="1" applyFill="1" applyBorder="1" applyAlignment="1">
      <alignment vertical="center" shrinkToFit="1"/>
    </xf>
    <xf numFmtId="0" fontId="75" fillId="26" borderId="11" xfId="48" applyFont="1" applyFill="1" applyBorder="1" applyAlignment="1">
      <alignment horizontal="center" vertical="center"/>
    </xf>
    <xf numFmtId="0" fontId="76" fillId="26" borderId="52" xfId="48" applyFont="1" applyFill="1" applyBorder="1" applyAlignment="1">
      <alignment horizontal="center" vertical="center"/>
    </xf>
    <xf numFmtId="0" fontId="76" fillId="26" borderId="53" xfId="48" applyFont="1" applyFill="1" applyBorder="1" applyAlignment="1">
      <alignment horizontal="center" vertical="center"/>
    </xf>
    <xf numFmtId="0" fontId="76" fillId="26" borderId="148" xfId="48" applyFont="1" applyFill="1" applyBorder="1" applyAlignment="1">
      <alignment horizontal="center" vertical="center"/>
    </xf>
    <xf numFmtId="0" fontId="75" fillId="26" borderId="53" xfId="48" applyFont="1" applyFill="1" applyBorder="1" applyAlignment="1">
      <alignment horizontal="center" vertical="center"/>
    </xf>
    <xf numFmtId="0" fontId="75" fillId="26" borderId="54" xfId="48" applyFont="1" applyFill="1" applyBorder="1" applyAlignment="1">
      <alignment horizontal="center" vertical="center"/>
    </xf>
    <xf numFmtId="0" fontId="76" fillId="26" borderId="69" xfId="48" applyFont="1" applyFill="1" applyBorder="1">
      <alignment vertical="center"/>
    </xf>
    <xf numFmtId="0" fontId="76" fillId="26" borderId="68" xfId="48" applyFont="1" applyFill="1" applyBorder="1">
      <alignment vertical="center"/>
    </xf>
    <xf numFmtId="0" fontId="76" fillId="26" borderId="67" xfId="48" applyFont="1" applyFill="1" applyBorder="1">
      <alignment vertical="center"/>
    </xf>
    <xf numFmtId="0" fontId="75" fillId="26" borderId="68" xfId="48" applyFont="1" applyFill="1" applyBorder="1">
      <alignment vertical="center"/>
    </xf>
    <xf numFmtId="0" fontId="75" fillId="26" borderId="87" xfId="48" applyFont="1" applyFill="1" applyBorder="1">
      <alignment vertical="center"/>
    </xf>
    <xf numFmtId="0" fontId="76" fillId="26" borderId="61" xfId="48" applyFont="1" applyFill="1" applyBorder="1">
      <alignment vertical="center"/>
    </xf>
    <xf numFmtId="0" fontId="76" fillId="26" borderId="35" xfId="48" applyFont="1" applyFill="1" applyBorder="1">
      <alignment vertical="center"/>
    </xf>
    <xf numFmtId="0" fontId="76" fillId="26" borderId="48" xfId="48" applyFont="1" applyFill="1" applyBorder="1">
      <alignment vertical="center"/>
    </xf>
    <xf numFmtId="0" fontId="76" fillId="26" borderId="86" xfId="48" applyFont="1" applyFill="1" applyBorder="1">
      <alignment vertical="center"/>
    </xf>
    <xf numFmtId="0" fontId="75" fillId="26" borderId="35" xfId="48" applyFont="1" applyFill="1" applyBorder="1">
      <alignment vertical="center"/>
    </xf>
    <xf numFmtId="0" fontId="75" fillId="26" borderId="86" xfId="48" applyFont="1" applyFill="1" applyBorder="1">
      <alignment vertical="center"/>
    </xf>
    <xf numFmtId="0" fontId="75" fillId="26" borderId="80" xfId="48" applyFont="1" applyFill="1" applyBorder="1">
      <alignment vertical="center"/>
    </xf>
    <xf numFmtId="0" fontId="75" fillId="26" borderId="78" xfId="48" applyFont="1" applyFill="1" applyBorder="1">
      <alignment vertical="center"/>
    </xf>
    <xf numFmtId="0" fontId="75" fillId="26" borderId="77" xfId="48" applyFont="1" applyFill="1" applyBorder="1">
      <alignment vertical="center"/>
    </xf>
    <xf numFmtId="0" fontId="25" fillId="0" borderId="11" xfId="42" applyBorder="1" applyAlignment="1">
      <alignment horizontal="distributed" vertical="center"/>
    </xf>
    <xf numFmtId="0" fontId="25" fillId="0" borderId="19" xfId="42" applyFont="1" applyBorder="1" applyAlignment="1">
      <alignment horizontal="center" vertical="center"/>
    </xf>
    <xf numFmtId="0" fontId="25" fillId="0" borderId="20" xfId="42" applyFont="1" applyBorder="1" applyAlignment="1">
      <alignment horizontal="center" vertical="center"/>
    </xf>
    <xf numFmtId="0" fontId="25" fillId="0" borderId="19" xfId="42" applyBorder="1" applyAlignment="1">
      <alignment horizontal="center" vertical="center"/>
    </xf>
    <xf numFmtId="0" fontId="25" fillId="0" borderId="55" xfId="42" applyBorder="1" applyAlignment="1">
      <alignment horizontal="center" vertical="center"/>
    </xf>
    <xf numFmtId="0" fontId="25" fillId="0" borderId="20" xfId="42" applyBorder="1" applyAlignment="1">
      <alignment horizontal="center" vertical="center"/>
    </xf>
    <xf numFmtId="0" fontId="25" fillId="0" borderId="11" xfId="42" applyBorder="1" applyAlignment="1">
      <alignment horizontal="center" vertical="center"/>
    </xf>
    <xf numFmtId="0" fontId="25" fillId="0" borderId="19" xfId="42" applyFont="1" applyBorder="1" applyAlignment="1">
      <alignment horizontal="distributed" vertical="center" justifyLastLine="1"/>
    </xf>
    <xf numFmtId="0" fontId="25" fillId="0" borderId="55" xfId="42" applyBorder="1" applyAlignment="1">
      <alignment horizontal="distributed" vertical="center" justifyLastLine="1"/>
    </xf>
    <xf numFmtId="0" fontId="25" fillId="0" borderId="20" xfId="42" applyBorder="1" applyAlignment="1">
      <alignment horizontal="distributed" vertical="center" justifyLastLine="1"/>
    </xf>
    <xf numFmtId="0" fontId="26" fillId="0" borderId="0" xfId="42" applyFont="1" applyAlignment="1">
      <alignment horizontal="center" vertical="center"/>
    </xf>
    <xf numFmtId="0" fontId="27" fillId="0" borderId="0" xfId="42" applyFont="1" applyBorder="1" applyAlignment="1">
      <alignment horizontal="right" vertical="center"/>
    </xf>
    <xf numFmtId="0" fontId="25" fillId="0" borderId="14" xfId="42" applyBorder="1" applyAlignment="1">
      <alignment horizontal="left" vertical="center" wrapText="1"/>
    </xf>
    <xf numFmtId="0" fontId="25" fillId="0" borderId="15" xfId="42" applyBorder="1" applyAlignment="1">
      <alignment horizontal="left" vertical="center"/>
    </xf>
    <xf numFmtId="0" fontId="25" fillId="0" borderId="16" xfId="42" applyBorder="1" applyAlignment="1">
      <alignment horizontal="left" vertical="center"/>
    </xf>
    <xf numFmtId="0" fontId="25" fillId="0" borderId="52" xfId="42" applyBorder="1" applyAlignment="1">
      <alignment horizontal="center" vertical="center"/>
    </xf>
    <xf numFmtId="0" fontId="25" fillId="0" borderId="53" xfId="42" applyBorder="1" applyAlignment="1">
      <alignment horizontal="center" vertical="center"/>
    </xf>
    <xf numFmtId="0" fontId="25" fillId="0" borderId="54" xfId="42" applyBorder="1" applyAlignment="1">
      <alignment horizontal="center" vertical="center"/>
    </xf>
    <xf numFmtId="0" fontId="25" fillId="0" borderId="17" xfId="42" applyBorder="1" applyAlignment="1">
      <alignment horizontal="center" vertical="center"/>
    </xf>
    <xf numFmtId="0" fontId="25" fillId="0" borderId="18" xfId="42" applyBorder="1" applyAlignment="1">
      <alignment horizontal="center" vertical="center"/>
    </xf>
    <xf numFmtId="0" fontId="25" fillId="0" borderId="52" xfId="42" applyFont="1" applyBorder="1" applyAlignment="1">
      <alignment horizontal="center" vertical="center" wrapText="1"/>
    </xf>
    <xf numFmtId="0" fontId="25" fillId="0" borderId="25" xfId="42" applyBorder="1" applyAlignment="1">
      <alignment horizontal="center" vertical="center"/>
    </xf>
    <xf numFmtId="0" fontId="25" fillId="0" borderId="28" xfId="42" applyBorder="1" applyAlignment="1">
      <alignment horizontal="center" vertical="center"/>
    </xf>
    <xf numFmtId="0" fontId="25" fillId="0" borderId="32" xfId="42" applyBorder="1" applyAlignment="1">
      <alignment horizontal="center" vertical="center"/>
    </xf>
    <xf numFmtId="0" fontId="21" fillId="0" borderId="35" xfId="0" applyFont="1" applyFill="1" applyBorder="1" applyAlignment="1">
      <alignment horizontal="left" vertical="center" wrapText="1"/>
    </xf>
    <xf numFmtId="0" fontId="23" fillId="0" borderId="35" xfId="0" applyFont="1" applyFill="1" applyBorder="1" applyAlignment="1">
      <alignment vertical="top" wrapText="1"/>
    </xf>
    <xf numFmtId="0" fontId="23" fillId="0" borderId="10" xfId="0" applyFont="1" applyFill="1" applyBorder="1" applyAlignment="1">
      <alignment vertical="top" wrapText="1"/>
    </xf>
    <xf numFmtId="0" fontId="23" fillId="0" borderId="29" xfId="0" applyFont="1" applyFill="1" applyBorder="1" applyAlignment="1">
      <alignment vertical="top" wrapText="1"/>
    </xf>
    <xf numFmtId="0" fontId="29" fillId="0" borderId="48"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21" fillId="0" borderId="0" xfId="0" applyFont="1" applyAlignment="1">
      <alignment horizontal="center" vertical="center"/>
    </xf>
    <xf numFmtId="0" fontId="21" fillId="0" borderId="48"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4" xfId="0" applyFont="1" applyFill="1" applyBorder="1" applyAlignment="1">
      <alignment horizontal="left" vertical="center"/>
    </xf>
    <xf numFmtId="49" fontId="23" fillId="0" borderId="30" xfId="0" applyNumberFormat="1" applyFont="1" applyFill="1" applyBorder="1" applyAlignment="1">
      <alignment vertical="top" wrapText="1"/>
    </xf>
    <xf numFmtId="49" fontId="23" fillId="0" borderId="36" xfId="0" applyNumberFormat="1" applyFont="1" applyFill="1" applyBorder="1" applyAlignment="1">
      <alignment vertical="top" wrapText="1"/>
    </xf>
    <xf numFmtId="0" fontId="23" fillId="0" borderId="30" xfId="0" applyFont="1" applyFill="1" applyBorder="1" applyAlignment="1">
      <alignment vertical="center" wrapText="1"/>
    </xf>
    <xf numFmtId="0" fontId="23" fillId="0" borderId="36" xfId="0" applyFont="1" applyFill="1" applyBorder="1" applyAlignment="1">
      <alignment vertical="center"/>
    </xf>
    <xf numFmtId="0" fontId="23" fillId="0" borderId="50" xfId="0" applyFont="1" applyFill="1" applyBorder="1" applyAlignment="1">
      <alignment horizontal="center" vertical="center"/>
    </xf>
    <xf numFmtId="0" fontId="23" fillId="0" borderId="29" xfId="0" applyFont="1" applyFill="1" applyBorder="1" applyAlignment="1">
      <alignment horizontal="center" vertical="center"/>
    </xf>
    <xf numFmtId="0" fontId="30" fillId="0" borderId="36" xfId="0" applyFont="1" applyFill="1" applyBorder="1" applyAlignment="1">
      <alignment horizontal="center" vertical="center"/>
    </xf>
    <xf numFmtId="0" fontId="31" fillId="0" borderId="26" xfId="0" applyFont="1" applyFill="1" applyBorder="1" applyAlignment="1">
      <alignment horizontal="center" vertical="center"/>
    </xf>
    <xf numFmtId="0" fontId="23" fillId="0" borderId="30" xfId="0" applyFont="1" applyFill="1" applyBorder="1" applyAlignment="1">
      <alignment vertical="center"/>
    </xf>
    <xf numFmtId="0" fontId="30" fillId="0" borderId="10" xfId="0" applyFont="1" applyFill="1" applyBorder="1" applyAlignment="1">
      <alignment horizontal="center" vertical="center"/>
    </xf>
    <xf numFmtId="0" fontId="31" fillId="0" borderId="29" xfId="0" applyFont="1" applyFill="1" applyBorder="1" applyAlignment="1">
      <alignment horizontal="center" vertical="center"/>
    </xf>
    <xf numFmtId="0" fontId="22" fillId="0" borderId="56" xfId="41" applyFont="1" applyBorder="1" applyAlignment="1">
      <alignment horizontal="left" vertical="center"/>
    </xf>
    <xf numFmtId="0" fontId="30" fillId="0" borderId="10"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0" fillId="0" borderId="48" xfId="0" applyFont="1" applyFill="1" applyBorder="1" applyAlignment="1">
      <alignment horizontal="center" vertical="center"/>
    </xf>
    <xf numFmtId="0" fontId="30" fillId="0" borderId="47" xfId="0" applyFont="1" applyFill="1" applyBorder="1" applyAlignment="1">
      <alignment horizontal="center" vertical="center"/>
    </xf>
    <xf numFmtId="0" fontId="23" fillId="0" borderId="28" xfId="0" applyFont="1" applyFill="1" applyBorder="1" applyAlignment="1">
      <alignment vertical="top" wrapText="1"/>
    </xf>
    <xf numFmtId="0" fontId="67" fillId="0" borderId="51" xfId="0" applyFont="1" applyFill="1" applyBorder="1" applyAlignment="1">
      <alignment horizontal="left" vertical="center"/>
    </xf>
    <xf numFmtId="0" fontId="67" fillId="0" borderId="56" xfId="0" applyFont="1" applyFill="1" applyBorder="1" applyAlignment="1">
      <alignment horizontal="left" vertical="center"/>
    </xf>
    <xf numFmtId="0" fontId="67" fillId="0" borderId="26" xfId="0" applyFont="1" applyFill="1" applyBorder="1" applyAlignment="1">
      <alignment horizontal="left" vertical="center"/>
    </xf>
    <xf numFmtId="49" fontId="23" fillId="0" borderId="31" xfId="0" applyNumberFormat="1" applyFont="1" applyFill="1" applyBorder="1" applyAlignment="1">
      <alignment horizontal="center" vertical="top" wrapText="1"/>
    </xf>
    <xf numFmtId="49" fontId="23" fillId="0" borderId="32" xfId="0" applyNumberFormat="1" applyFont="1" applyFill="1" applyBorder="1" applyAlignment="1">
      <alignment horizontal="center" vertical="top" wrapText="1"/>
    </xf>
    <xf numFmtId="49" fontId="23" fillId="0" borderId="51" xfId="0" applyNumberFormat="1" applyFont="1" applyFill="1" applyBorder="1" applyAlignment="1">
      <alignment horizontal="center" vertical="top" wrapText="1"/>
    </xf>
    <xf numFmtId="0" fontId="23" fillId="0" borderId="10" xfId="0" applyFont="1" applyFill="1" applyBorder="1" applyAlignment="1">
      <alignment horizontal="center" vertical="center"/>
    </xf>
    <xf numFmtId="0" fontId="21" fillId="0" borderId="48"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3" fillId="0" borderId="10"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0" borderId="29" xfId="0" applyFont="1" applyFill="1" applyBorder="1" applyAlignment="1">
      <alignment horizontal="left" vertical="top" wrapText="1"/>
    </xf>
    <xf numFmtId="0" fontId="23" fillId="24" borderId="28" xfId="0" applyFont="1" applyFill="1" applyBorder="1" applyAlignment="1">
      <alignment vertical="top" wrapText="1"/>
    </xf>
    <xf numFmtId="0" fontId="23" fillId="24" borderId="29" xfId="0" applyFont="1" applyFill="1" applyBorder="1" applyAlignment="1">
      <alignment vertical="top" wrapText="1"/>
    </xf>
    <xf numFmtId="0" fontId="23" fillId="24" borderId="28" xfId="0" applyFont="1" applyFill="1" applyBorder="1" applyAlignment="1">
      <alignment horizontal="left" vertical="top" wrapText="1"/>
    </xf>
    <xf numFmtId="0" fontId="23" fillId="24" borderId="29" xfId="0" applyFont="1" applyFill="1" applyBorder="1" applyAlignment="1">
      <alignment horizontal="left" vertical="top" wrapText="1"/>
    </xf>
    <xf numFmtId="0" fontId="23" fillId="0" borderId="10" xfId="0" applyFont="1" applyFill="1" applyBorder="1" applyAlignment="1">
      <alignment vertical="top"/>
    </xf>
    <xf numFmtId="0" fontId="23" fillId="0" borderId="28" xfId="0" applyFont="1" applyFill="1" applyBorder="1" applyAlignment="1">
      <alignment vertical="top"/>
    </xf>
    <xf numFmtId="0" fontId="23" fillId="0" borderId="29" xfId="0" applyFont="1" applyFill="1" applyBorder="1" applyAlignment="1">
      <alignment vertical="top"/>
    </xf>
    <xf numFmtId="0" fontId="23" fillId="24" borderId="10" xfId="0" applyFont="1" applyFill="1" applyBorder="1" applyAlignment="1">
      <alignment horizontal="left" vertical="top"/>
    </xf>
    <xf numFmtId="0" fontId="23" fillId="24" borderId="29" xfId="0" applyFont="1" applyFill="1" applyBorder="1" applyAlignment="1">
      <alignment horizontal="left" vertical="top"/>
    </xf>
    <xf numFmtId="0" fontId="23" fillId="24" borderId="10" xfId="0" applyFont="1" applyFill="1" applyBorder="1" applyAlignment="1">
      <alignment vertical="top" wrapText="1"/>
    </xf>
    <xf numFmtId="0" fontId="23" fillId="0" borderId="10" xfId="41" applyFont="1" applyFill="1" applyBorder="1" applyAlignment="1">
      <alignment horizontal="left" vertical="top" wrapText="1"/>
    </xf>
    <xf numFmtId="0" fontId="23" fillId="0" borderId="28" xfId="41" applyFont="1" applyFill="1" applyBorder="1" applyAlignment="1">
      <alignment horizontal="left" vertical="top" wrapText="1"/>
    </xf>
    <xf numFmtId="0" fontId="23" fillId="0" borderId="29" xfId="41" applyFont="1" applyFill="1" applyBorder="1" applyAlignment="1">
      <alignment horizontal="left" vertical="top" wrapText="1"/>
    </xf>
    <xf numFmtId="0" fontId="23" fillId="0" borderId="10"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10" xfId="0" applyFont="1" applyFill="1" applyBorder="1" applyAlignment="1">
      <alignment horizontal="left" vertical="top"/>
    </xf>
    <xf numFmtId="0" fontId="23" fillId="0" borderId="29" xfId="0" applyFont="1" applyFill="1" applyBorder="1" applyAlignment="1">
      <alignment horizontal="left" vertical="top"/>
    </xf>
    <xf numFmtId="0" fontId="23" fillId="24" borderId="10" xfId="0" applyFont="1" applyFill="1" applyBorder="1" applyAlignment="1">
      <alignment horizontal="left" vertical="top" wrapText="1"/>
    </xf>
    <xf numFmtId="0" fontId="25" fillId="0" borderId="152" xfId="44" applyFont="1" applyBorder="1" applyAlignment="1">
      <alignment horizontal="left" vertical="top" wrapText="1"/>
    </xf>
    <xf numFmtId="0" fontId="25" fillId="0" borderId="28" xfId="44" applyFont="1" applyBorder="1" applyAlignment="1">
      <alignment horizontal="left" vertical="top" wrapText="1"/>
    </xf>
    <xf numFmtId="0" fontId="25" fillId="0" borderId="29" xfId="44" applyFont="1" applyBorder="1" applyAlignment="1">
      <alignment horizontal="left" vertical="top" wrapText="1"/>
    </xf>
    <xf numFmtId="0" fontId="30" fillId="0" borderId="47" xfId="44" applyFont="1" applyBorder="1" applyAlignment="1">
      <alignment horizontal="left" vertical="center"/>
    </xf>
    <xf numFmtId="0" fontId="34" fillId="0" borderId="191" xfId="44" applyFont="1" applyBorder="1" applyAlignment="1">
      <alignment horizontal="center" vertical="center" wrapText="1"/>
    </xf>
    <xf numFmtId="0" fontId="34" fillId="0" borderId="192" xfId="44" applyFont="1" applyBorder="1" applyAlignment="1">
      <alignment horizontal="center" vertical="center" wrapText="1"/>
    </xf>
    <xf numFmtId="0" fontId="34" fillId="0" borderId="193" xfId="44" applyFont="1" applyBorder="1" applyAlignment="1">
      <alignment horizontal="center" vertical="center" wrapText="1"/>
    </xf>
    <xf numFmtId="0" fontId="34" fillId="0" borderId="40" xfId="44" applyFont="1" applyBorder="1" applyAlignment="1">
      <alignment horizontal="left" vertical="center" wrapText="1" shrinkToFit="1"/>
    </xf>
    <xf numFmtId="0" fontId="34" fillId="0" borderId="42" xfId="44" applyFont="1" applyBorder="1" applyAlignment="1">
      <alignment horizontal="left" vertical="center" wrapText="1" shrinkToFit="1"/>
    </xf>
    <xf numFmtId="0" fontId="34" fillId="0" borderId="24" xfId="44" applyFont="1" applyBorder="1" applyAlignment="1">
      <alignment horizontal="left" vertical="center" wrapText="1" shrinkToFit="1"/>
    </xf>
    <xf numFmtId="0" fontId="34" fillId="0" borderId="10" xfId="44" applyFont="1" applyBorder="1" applyAlignment="1">
      <alignment horizontal="left" vertical="top" wrapText="1" shrinkToFit="1"/>
    </xf>
    <xf numFmtId="0" fontId="34" fillId="0" borderId="29" xfId="44" applyFont="1" applyBorder="1" applyAlignment="1">
      <alignment horizontal="left" vertical="top" wrapText="1" shrinkToFit="1"/>
    </xf>
    <xf numFmtId="0" fontId="34" fillId="0" borderId="28" xfId="44" applyFont="1" applyBorder="1" applyAlignment="1">
      <alignment horizontal="left" vertical="top" wrapText="1" shrinkToFit="1"/>
    </xf>
    <xf numFmtId="0" fontId="34" fillId="0" borderId="155" xfId="44" applyFont="1" applyFill="1" applyBorder="1" applyAlignment="1">
      <alignment horizontal="left" vertical="top" wrapText="1" shrinkToFit="1"/>
    </xf>
    <xf numFmtId="0" fontId="34" fillId="0" borderId="108" xfId="44" applyFont="1" applyFill="1" applyBorder="1" applyAlignment="1">
      <alignment horizontal="left" vertical="top" wrapText="1" shrinkToFit="1"/>
    </xf>
    <xf numFmtId="0" fontId="34" fillId="0" borderId="129" xfId="44" applyFont="1" applyFill="1" applyBorder="1" applyAlignment="1">
      <alignment horizontal="left" vertical="top" wrapText="1" shrinkToFit="1"/>
    </xf>
    <xf numFmtId="0" fontId="34" fillId="0" borderId="152" xfId="44" applyFont="1" applyBorder="1" applyAlignment="1">
      <alignment horizontal="left" vertical="top" wrapText="1" shrinkToFit="1"/>
    </xf>
    <xf numFmtId="0" fontId="25" fillId="0" borderId="10" xfId="44" applyFont="1" applyBorder="1" applyAlignment="1">
      <alignment horizontal="left" vertical="top" wrapText="1"/>
    </xf>
    <xf numFmtId="176" fontId="34" fillId="0" borderId="10" xfId="44" applyNumberFormat="1" applyFont="1" applyFill="1" applyBorder="1" applyAlignment="1">
      <alignment horizontal="left" vertical="top"/>
    </xf>
    <xf numFmtId="176" fontId="34" fillId="0" borderId="28" xfId="44" applyNumberFormat="1" applyFont="1" applyFill="1" applyBorder="1" applyAlignment="1">
      <alignment horizontal="left" vertical="top"/>
    </xf>
    <xf numFmtId="176" fontId="34" fillId="0" borderId="32" xfId="44" applyNumberFormat="1" applyFont="1" applyFill="1" applyBorder="1" applyAlignment="1">
      <alignment horizontal="left" vertical="top"/>
    </xf>
    <xf numFmtId="0" fontId="25" fillId="0" borderId="28" xfId="44" applyFont="1" applyBorder="1" applyAlignment="1">
      <alignment horizontal="left" vertical="top"/>
    </xf>
    <xf numFmtId="176" fontId="34" fillId="0" borderId="155" xfId="44" applyNumberFormat="1" applyFont="1" applyFill="1" applyBorder="1" applyAlignment="1">
      <alignment horizontal="left" vertical="top" wrapText="1"/>
    </xf>
    <xf numFmtId="176" fontId="34" fillId="0" borderId="161" xfId="44" applyNumberFormat="1" applyFont="1" applyFill="1" applyBorder="1" applyAlignment="1">
      <alignment horizontal="left" vertical="top" wrapText="1"/>
    </xf>
    <xf numFmtId="0" fontId="34" fillId="0" borderId="155" xfId="44" applyFont="1" applyFill="1" applyBorder="1" applyAlignment="1">
      <alignment horizontal="left" vertical="top" wrapText="1"/>
    </xf>
    <xf numFmtId="0" fontId="34" fillId="0" borderId="108" xfId="44" applyFont="1" applyFill="1" applyBorder="1" applyAlignment="1">
      <alignment horizontal="left" vertical="top" wrapText="1"/>
    </xf>
    <xf numFmtId="0" fontId="34" fillId="0" borderId="161" xfId="44" applyFont="1" applyFill="1" applyBorder="1" applyAlignment="1">
      <alignment horizontal="left" vertical="top" wrapText="1"/>
    </xf>
    <xf numFmtId="0" fontId="34" fillId="0" borderId="10" xfId="44" applyFont="1" applyFill="1" applyBorder="1" applyAlignment="1">
      <alignment horizontal="left" vertical="top" wrapText="1"/>
    </xf>
    <xf numFmtId="0" fontId="34" fillId="0" borderId="28" xfId="44" applyFont="1" applyFill="1" applyBorder="1" applyAlignment="1">
      <alignment horizontal="left" vertical="top" wrapText="1"/>
    </xf>
    <xf numFmtId="0" fontId="34" fillId="0" borderId="29" xfId="44" applyFont="1" applyFill="1" applyBorder="1" applyAlignment="1">
      <alignment horizontal="left" vertical="top" wrapText="1"/>
    </xf>
    <xf numFmtId="0" fontId="25" fillId="0" borderId="155" xfId="44" applyFont="1" applyFill="1" applyBorder="1" applyAlignment="1">
      <alignment horizontal="left" vertical="top" wrapText="1"/>
    </xf>
    <xf numFmtId="0" fontId="25" fillId="0" borderId="129" xfId="44" applyFont="1" applyFill="1" applyBorder="1" applyAlignment="1">
      <alignment horizontal="left" vertical="top" wrapText="1"/>
    </xf>
    <xf numFmtId="0" fontId="34" fillId="0" borderId="10" xfId="44" applyFont="1" applyFill="1" applyBorder="1" applyAlignment="1">
      <alignment horizontal="left" vertical="top"/>
    </xf>
    <xf numFmtId="0" fontId="25" fillId="0" borderId="29" xfId="44" applyFont="1" applyBorder="1" applyAlignment="1">
      <alignment horizontal="left" vertical="top"/>
    </xf>
    <xf numFmtId="0" fontId="34" fillId="0" borderId="171" xfId="44" applyFont="1" applyFill="1" applyBorder="1" applyAlignment="1">
      <alignment horizontal="left" vertical="top" wrapText="1" shrinkToFit="1"/>
    </xf>
    <xf numFmtId="0" fontId="34" fillId="0" borderId="129" xfId="44" applyFont="1" applyFill="1" applyBorder="1" applyAlignment="1">
      <alignment horizontal="left" vertical="top" wrapText="1"/>
    </xf>
    <xf numFmtId="0" fontId="34" fillId="0" borderId="171" xfId="44" applyFont="1" applyFill="1" applyBorder="1" applyAlignment="1">
      <alignment horizontal="left" vertical="top" wrapText="1"/>
    </xf>
    <xf numFmtId="176" fontId="34" fillId="0" borderId="108" xfId="44" applyNumberFormat="1" applyFont="1" applyFill="1" applyBorder="1" applyAlignment="1">
      <alignment horizontal="left" vertical="top" wrapText="1"/>
    </xf>
    <xf numFmtId="176" fontId="34" fillId="0" borderId="129" xfId="44" applyNumberFormat="1" applyFont="1" applyFill="1" applyBorder="1" applyAlignment="1">
      <alignment horizontal="left" vertical="top" wrapText="1"/>
    </xf>
    <xf numFmtId="176" fontId="34" fillId="0" borderId="171" xfId="44" applyNumberFormat="1" applyFont="1" applyFill="1" applyBorder="1" applyAlignment="1">
      <alignment horizontal="left" vertical="top" wrapText="1"/>
    </xf>
    <xf numFmtId="0" fontId="34" fillId="0" borderId="122" xfId="44" applyFont="1" applyFill="1" applyBorder="1" applyAlignment="1">
      <alignment horizontal="left" vertical="top" wrapText="1"/>
    </xf>
    <xf numFmtId="0" fontId="34" fillId="0" borderId="112" xfId="44" applyFont="1" applyFill="1" applyBorder="1" applyAlignment="1">
      <alignment horizontal="left" vertical="top" wrapText="1"/>
    </xf>
    <xf numFmtId="0" fontId="34" fillId="0" borderId="133" xfId="44" applyFont="1" applyFill="1" applyBorder="1" applyAlignment="1">
      <alignment horizontal="left" vertical="top" wrapText="1"/>
    </xf>
    <xf numFmtId="0" fontId="68" fillId="0" borderId="56" xfId="44" applyFont="1" applyBorder="1" applyAlignment="1">
      <alignment horizontal="center" vertical="center"/>
    </xf>
    <xf numFmtId="0" fontId="28" fillId="30" borderId="48" xfId="44" applyFont="1" applyFill="1" applyBorder="1" applyAlignment="1">
      <alignment horizontal="center" vertical="center" wrapText="1"/>
    </xf>
    <xf numFmtId="0" fontId="28" fillId="30" borderId="44" xfId="44" applyFont="1" applyFill="1" applyBorder="1" applyAlignment="1">
      <alignment horizontal="center" vertical="center" wrapText="1"/>
    </xf>
    <xf numFmtId="0" fontId="34" fillId="0" borderId="108" xfId="44" applyFont="1" applyBorder="1" applyAlignment="1">
      <alignment horizontal="left" vertical="top" wrapText="1"/>
    </xf>
    <xf numFmtId="0" fontId="34" fillId="0" borderId="161" xfId="44" applyFont="1" applyBorder="1" applyAlignment="1">
      <alignment horizontal="left" vertical="top" wrapText="1"/>
    </xf>
    <xf numFmtId="0" fontId="34" fillId="0" borderId="155" xfId="44" applyFont="1" applyBorder="1" applyAlignment="1">
      <alignment horizontal="left" vertical="top" wrapText="1"/>
    </xf>
    <xf numFmtId="0" fontId="34" fillId="0" borderId="129" xfId="44" applyFont="1" applyBorder="1" applyAlignment="1">
      <alignment horizontal="left" vertical="top" wrapText="1"/>
    </xf>
    <xf numFmtId="0" fontId="46" fillId="0" borderId="0" xfId="45" applyFont="1" applyAlignment="1">
      <alignment horizontal="center" vertical="center"/>
    </xf>
    <xf numFmtId="0" fontId="48" fillId="0" borderId="0" xfId="45" applyFont="1" applyAlignment="1">
      <alignment horizontal="center" vertical="center"/>
    </xf>
    <xf numFmtId="0" fontId="47" fillId="0" borderId="0" xfId="45" applyFont="1" applyAlignment="1">
      <alignment horizontal="center" vertical="center"/>
    </xf>
    <xf numFmtId="0" fontId="40" fillId="0" borderId="0" xfId="45" applyFont="1" applyAlignment="1">
      <alignment horizontal="left" vertical="center" wrapText="1"/>
    </xf>
    <xf numFmtId="0" fontId="25" fillId="0" borderId="0" xfId="45" applyFont="1" applyAlignment="1">
      <alignment horizontal="left" vertical="center" wrapText="1"/>
    </xf>
    <xf numFmtId="0" fontId="31" fillId="0" borderId="30" xfId="45" applyFont="1" applyBorder="1" applyAlignment="1">
      <alignment horizontal="center" vertical="center"/>
    </xf>
    <xf numFmtId="0" fontId="31" fillId="0" borderId="58" xfId="45" applyFont="1" applyBorder="1" applyAlignment="1">
      <alignment horizontal="center" vertical="center"/>
    </xf>
    <xf numFmtId="0" fontId="31" fillId="0" borderId="47" xfId="45" applyFont="1" applyBorder="1" applyAlignment="1">
      <alignment horizontal="center" vertical="center"/>
    </xf>
    <xf numFmtId="0" fontId="25" fillId="0" borderId="58" xfId="45" applyFont="1" applyBorder="1" applyAlignment="1">
      <alignment horizontal="center" vertical="center"/>
    </xf>
    <xf numFmtId="0" fontId="25" fillId="0" borderId="36" xfId="45" applyFont="1" applyBorder="1" applyAlignment="1">
      <alignment horizontal="center" vertical="center"/>
    </xf>
    <xf numFmtId="0" fontId="25" fillId="0" borderId="51" xfId="45" applyFont="1" applyBorder="1" applyAlignment="1">
      <alignment horizontal="center" vertical="center"/>
    </xf>
    <xf numFmtId="0" fontId="25" fillId="0" borderId="56" xfId="45" applyFont="1" applyBorder="1" applyAlignment="1">
      <alignment horizontal="center" vertical="center"/>
    </xf>
    <xf numFmtId="0" fontId="25" fillId="0" borderId="26" xfId="45" applyFont="1" applyBorder="1" applyAlignment="1">
      <alignment horizontal="center" vertical="center"/>
    </xf>
    <xf numFmtId="0" fontId="31" fillId="0" borderId="32" xfId="45" applyFont="1" applyBorder="1" applyAlignment="1">
      <alignment horizontal="center" vertical="center"/>
    </xf>
    <xf numFmtId="0" fontId="31" fillId="0" borderId="0" xfId="45" applyFont="1" applyBorder="1" applyAlignment="1">
      <alignment horizontal="center" vertical="center"/>
    </xf>
    <xf numFmtId="0" fontId="31" fillId="0" borderId="51" xfId="45" applyFont="1" applyBorder="1" applyAlignment="1">
      <alignment horizontal="center" vertical="center"/>
    </xf>
    <xf numFmtId="0" fontId="31" fillId="0" borderId="56" xfId="45" applyFont="1" applyBorder="1" applyAlignment="1">
      <alignment horizontal="center" vertical="center"/>
    </xf>
    <xf numFmtId="0" fontId="31" fillId="0" borderId="48" xfId="45" applyFont="1" applyBorder="1" applyAlignment="1">
      <alignment horizontal="center" vertical="center"/>
    </xf>
    <xf numFmtId="0" fontId="31" fillId="0" borderId="44" xfId="45" applyFont="1" applyBorder="1" applyAlignment="1">
      <alignment horizontal="center" vertical="center"/>
    </xf>
    <xf numFmtId="178" fontId="35" fillId="25" borderId="33" xfId="45" applyNumberFormat="1" applyFont="1" applyFill="1" applyBorder="1" applyAlignment="1">
      <alignment horizontal="right" vertical="center" wrapText="1"/>
    </xf>
    <xf numFmtId="178" fontId="35" fillId="25" borderId="70" xfId="45" applyNumberFormat="1" applyFont="1" applyFill="1" applyBorder="1" applyAlignment="1">
      <alignment horizontal="right" vertical="center" wrapText="1"/>
    </xf>
    <xf numFmtId="0" fontId="25" fillId="0" borderId="22" xfId="45" applyBorder="1" applyAlignment="1">
      <alignment vertical="center"/>
    </xf>
    <xf numFmtId="179" fontId="43" fillId="0" borderId="39" xfId="45" applyNumberFormat="1" applyFont="1" applyBorder="1" applyAlignment="1">
      <alignment horizontal="right" vertical="center" wrapText="1"/>
    </xf>
    <xf numFmtId="0" fontId="25" fillId="0" borderId="57" xfId="45" applyFont="1" applyBorder="1" applyAlignment="1">
      <alignment horizontal="right" vertical="center" wrapText="1"/>
    </xf>
    <xf numFmtId="0" fontId="25" fillId="0" borderId="42" xfId="45" applyBorder="1" applyAlignment="1">
      <alignment vertical="center"/>
    </xf>
    <xf numFmtId="0" fontId="35" fillId="0" borderId="48" xfId="45" applyFont="1" applyBorder="1" applyAlignment="1">
      <alignment horizontal="left" vertical="center" wrapText="1"/>
    </xf>
    <xf numFmtId="0" fontId="35" fillId="0" borderId="47" xfId="45" applyFont="1" applyBorder="1" applyAlignment="1">
      <alignment horizontal="left" vertical="center" wrapText="1"/>
    </xf>
    <xf numFmtId="0" fontId="31" fillId="0" borderId="48" xfId="45" applyFont="1" applyBorder="1" applyAlignment="1">
      <alignment horizontal="right" vertical="center"/>
    </xf>
    <xf numFmtId="0" fontId="31" fillId="0" borderId="47" xfId="45" applyFont="1" applyBorder="1" applyAlignment="1">
      <alignment horizontal="right" vertical="center"/>
    </xf>
    <xf numFmtId="0" fontId="31" fillId="0" borderId="44" xfId="45" applyFont="1" applyBorder="1" applyAlignment="1">
      <alignment horizontal="right" vertical="center"/>
    </xf>
    <xf numFmtId="0" fontId="31" fillId="0" borderId="35" xfId="45" applyFont="1" applyBorder="1" applyAlignment="1">
      <alignment horizontal="center" vertical="center"/>
    </xf>
    <xf numFmtId="0" fontId="25" fillId="0" borderId="44" xfId="45" applyFont="1" applyBorder="1" applyAlignment="1">
      <alignment horizontal="center" vertical="center"/>
    </xf>
    <xf numFmtId="0" fontId="31" fillId="0" borderId="30" xfId="45" applyFont="1" applyBorder="1" applyAlignment="1">
      <alignment horizontal="center"/>
    </xf>
    <xf numFmtId="0" fontId="31" fillId="0" borderId="58" xfId="45" applyFont="1" applyBorder="1" applyAlignment="1">
      <alignment horizontal="center"/>
    </xf>
    <xf numFmtId="0" fontId="31" fillId="0" borderId="36" xfId="45" applyFont="1" applyBorder="1" applyAlignment="1">
      <alignment horizontal="center"/>
    </xf>
    <xf numFmtId="0" fontId="25" fillId="0" borderId="35" xfId="45" applyFont="1" applyBorder="1" applyAlignment="1">
      <alignment horizontal="center" vertical="center"/>
    </xf>
    <xf numFmtId="0" fontId="31" fillId="0" borderId="35" xfId="45" applyFont="1" applyBorder="1" applyAlignment="1">
      <alignment horizontal="right" vertical="center"/>
    </xf>
    <xf numFmtId="0" fontId="25" fillId="0" borderId="35" xfId="45" applyFont="1" applyBorder="1" applyAlignment="1">
      <alignment vertical="center"/>
    </xf>
    <xf numFmtId="0" fontId="31" fillId="0" borderId="48" xfId="45" applyFont="1" applyBorder="1" applyAlignment="1">
      <alignment horizontal="center" vertical="center" shrinkToFit="1"/>
    </xf>
    <xf numFmtId="0" fontId="25" fillId="0" borderId="47" xfId="45" applyFont="1" applyBorder="1" applyAlignment="1">
      <alignment vertical="center" shrinkToFit="1"/>
    </xf>
    <xf numFmtId="0" fontId="25" fillId="0" borderId="44" xfId="45" applyFont="1" applyBorder="1" applyAlignment="1">
      <alignment vertical="center"/>
    </xf>
    <xf numFmtId="0" fontId="25" fillId="0" borderId="47" xfId="45" applyFont="1" applyBorder="1" applyAlignment="1">
      <alignment horizontal="center" vertical="center"/>
    </xf>
    <xf numFmtId="0" fontId="25" fillId="0" borderId="48" xfId="45" applyFont="1" applyBorder="1" applyAlignment="1">
      <alignment horizontal="right" vertical="center"/>
    </xf>
    <xf numFmtId="0" fontId="25" fillId="0" borderId="47" xfId="45" applyFont="1" applyBorder="1" applyAlignment="1">
      <alignment horizontal="right" vertical="center"/>
    </xf>
    <xf numFmtId="0" fontId="31" fillId="0" borderId="51" xfId="45" applyFont="1" applyBorder="1" applyAlignment="1">
      <alignment horizontal="center" vertical="top"/>
    </xf>
    <xf numFmtId="0" fontId="31" fillId="0" borderId="56" xfId="45" applyFont="1" applyBorder="1" applyAlignment="1">
      <alignment horizontal="center" vertical="top"/>
    </xf>
    <xf numFmtId="0" fontId="31" fillId="0" borderId="26" xfId="45" applyFont="1" applyBorder="1" applyAlignment="1">
      <alignment horizontal="center" vertical="top"/>
    </xf>
    <xf numFmtId="178" fontId="35" fillId="0" borderId="39" xfId="45" applyNumberFormat="1" applyFont="1" applyBorder="1" applyAlignment="1">
      <alignment horizontal="right" vertical="center" wrapText="1"/>
    </xf>
    <xf numFmtId="0" fontId="38" fillId="0" borderId="0" xfId="45" applyFont="1" applyAlignment="1">
      <alignment vertical="top" wrapText="1"/>
    </xf>
    <xf numFmtId="0" fontId="38" fillId="0" borderId="0" xfId="45" applyFont="1" applyAlignment="1">
      <alignment vertical="top"/>
    </xf>
    <xf numFmtId="0" fontId="37" fillId="0" borderId="0" xfId="45" applyFont="1" applyAlignment="1"/>
    <xf numFmtId="0" fontId="31" fillId="0" borderId="36" xfId="45" applyFont="1" applyBorder="1" applyAlignment="1">
      <alignment horizontal="center" vertical="center"/>
    </xf>
    <xf numFmtId="0" fontId="25" fillId="0" borderId="35" xfId="45" applyFont="1" applyBorder="1"/>
    <xf numFmtId="0" fontId="31" fillId="0" borderId="10" xfId="45" applyFont="1" applyBorder="1" applyAlignment="1">
      <alignment horizontal="center" vertical="center"/>
    </xf>
    <xf numFmtId="0" fontId="25" fillId="0" borderId="10" xfId="45" applyFont="1" applyBorder="1"/>
    <xf numFmtId="0" fontId="38" fillId="0" borderId="0" xfId="45" applyFont="1" applyAlignment="1">
      <alignment horizontal="left" vertical="center" wrapText="1"/>
    </xf>
    <xf numFmtId="0" fontId="37" fillId="0" borderId="0" xfId="45" applyFont="1" applyAlignment="1">
      <alignment horizontal="left" vertical="center" wrapText="1"/>
    </xf>
    <xf numFmtId="49" fontId="31" fillId="0" borderId="45" xfId="45" applyNumberFormat="1" applyFont="1" applyBorder="1" applyAlignment="1">
      <alignment horizontal="right" vertical="center" wrapText="1"/>
    </xf>
    <xf numFmtId="49" fontId="31" fillId="0" borderId="27" xfId="45" applyNumberFormat="1" applyFont="1" applyBorder="1" applyAlignment="1">
      <alignment horizontal="right" vertical="center" wrapText="1"/>
    </xf>
    <xf numFmtId="0" fontId="25" fillId="0" borderId="40" xfId="45" applyBorder="1" applyAlignment="1">
      <alignment horizontal="right" vertical="center"/>
    </xf>
    <xf numFmtId="0" fontId="35" fillId="0" borderId="39" xfId="45" applyFont="1" applyBorder="1" applyAlignment="1">
      <alignment horizontal="center" vertical="center" wrapText="1"/>
    </xf>
    <xf numFmtId="0" fontId="35" fillId="0" borderId="57" xfId="45" applyFont="1" applyBorder="1" applyAlignment="1">
      <alignment horizontal="center" vertical="center"/>
    </xf>
    <xf numFmtId="0" fontId="25" fillId="0" borderId="42" xfId="45" applyBorder="1" applyAlignment="1">
      <alignment horizontal="center" vertical="center"/>
    </xf>
    <xf numFmtId="177" fontId="35" fillId="25" borderId="52" xfId="45" applyNumberFormat="1" applyFont="1" applyFill="1" applyBorder="1" applyAlignment="1">
      <alignment horizontal="right" vertical="center" wrapText="1"/>
    </xf>
    <xf numFmtId="177" fontId="35" fillId="25" borderId="53" xfId="45" applyNumberFormat="1" applyFont="1" applyFill="1" applyBorder="1" applyAlignment="1">
      <alignment horizontal="right" vertical="center" wrapText="1"/>
    </xf>
    <xf numFmtId="177" fontId="35" fillId="25" borderId="54" xfId="45" applyNumberFormat="1" applyFont="1" applyFill="1" applyBorder="1" applyAlignment="1">
      <alignment horizontal="right" vertical="center" wrapText="1"/>
    </xf>
    <xf numFmtId="0" fontId="38" fillId="0" borderId="0" xfId="45" applyFont="1" applyAlignment="1">
      <alignment horizontal="left" wrapText="1"/>
    </xf>
    <xf numFmtId="0" fontId="31" fillId="0" borderId="73" xfId="45" applyFont="1" applyBorder="1" applyAlignment="1">
      <alignment horizontal="center" vertical="center" wrapText="1"/>
    </xf>
    <xf numFmtId="0" fontId="25" fillId="0" borderId="72" xfId="45" applyBorder="1" applyAlignment="1">
      <alignment vertical="center"/>
    </xf>
    <xf numFmtId="0" fontId="25" fillId="0" borderId="71" xfId="45" applyBorder="1" applyAlignment="1">
      <alignment vertical="center"/>
    </xf>
    <xf numFmtId="0" fontId="35" fillId="0" borderId="33" xfId="45" applyFont="1" applyBorder="1" applyAlignment="1">
      <alignment horizontal="center" vertical="center" wrapText="1"/>
    </xf>
    <xf numFmtId="0" fontId="35" fillId="0" borderId="70" xfId="45" applyFont="1" applyBorder="1" applyAlignment="1">
      <alignment horizontal="center" vertical="center"/>
    </xf>
    <xf numFmtId="0" fontId="25" fillId="0" borderId="22" xfId="45" applyBorder="1" applyAlignment="1">
      <alignment horizontal="center" vertical="center"/>
    </xf>
    <xf numFmtId="0" fontId="31" fillId="0" borderId="26" xfId="45" applyFont="1" applyBorder="1" applyAlignment="1">
      <alignment horizontal="center" vertical="center"/>
    </xf>
    <xf numFmtId="182" fontId="50" fillId="26" borderId="39" xfId="48" applyNumberFormat="1" applyFont="1" applyFill="1" applyBorder="1" applyAlignment="1" applyProtection="1">
      <alignment horizontal="center" vertical="center" wrapText="1"/>
    </xf>
    <xf numFmtId="182" fontId="50" fillId="26" borderId="199" xfId="48" applyNumberFormat="1" applyFont="1" applyFill="1" applyBorder="1" applyAlignment="1" applyProtection="1">
      <alignment horizontal="center" vertical="center" wrapText="1"/>
    </xf>
    <xf numFmtId="182" fontId="50" fillId="0" borderId="82" xfId="48" applyNumberFormat="1" applyFont="1" applyFill="1" applyBorder="1" applyAlignment="1">
      <alignment horizontal="left" vertical="center" wrapText="1"/>
    </xf>
    <xf numFmtId="0" fontId="50" fillId="0" borderId="82" xfId="48" applyFont="1" applyFill="1" applyBorder="1" applyAlignment="1">
      <alignment horizontal="left" vertical="center" wrapText="1"/>
    </xf>
    <xf numFmtId="0" fontId="50" fillId="0" borderId="81" xfId="48" applyFont="1" applyFill="1" applyBorder="1" applyAlignment="1">
      <alignment horizontal="left" vertical="center" wrapText="1"/>
    </xf>
    <xf numFmtId="0" fontId="50" fillId="0" borderId="12" xfId="48" applyFont="1" applyBorder="1" applyAlignment="1">
      <alignment horizontal="center" vertical="center" wrapText="1"/>
    </xf>
    <xf numFmtId="0" fontId="50" fillId="0" borderId="0" xfId="48" applyFont="1" applyBorder="1" applyAlignment="1">
      <alignment horizontal="center" vertical="center" wrapText="1"/>
    </xf>
    <xf numFmtId="0" fontId="50" fillId="0" borderId="65" xfId="48" applyFont="1" applyBorder="1" applyAlignment="1">
      <alignment horizontal="center" vertical="center" wrapText="1"/>
    </xf>
    <xf numFmtId="0" fontId="50" fillId="0" borderId="14" xfId="48" applyFont="1" applyBorder="1" applyAlignment="1">
      <alignment horizontal="center" vertical="center" wrapText="1"/>
    </xf>
    <xf numFmtId="0" fontId="50" fillId="0" borderId="15" xfId="48" applyFont="1" applyBorder="1" applyAlignment="1">
      <alignment horizontal="center" vertical="center" wrapText="1"/>
    </xf>
    <xf numFmtId="0" fontId="50" fillId="0" borderId="16" xfId="48" applyFont="1" applyBorder="1" applyAlignment="1">
      <alignment horizontal="center" vertical="center" wrapText="1"/>
    </xf>
    <xf numFmtId="0" fontId="50" fillId="0" borderId="56" xfId="48" applyFont="1" applyBorder="1" applyAlignment="1">
      <alignment horizontal="center" vertical="center"/>
    </xf>
    <xf numFmtId="0" fontId="50" fillId="0" borderId="64" xfId="48" applyFont="1" applyBorder="1" applyAlignment="1">
      <alignment horizontal="center" vertical="center"/>
    </xf>
    <xf numFmtId="0" fontId="50" fillId="0" borderId="47" xfId="48" applyFont="1" applyBorder="1" applyAlignment="1">
      <alignment horizontal="center" vertical="center"/>
    </xf>
    <xf numFmtId="0" fontId="50" fillId="0" borderId="60" xfId="48" applyFont="1" applyBorder="1" applyAlignment="1">
      <alignment horizontal="center" vertical="center"/>
    </xf>
    <xf numFmtId="0" fontId="50" fillId="0" borderId="17" xfId="48" applyFont="1" applyFill="1" applyBorder="1" applyAlignment="1" applyProtection="1">
      <alignment horizontal="center" vertical="center" wrapText="1"/>
    </xf>
    <xf numFmtId="0" fontId="50" fillId="0" borderId="144" xfId="48" applyFont="1" applyFill="1" applyBorder="1" applyAlignment="1" applyProtection="1">
      <alignment horizontal="center" vertical="center" wrapText="1"/>
    </xf>
    <xf numFmtId="0" fontId="50" fillId="0" borderId="0" xfId="48" applyFont="1" applyFill="1" applyBorder="1" applyAlignment="1" applyProtection="1">
      <alignment horizontal="center" vertical="center" wrapText="1"/>
    </xf>
    <xf numFmtId="0" fontId="50" fillId="0" borderId="25" xfId="48" applyFont="1" applyFill="1" applyBorder="1" applyAlignment="1" applyProtection="1">
      <alignment horizontal="center" vertical="center" wrapText="1"/>
    </xf>
    <xf numFmtId="0" fontId="50" fillId="0" borderId="56" xfId="48" applyFont="1" applyFill="1" applyBorder="1" applyAlignment="1" applyProtection="1">
      <alignment horizontal="center" vertical="center" wrapText="1"/>
    </xf>
    <xf numFmtId="0" fontId="50" fillId="0" borderId="26" xfId="48" applyFont="1" applyFill="1" applyBorder="1" applyAlignment="1" applyProtection="1">
      <alignment horizontal="center" vertical="center" wrapText="1"/>
    </xf>
    <xf numFmtId="182" fontId="50" fillId="0" borderId="141" xfId="48" applyNumberFormat="1" applyFont="1" applyFill="1" applyBorder="1" applyAlignment="1">
      <alignment horizontal="left" vertical="center" shrinkToFit="1"/>
    </xf>
    <xf numFmtId="0" fontId="50" fillId="0" borderId="141" xfId="48" applyFont="1" applyFill="1" applyBorder="1" applyAlignment="1">
      <alignment horizontal="left" vertical="center" shrinkToFit="1"/>
    </xf>
    <xf numFmtId="0" fontId="50" fillId="0" borderId="140" xfId="48" applyFont="1" applyFill="1" applyBorder="1" applyAlignment="1">
      <alignment horizontal="left" vertical="center" shrinkToFit="1"/>
    </xf>
    <xf numFmtId="182" fontId="50" fillId="26" borderId="198" xfId="48" applyNumberFormat="1" applyFont="1" applyFill="1" applyBorder="1" applyAlignment="1" applyProtection="1">
      <alignment horizontal="center" vertical="center" wrapText="1"/>
    </xf>
    <xf numFmtId="182" fontId="50" fillId="26" borderId="42" xfId="48" applyNumberFormat="1" applyFont="1" applyFill="1" applyBorder="1" applyAlignment="1" applyProtection="1">
      <alignment horizontal="center" vertical="center" wrapText="1"/>
    </xf>
    <xf numFmtId="0" fontId="59" fillId="29" borderId="10" xfId="48" applyFont="1" applyFill="1" applyBorder="1" applyAlignment="1" applyProtection="1">
      <alignment horizontal="center" vertical="center" wrapText="1"/>
      <protection locked="0"/>
    </xf>
    <xf numFmtId="0" fontId="59" fillId="28" borderId="28" xfId="48" applyFont="1" applyFill="1" applyBorder="1" applyAlignment="1" applyProtection="1">
      <alignment horizontal="center" vertical="center" wrapText="1"/>
      <protection locked="0"/>
    </xf>
    <xf numFmtId="0" fontId="59" fillId="28" borderId="29" xfId="48" applyFont="1" applyFill="1" applyBorder="1" applyAlignment="1" applyProtection="1">
      <alignment horizontal="center" vertical="center" wrapText="1"/>
      <protection locked="0"/>
    </xf>
    <xf numFmtId="0" fontId="59" fillId="29" borderId="48" xfId="48" applyFont="1" applyFill="1" applyBorder="1" applyAlignment="1" applyProtection="1">
      <alignment horizontal="center" vertical="center" shrinkToFit="1"/>
      <protection locked="0"/>
    </xf>
    <xf numFmtId="0" fontId="59" fillId="28" borderId="47" xfId="48" applyFont="1" applyFill="1" applyBorder="1" applyAlignment="1" applyProtection="1">
      <alignment horizontal="center" vertical="center" shrinkToFit="1"/>
      <protection locked="0"/>
    </xf>
    <xf numFmtId="0" fontId="59" fillId="28" borderId="44" xfId="48" applyFont="1" applyFill="1" applyBorder="1" applyAlignment="1" applyProtection="1">
      <alignment horizontal="center" vertical="center" shrinkToFit="1"/>
      <protection locked="0"/>
    </xf>
    <xf numFmtId="0" fontId="59" fillId="28" borderId="48" xfId="48" applyFont="1" applyFill="1" applyBorder="1" applyAlignment="1" applyProtection="1">
      <alignment horizontal="center" vertical="center" shrinkToFit="1"/>
      <protection locked="0"/>
    </xf>
    <xf numFmtId="0" fontId="59" fillId="27" borderId="30" xfId="48" applyFont="1" applyFill="1" applyBorder="1" applyAlignment="1" applyProtection="1">
      <alignment horizontal="center" vertical="center" wrapText="1"/>
      <protection locked="0"/>
    </xf>
    <xf numFmtId="0" fontId="59" fillId="27" borderId="58" xfId="48" applyFont="1" applyFill="1" applyBorder="1" applyAlignment="1" applyProtection="1">
      <alignment horizontal="center" vertical="center" wrapText="1"/>
      <protection locked="0"/>
    </xf>
    <xf numFmtId="0" fontId="59" fillId="27" borderId="63" xfId="48" applyFont="1" applyFill="1" applyBorder="1" applyAlignment="1" applyProtection="1">
      <alignment horizontal="center" vertical="center" wrapText="1"/>
      <protection locked="0"/>
    </xf>
    <xf numFmtId="0" fontId="59" fillId="27" borderId="32" xfId="48" applyFont="1" applyFill="1" applyBorder="1" applyAlignment="1" applyProtection="1">
      <alignment horizontal="center" vertical="center" wrapText="1"/>
      <protection locked="0"/>
    </xf>
    <xf numFmtId="0" fontId="59" fillId="27" borderId="0" xfId="48" applyFont="1" applyFill="1" applyBorder="1" applyAlignment="1" applyProtection="1">
      <alignment horizontal="center" vertical="center" wrapText="1"/>
      <protection locked="0"/>
    </xf>
    <xf numFmtId="0" fontId="59" fillId="27" borderId="65" xfId="48" applyFont="1" applyFill="1" applyBorder="1" applyAlignment="1" applyProtection="1">
      <alignment horizontal="center" vertical="center" wrapText="1"/>
      <protection locked="0"/>
    </xf>
    <xf numFmtId="0" fontId="59" fillId="27" borderId="51" xfId="48" applyFont="1" applyFill="1" applyBorder="1" applyAlignment="1" applyProtection="1">
      <alignment horizontal="center" vertical="center" wrapText="1"/>
      <protection locked="0"/>
    </xf>
    <xf numFmtId="0" fontId="59" fillId="27" borderId="56" xfId="48" applyFont="1" applyFill="1" applyBorder="1" applyAlignment="1" applyProtection="1">
      <alignment horizontal="center" vertical="center" wrapText="1"/>
      <protection locked="0"/>
    </xf>
    <xf numFmtId="0" fontId="59" fillId="27" borderId="64" xfId="48" applyFont="1" applyFill="1" applyBorder="1" applyAlignment="1" applyProtection="1">
      <alignment horizontal="center" vertical="center" wrapText="1"/>
      <protection locked="0"/>
    </xf>
    <xf numFmtId="0" fontId="51" fillId="0" borderId="126" xfId="48" applyFont="1" applyFill="1" applyBorder="1" applyAlignment="1">
      <alignment horizontal="center" vertical="center" wrapText="1"/>
    </xf>
    <xf numFmtId="0" fontId="51" fillId="0" borderId="125" xfId="48" applyFont="1" applyFill="1" applyBorder="1" applyAlignment="1">
      <alignment horizontal="center" vertical="center" wrapText="1"/>
    </xf>
    <xf numFmtId="0" fontId="51" fillId="0" borderId="124" xfId="48" applyFont="1" applyFill="1" applyBorder="1" applyAlignment="1">
      <alignment horizontal="center" vertical="center" wrapText="1"/>
    </xf>
    <xf numFmtId="0" fontId="49" fillId="0" borderId="96" xfId="48" applyFont="1" applyBorder="1" applyAlignment="1">
      <alignment horizontal="center" vertical="center" wrapText="1"/>
    </xf>
    <xf numFmtId="0" fontId="49" fillId="0" borderId="95" xfId="48" applyFont="1" applyBorder="1" applyAlignment="1">
      <alignment horizontal="center" vertical="center" wrapText="1"/>
    </xf>
    <xf numFmtId="0" fontId="49" fillId="0" borderId="94" xfId="48" applyFont="1" applyBorder="1" applyAlignment="1">
      <alignment horizontal="center" vertical="center" wrapText="1"/>
    </xf>
    <xf numFmtId="0" fontId="49" fillId="0" borderId="85" xfId="48" applyFont="1" applyBorder="1" applyAlignment="1">
      <alignment horizontal="center" vertical="center" wrapText="1"/>
    </xf>
    <xf numFmtId="0" fontId="49" fillId="0" borderId="84" xfId="48" applyFont="1" applyBorder="1" applyAlignment="1">
      <alignment horizontal="center" vertical="center" wrapText="1"/>
    </xf>
    <xf numFmtId="0" fontId="49" fillId="0" borderId="83" xfId="48" applyFont="1" applyBorder="1" applyAlignment="1">
      <alignment horizontal="center" vertical="center" wrapText="1"/>
    </xf>
    <xf numFmtId="0" fontId="49" fillId="0" borderId="76" xfId="48" applyFont="1" applyBorder="1" applyAlignment="1">
      <alignment horizontal="center" vertical="center" wrapText="1"/>
    </xf>
    <xf numFmtId="0" fontId="49" fillId="0" borderId="75" xfId="48" applyFont="1" applyBorder="1" applyAlignment="1">
      <alignment horizontal="center" vertical="center" wrapText="1"/>
    </xf>
    <xf numFmtId="0" fontId="49" fillId="0" borderId="74" xfId="48" applyFont="1" applyBorder="1" applyAlignment="1">
      <alignment horizontal="center" vertical="center" wrapText="1"/>
    </xf>
    <xf numFmtId="182" fontId="50" fillId="0" borderId="114" xfId="48" applyNumberFormat="1" applyFont="1" applyFill="1" applyBorder="1" applyAlignment="1">
      <alignment horizontal="left" vertical="center" shrinkToFit="1"/>
    </xf>
    <xf numFmtId="0" fontId="50" fillId="0" borderId="114" xfId="48" applyFont="1" applyFill="1" applyBorder="1" applyAlignment="1">
      <alignment horizontal="left" vertical="center" shrinkToFit="1"/>
    </xf>
    <xf numFmtId="0" fontId="50" fillId="0" borderId="107" xfId="48" applyFont="1" applyFill="1" applyBorder="1" applyAlignment="1">
      <alignment horizontal="left" vertical="center" shrinkToFit="1"/>
    </xf>
    <xf numFmtId="1" fontId="59" fillId="26" borderId="120" xfId="48" applyNumberFormat="1" applyFont="1" applyFill="1" applyBorder="1" applyAlignment="1">
      <alignment horizontal="center" vertical="center" wrapText="1"/>
    </xf>
    <xf numFmtId="1" fontId="59" fillId="26" borderId="119" xfId="48" applyNumberFormat="1" applyFont="1" applyFill="1" applyBorder="1" applyAlignment="1">
      <alignment horizontal="center" vertical="center" wrapText="1"/>
    </xf>
    <xf numFmtId="1" fontId="59" fillId="26" borderId="118" xfId="48" applyNumberFormat="1" applyFont="1" applyFill="1" applyBorder="1" applyAlignment="1">
      <alignment horizontal="center" vertical="center" wrapText="1"/>
    </xf>
    <xf numFmtId="1" fontId="59" fillId="26" borderId="117" xfId="48" applyNumberFormat="1" applyFont="1" applyFill="1" applyBorder="1" applyAlignment="1">
      <alignment horizontal="center" vertical="center" wrapText="1"/>
    </xf>
    <xf numFmtId="0" fontId="59" fillId="27" borderId="116" xfId="48" applyFont="1" applyFill="1" applyBorder="1" applyAlignment="1" applyProtection="1">
      <alignment horizontal="center" vertical="center" wrapText="1"/>
      <protection locked="0"/>
    </xf>
    <xf numFmtId="0" fontId="59" fillId="27" borderId="12" xfId="48" applyFont="1" applyFill="1" applyBorder="1" applyAlignment="1" applyProtection="1">
      <alignment horizontal="center" vertical="center" wrapText="1"/>
      <protection locked="0"/>
    </xf>
    <xf numFmtId="0" fontId="59" fillId="27" borderId="14" xfId="48" applyFont="1" applyFill="1" applyBorder="1" applyAlignment="1" applyProtection="1">
      <alignment horizontal="center" vertical="center" wrapText="1"/>
      <protection locked="0"/>
    </xf>
    <xf numFmtId="0" fontId="59" fillId="27" borderId="15" xfId="48" applyFont="1" applyFill="1" applyBorder="1" applyAlignment="1" applyProtection="1">
      <alignment horizontal="center" vertical="center" wrapText="1"/>
      <protection locked="0"/>
    </xf>
    <xf numFmtId="0" fontId="59" fillId="27" borderId="16" xfId="48" applyFont="1" applyFill="1" applyBorder="1" applyAlignment="1" applyProtection="1">
      <alignment horizontal="center" vertical="center" wrapText="1"/>
      <protection locked="0"/>
    </xf>
    <xf numFmtId="0" fontId="51" fillId="0" borderId="110" xfId="48" applyFont="1" applyFill="1" applyBorder="1" applyAlignment="1">
      <alignment horizontal="center" vertical="center" wrapText="1"/>
    </xf>
    <xf numFmtId="0" fontId="51" fillId="0" borderId="114" xfId="48" applyFont="1" applyFill="1" applyBorder="1" applyAlignment="1">
      <alignment horizontal="center" vertical="center" wrapText="1"/>
    </xf>
    <xf numFmtId="0" fontId="51" fillId="0" borderId="107" xfId="48" applyFont="1" applyFill="1" applyBorder="1" applyAlignment="1">
      <alignment horizontal="center" vertical="center" wrapText="1"/>
    </xf>
    <xf numFmtId="182" fontId="59" fillId="26" borderId="110" xfId="48" applyNumberFormat="1" applyFont="1" applyFill="1" applyBorder="1" applyAlignment="1">
      <alignment horizontal="center" vertical="center" wrapText="1"/>
    </xf>
    <xf numFmtId="182" fontId="59" fillId="26" borderId="109" xfId="48" applyNumberFormat="1" applyFont="1" applyFill="1" applyBorder="1" applyAlignment="1">
      <alignment horizontal="center" vertical="center" wrapText="1"/>
    </xf>
    <xf numFmtId="182" fontId="59" fillId="26" borderId="108" xfId="48" applyNumberFormat="1" applyFont="1" applyFill="1" applyBorder="1" applyAlignment="1">
      <alignment horizontal="center" vertical="center" wrapText="1"/>
    </xf>
    <xf numFmtId="182" fontId="59" fillId="26" borderId="107" xfId="48" applyNumberFormat="1" applyFont="1" applyFill="1" applyBorder="1" applyAlignment="1">
      <alignment horizontal="center" vertical="center" wrapText="1"/>
    </xf>
    <xf numFmtId="0" fontId="54" fillId="0" borderId="100" xfId="48" applyFont="1" applyFill="1" applyBorder="1" applyAlignment="1">
      <alignment horizontal="center" vertical="center" wrapText="1"/>
    </xf>
    <xf numFmtId="0" fontId="54" fillId="0" borderId="101" xfId="48" applyFont="1" applyFill="1" applyBorder="1" applyAlignment="1">
      <alignment horizontal="center" vertical="center" wrapText="1"/>
    </xf>
    <xf numFmtId="0" fontId="54" fillId="0" borderId="99" xfId="48" applyFont="1" applyFill="1" applyBorder="1" applyAlignment="1">
      <alignment horizontal="center" vertical="center" wrapText="1"/>
    </xf>
    <xf numFmtId="182" fontId="59" fillId="26" borderId="131" xfId="48" applyNumberFormat="1" applyFont="1" applyFill="1" applyBorder="1" applyAlignment="1">
      <alignment horizontal="center" vertical="center" wrapText="1"/>
    </xf>
    <xf numFmtId="182" fontId="59" fillId="26" borderId="130" xfId="48" applyNumberFormat="1" applyFont="1" applyFill="1" applyBorder="1" applyAlignment="1">
      <alignment horizontal="center" vertical="center" wrapText="1"/>
    </xf>
    <xf numFmtId="182" fontId="59" fillId="26" borderId="129" xfId="48" applyNumberFormat="1" applyFont="1" applyFill="1" applyBorder="1" applyAlignment="1">
      <alignment horizontal="center" vertical="center" wrapText="1"/>
    </xf>
    <xf numFmtId="182" fontId="59" fillId="26" borderId="128" xfId="48" applyNumberFormat="1" applyFont="1" applyFill="1" applyBorder="1" applyAlignment="1">
      <alignment horizontal="center" vertical="center" wrapText="1"/>
    </xf>
    <xf numFmtId="0" fontId="50" fillId="27" borderId="82" xfId="48" applyFont="1" applyFill="1" applyBorder="1" applyAlignment="1" applyProtection="1">
      <alignment horizontal="center" vertical="center"/>
      <protection locked="0"/>
    </xf>
    <xf numFmtId="0" fontId="50" fillId="27" borderId="81" xfId="48" applyFont="1" applyFill="1" applyBorder="1" applyAlignment="1" applyProtection="1">
      <alignment horizontal="center" vertical="center"/>
      <protection locked="0"/>
    </xf>
    <xf numFmtId="0" fontId="50" fillId="0" borderId="47" xfId="48" applyFont="1" applyFill="1" applyBorder="1" applyAlignment="1">
      <alignment horizontal="left" vertical="center" wrapText="1"/>
    </xf>
    <xf numFmtId="0" fontId="50" fillId="0" borderId="60" xfId="48" applyFont="1" applyFill="1" applyBorder="1" applyAlignment="1">
      <alignment horizontal="left" vertical="center" wrapText="1"/>
    </xf>
    <xf numFmtId="182" fontId="49" fillId="26" borderId="93" xfId="48" applyNumberFormat="1" applyFont="1" applyFill="1" applyBorder="1" applyAlignment="1">
      <alignment horizontal="center" vertical="center" wrapText="1"/>
    </xf>
    <xf numFmtId="182" fontId="49" fillId="26" borderId="92" xfId="48" applyNumberFormat="1" applyFont="1" applyFill="1" applyBorder="1" applyAlignment="1">
      <alignment horizontal="center" vertical="center" wrapText="1"/>
    </xf>
    <xf numFmtId="182" fontId="49" fillId="26" borderId="91" xfId="48" applyNumberFormat="1" applyFont="1" applyFill="1" applyBorder="1" applyAlignment="1">
      <alignment horizontal="center" vertical="center" wrapText="1"/>
    </xf>
    <xf numFmtId="182" fontId="49" fillId="26" borderId="85" xfId="48" applyNumberFormat="1" applyFont="1" applyFill="1" applyBorder="1" applyAlignment="1">
      <alignment horizontal="center" vertical="center" wrapText="1"/>
    </xf>
    <xf numFmtId="182" fontId="49" fillId="26" borderId="84" xfId="48" applyNumberFormat="1" applyFont="1" applyFill="1" applyBorder="1" applyAlignment="1">
      <alignment horizontal="center" vertical="center" wrapText="1"/>
    </xf>
    <xf numFmtId="182" fontId="49" fillId="26" borderId="83" xfId="48" applyNumberFormat="1" applyFont="1" applyFill="1" applyBorder="1" applyAlignment="1">
      <alignment horizontal="center" vertical="center" wrapText="1"/>
    </xf>
    <xf numFmtId="182" fontId="49" fillId="26" borderId="76" xfId="48" applyNumberFormat="1" applyFont="1" applyFill="1" applyBorder="1" applyAlignment="1">
      <alignment horizontal="center" vertical="center" wrapText="1"/>
    </xf>
    <xf numFmtId="182" fontId="49" fillId="26" borderId="75" xfId="48" applyNumberFormat="1" applyFont="1" applyFill="1" applyBorder="1" applyAlignment="1">
      <alignment horizontal="center" vertical="center" wrapText="1"/>
    </xf>
    <xf numFmtId="182" fontId="49" fillId="26" borderId="74" xfId="48" applyNumberFormat="1" applyFont="1" applyFill="1" applyBorder="1" applyAlignment="1">
      <alignment horizontal="center" vertical="center" wrapText="1"/>
    </xf>
    <xf numFmtId="0" fontId="59" fillId="27" borderId="116" xfId="48" applyFont="1" applyFill="1" applyBorder="1" applyAlignment="1" applyProtection="1">
      <alignment horizontal="left" vertical="center" wrapText="1"/>
      <protection locked="0"/>
    </xf>
    <xf numFmtId="0" fontId="59" fillId="27" borderId="58" xfId="48" applyFont="1" applyFill="1" applyBorder="1" applyAlignment="1" applyProtection="1">
      <alignment horizontal="left" vertical="center" wrapText="1"/>
      <protection locked="0"/>
    </xf>
    <xf numFmtId="0" fontId="59" fillId="27" borderId="63" xfId="48" applyFont="1" applyFill="1" applyBorder="1" applyAlignment="1" applyProtection="1">
      <alignment horizontal="left" vertical="center" wrapText="1"/>
      <protection locked="0"/>
    </xf>
    <xf numFmtId="0" fontId="59" fillId="27" borderId="12" xfId="48" applyFont="1" applyFill="1" applyBorder="1" applyAlignment="1" applyProtection="1">
      <alignment horizontal="left" vertical="center" wrapText="1"/>
      <protection locked="0"/>
    </xf>
    <xf numFmtId="0" fontId="59" fillId="27" borderId="0" xfId="48" applyFont="1" applyFill="1" applyBorder="1" applyAlignment="1" applyProtection="1">
      <alignment horizontal="left" vertical="center" wrapText="1"/>
      <protection locked="0"/>
    </xf>
    <xf numFmtId="0" fontId="59" fillId="27" borderId="65" xfId="48" applyFont="1" applyFill="1" applyBorder="1" applyAlignment="1" applyProtection="1">
      <alignment horizontal="left" vertical="center" wrapText="1"/>
      <protection locked="0"/>
    </xf>
    <xf numFmtId="0" fontId="59" fillId="27" borderId="127" xfId="48" applyFont="1" applyFill="1" applyBorder="1" applyAlignment="1" applyProtection="1">
      <alignment horizontal="left" vertical="center" wrapText="1"/>
      <protection locked="0"/>
    </xf>
    <xf numFmtId="0" fontId="59" fillId="27" borderId="56" xfId="48" applyFont="1" applyFill="1" applyBorder="1" applyAlignment="1" applyProtection="1">
      <alignment horizontal="left" vertical="center" wrapText="1"/>
      <protection locked="0"/>
    </xf>
    <xf numFmtId="0" fontId="59" fillId="27" borderId="64" xfId="48" applyFont="1" applyFill="1" applyBorder="1" applyAlignment="1" applyProtection="1">
      <alignment horizontal="left" vertical="center" wrapText="1"/>
      <protection locked="0"/>
    </xf>
    <xf numFmtId="0" fontId="54" fillId="0" borderId="131" xfId="48" applyFont="1" applyFill="1" applyBorder="1" applyAlignment="1">
      <alignment horizontal="center" vertical="center" wrapText="1"/>
    </xf>
    <xf numFmtId="0" fontId="54" fillId="0" borderId="135" xfId="48" applyFont="1" applyFill="1" applyBorder="1" applyAlignment="1">
      <alignment horizontal="center" vertical="center" wrapText="1"/>
    </xf>
    <xf numFmtId="0" fontId="54" fillId="0" borderId="128" xfId="48" applyFont="1" applyFill="1" applyBorder="1" applyAlignment="1">
      <alignment horizontal="center" vertical="center" wrapText="1"/>
    </xf>
    <xf numFmtId="0" fontId="59" fillId="0" borderId="115" xfId="48" applyFont="1" applyBorder="1" applyAlignment="1">
      <alignment horizontal="center" vertical="center" shrinkToFit="1"/>
    </xf>
    <xf numFmtId="0" fontId="59" fillId="0" borderId="106" xfId="48" applyFont="1" applyBorder="1" applyAlignment="1">
      <alignment horizontal="center" vertical="center" shrinkToFit="1"/>
    </xf>
    <xf numFmtId="0" fontId="59" fillId="29" borderId="116" xfId="48" applyFont="1" applyFill="1" applyBorder="1" applyAlignment="1" applyProtection="1">
      <alignment horizontal="center" vertical="center" shrinkToFit="1"/>
      <protection locked="0"/>
    </xf>
    <xf numFmtId="0" fontId="59" fillId="29" borderId="58" xfId="48" applyFont="1" applyFill="1" applyBorder="1" applyAlignment="1" applyProtection="1">
      <alignment horizontal="center" vertical="center" shrinkToFit="1"/>
      <protection locked="0"/>
    </xf>
    <xf numFmtId="0" fontId="59" fillId="29" borderId="36" xfId="48" applyFont="1" applyFill="1" applyBorder="1" applyAlignment="1" applyProtection="1">
      <alignment horizontal="center" vertical="center" shrinkToFit="1"/>
      <protection locked="0"/>
    </xf>
    <xf numFmtId="0" fontId="59" fillId="29" borderId="12" xfId="48" applyFont="1" applyFill="1" applyBorder="1" applyAlignment="1" applyProtection="1">
      <alignment horizontal="center" vertical="center" shrinkToFit="1"/>
      <protection locked="0"/>
    </xf>
    <xf numFmtId="0" fontId="59" fillId="29" borderId="0" xfId="48" applyFont="1" applyFill="1" applyBorder="1" applyAlignment="1" applyProtection="1">
      <alignment horizontal="center" vertical="center" shrinkToFit="1"/>
      <protection locked="0"/>
    </xf>
    <xf numFmtId="0" fontId="59" fillId="29" borderId="25" xfId="48" applyFont="1" applyFill="1" applyBorder="1" applyAlignment="1" applyProtection="1">
      <alignment horizontal="center" vertical="center" shrinkToFit="1"/>
      <protection locked="0"/>
    </xf>
    <xf numFmtId="0" fontId="59" fillId="29" borderId="127" xfId="48" applyFont="1" applyFill="1" applyBorder="1" applyAlignment="1" applyProtection="1">
      <alignment horizontal="center" vertical="center" shrinkToFit="1"/>
      <protection locked="0"/>
    </xf>
    <xf numFmtId="0" fontId="59" fillId="29" borderId="56" xfId="48" applyFont="1" applyFill="1" applyBorder="1" applyAlignment="1" applyProtection="1">
      <alignment horizontal="center" vertical="center" shrinkToFit="1"/>
      <protection locked="0"/>
    </xf>
    <xf numFmtId="0" fontId="59" fillId="29" borderId="26" xfId="48" applyFont="1" applyFill="1" applyBorder="1" applyAlignment="1" applyProtection="1">
      <alignment horizontal="center" vertical="center" shrinkToFit="1"/>
      <protection locked="0"/>
    </xf>
    <xf numFmtId="0" fontId="59" fillId="28" borderId="104" xfId="48" applyFont="1" applyFill="1" applyBorder="1" applyAlignment="1" applyProtection="1">
      <alignment horizontal="center" vertical="center" wrapText="1"/>
      <protection locked="0"/>
    </xf>
    <xf numFmtId="0" fontId="59" fillId="28" borderId="103" xfId="48" applyFont="1" applyFill="1" applyBorder="1" applyAlignment="1" applyProtection="1">
      <alignment horizontal="center" vertical="center" shrinkToFit="1"/>
      <protection locked="0"/>
    </xf>
    <xf numFmtId="0" fontId="59" fillId="28" borderId="82" xfId="48" applyFont="1" applyFill="1" applyBorder="1" applyAlignment="1" applyProtection="1">
      <alignment horizontal="center" vertical="center" shrinkToFit="1"/>
      <protection locked="0"/>
    </xf>
    <xf numFmtId="0" fontId="59" fillId="28" borderId="79" xfId="48" applyFont="1" applyFill="1" applyBorder="1" applyAlignment="1" applyProtection="1">
      <alignment horizontal="center" vertical="center" shrinkToFit="1"/>
      <protection locked="0"/>
    </xf>
    <xf numFmtId="0" fontId="59" fillId="27" borderId="102" xfId="48" applyFont="1" applyFill="1" applyBorder="1" applyAlignment="1" applyProtection="1">
      <alignment horizontal="center" vertical="center" wrapText="1"/>
      <protection locked="0"/>
    </xf>
    <xf numFmtId="0" fontId="59" fillId="27" borderId="127" xfId="48" applyFont="1" applyFill="1" applyBorder="1" applyAlignment="1" applyProtection="1">
      <alignment horizontal="center" vertical="center" wrapText="1"/>
      <protection locked="0"/>
    </xf>
    <xf numFmtId="0" fontId="59" fillId="29" borderId="116" xfId="48" applyFont="1" applyFill="1" applyBorder="1" applyAlignment="1" applyProtection="1">
      <alignment horizontal="center" vertical="center"/>
      <protection locked="0"/>
    </xf>
    <xf numFmtId="0" fontId="59" fillId="29" borderId="58" xfId="48" applyFont="1" applyFill="1" applyBorder="1" applyAlignment="1" applyProtection="1">
      <alignment horizontal="center" vertical="center"/>
      <protection locked="0"/>
    </xf>
    <xf numFmtId="0" fontId="59" fillId="29" borderId="36" xfId="48" applyFont="1" applyFill="1" applyBorder="1" applyAlignment="1" applyProtection="1">
      <alignment horizontal="center" vertical="center"/>
      <protection locked="0"/>
    </xf>
    <xf numFmtId="0" fontId="59" fillId="29" borderId="12" xfId="48" applyFont="1" applyFill="1" applyBorder="1" applyAlignment="1" applyProtection="1">
      <alignment horizontal="center" vertical="center"/>
      <protection locked="0"/>
    </xf>
    <xf numFmtId="0" fontId="59" fillId="29" borderId="0" xfId="48" applyFont="1" applyFill="1" applyBorder="1" applyAlignment="1" applyProtection="1">
      <alignment horizontal="center" vertical="center"/>
      <protection locked="0"/>
    </xf>
    <xf numFmtId="0" fontId="59" fillId="29" borderId="25" xfId="48" applyFont="1" applyFill="1" applyBorder="1" applyAlignment="1" applyProtection="1">
      <alignment horizontal="center" vertical="center"/>
      <protection locked="0"/>
    </xf>
    <xf numFmtId="0" fontId="59" fillId="29" borderId="127" xfId="48" applyFont="1" applyFill="1" applyBorder="1" applyAlignment="1" applyProtection="1">
      <alignment horizontal="center" vertical="center"/>
      <protection locked="0"/>
    </xf>
    <xf numFmtId="0" fontId="59" fillId="29" borderId="56" xfId="48" applyFont="1" applyFill="1" applyBorder="1" applyAlignment="1" applyProtection="1">
      <alignment horizontal="center" vertical="center"/>
      <protection locked="0"/>
    </xf>
    <xf numFmtId="0" fontId="59" fillId="29" borderId="26" xfId="48" applyFont="1" applyFill="1" applyBorder="1" applyAlignment="1" applyProtection="1">
      <alignment horizontal="center" vertical="center"/>
      <protection locked="0"/>
    </xf>
    <xf numFmtId="0" fontId="59" fillId="0" borderId="145" xfId="48" applyFont="1" applyBorder="1" applyAlignment="1">
      <alignment horizontal="center" vertical="center" shrinkToFit="1"/>
    </xf>
    <xf numFmtId="0" fontId="59" fillId="29" borderId="13" xfId="48" applyFont="1" applyFill="1" applyBorder="1" applyAlignment="1" applyProtection="1">
      <alignment horizontal="center" vertical="center"/>
      <protection locked="0"/>
    </xf>
    <xf numFmtId="0" fontId="59" fillId="29" borderId="17" xfId="48" applyFont="1" applyFill="1" applyBorder="1" applyAlignment="1" applyProtection="1">
      <alignment horizontal="center" vertical="center"/>
      <protection locked="0"/>
    </xf>
    <xf numFmtId="0" fontId="59" fillId="29" borderId="144" xfId="48" applyFont="1" applyFill="1" applyBorder="1" applyAlignment="1" applyProtection="1">
      <alignment horizontal="center" vertical="center"/>
      <protection locked="0"/>
    </xf>
    <xf numFmtId="0" fontId="59" fillId="29" borderId="98" xfId="48" applyFont="1" applyFill="1" applyBorder="1" applyAlignment="1" applyProtection="1">
      <alignment horizontal="center" vertical="center" wrapText="1"/>
      <protection locked="0"/>
    </xf>
    <xf numFmtId="0" fontId="59" fillId="29" borderId="67" xfId="48" applyFont="1" applyFill="1" applyBorder="1" applyAlignment="1" applyProtection="1">
      <alignment horizontal="center" vertical="center" shrinkToFit="1"/>
      <protection locked="0"/>
    </xf>
    <xf numFmtId="0" fontId="59" fillId="28" borderId="97" xfId="48" applyFont="1" applyFill="1" applyBorder="1" applyAlignment="1" applyProtection="1">
      <alignment horizontal="center" vertical="center" shrinkToFit="1"/>
      <protection locked="0"/>
    </xf>
    <xf numFmtId="0" fontId="59" fillId="28" borderId="88" xfId="48" applyFont="1" applyFill="1" applyBorder="1" applyAlignment="1" applyProtection="1">
      <alignment horizontal="center" vertical="center" shrinkToFit="1"/>
      <protection locked="0"/>
    </xf>
    <xf numFmtId="0" fontId="59" fillId="27" borderId="143" xfId="48" applyFont="1" applyFill="1" applyBorder="1" applyAlignment="1" applyProtection="1">
      <alignment horizontal="center" vertical="center" wrapText="1"/>
      <protection locked="0"/>
    </xf>
    <xf numFmtId="0" fontId="59" fillId="27" borderId="17" xfId="48" applyFont="1" applyFill="1" applyBorder="1" applyAlignment="1" applyProtection="1">
      <alignment horizontal="center" vertical="center" wrapText="1"/>
      <protection locked="0"/>
    </xf>
    <xf numFmtId="0" fontId="59" fillId="27" borderId="18" xfId="48" applyFont="1" applyFill="1" applyBorder="1" applyAlignment="1" applyProtection="1">
      <alignment horizontal="center" vertical="center" wrapText="1"/>
      <protection locked="0"/>
    </xf>
    <xf numFmtId="0" fontId="51" fillId="0" borderId="142" xfId="48" applyFont="1" applyFill="1" applyBorder="1" applyAlignment="1">
      <alignment horizontal="center" vertical="center" wrapText="1"/>
    </xf>
    <xf numFmtId="0" fontId="51" fillId="0" borderId="141" xfId="48" applyFont="1" applyFill="1" applyBorder="1" applyAlignment="1">
      <alignment horizontal="center" vertical="center" wrapText="1"/>
    </xf>
    <xf numFmtId="0" fontId="51" fillId="0" borderId="140" xfId="48" applyFont="1" applyFill="1" applyBorder="1" applyAlignment="1">
      <alignment horizontal="center" vertical="center" wrapText="1"/>
    </xf>
    <xf numFmtId="0" fontId="56" fillId="26" borderId="13" xfId="48" applyFont="1" applyFill="1" applyBorder="1" applyAlignment="1">
      <alignment horizontal="center" vertical="center" wrapText="1"/>
    </xf>
    <xf numFmtId="0" fontId="56" fillId="26" borderId="144" xfId="48" applyFont="1" applyFill="1" applyBorder="1" applyAlignment="1">
      <alignment horizontal="center" vertical="center" wrapText="1"/>
    </xf>
    <xf numFmtId="0" fontId="56" fillId="26" borderId="12" xfId="48" applyFont="1" applyFill="1" applyBorder="1" applyAlignment="1">
      <alignment horizontal="center" vertical="center" wrapText="1"/>
    </xf>
    <xf numFmtId="0" fontId="56" fillId="26" borderId="25" xfId="48" applyFont="1" applyFill="1" applyBorder="1" applyAlignment="1">
      <alignment horizontal="center" vertical="center" wrapText="1"/>
    </xf>
    <xf numFmtId="0" fontId="56" fillId="26" borderId="14" xfId="48" applyFont="1" applyFill="1" applyBorder="1" applyAlignment="1">
      <alignment horizontal="center" vertical="center" wrapText="1"/>
    </xf>
    <xf numFmtId="0" fontId="56" fillId="26" borderId="105" xfId="48" applyFont="1" applyFill="1" applyBorder="1" applyAlignment="1">
      <alignment horizontal="center" vertical="center" wrapText="1"/>
    </xf>
    <xf numFmtId="0" fontId="56" fillId="26" borderId="143" xfId="48" applyFont="1" applyFill="1" applyBorder="1" applyAlignment="1">
      <alignment horizontal="center" vertical="center" wrapText="1"/>
    </xf>
    <xf numFmtId="0" fontId="56" fillId="26" borderId="18" xfId="48" applyFont="1" applyFill="1" applyBorder="1" applyAlignment="1">
      <alignment horizontal="center" vertical="center" wrapText="1"/>
    </xf>
    <xf numFmtId="0" fontId="56" fillId="26" borderId="32" xfId="48" applyFont="1" applyFill="1" applyBorder="1" applyAlignment="1">
      <alignment horizontal="center" vertical="center" wrapText="1"/>
    </xf>
    <xf numFmtId="0" fontId="56" fillId="26" borderId="65" xfId="48" applyFont="1" applyFill="1" applyBorder="1" applyAlignment="1">
      <alignment horizontal="center" vertical="center" wrapText="1"/>
    </xf>
    <xf numFmtId="0" fontId="56" fillId="26" borderId="102" xfId="48" applyFont="1" applyFill="1" applyBorder="1" applyAlignment="1">
      <alignment horizontal="center" vertical="center" wrapText="1"/>
    </xf>
    <xf numFmtId="0" fontId="56" fillId="26" borderId="16" xfId="48" applyFont="1" applyFill="1" applyBorder="1" applyAlignment="1">
      <alignment horizontal="center" vertical="center" wrapText="1"/>
    </xf>
    <xf numFmtId="0" fontId="50" fillId="0" borderId="13" xfId="48" applyFont="1" applyBorder="1" applyAlignment="1">
      <alignment horizontal="center" vertical="center" wrapText="1"/>
    </xf>
    <xf numFmtId="0" fontId="50" fillId="0" borderId="17" xfId="48" applyFont="1" applyBorder="1" applyAlignment="1">
      <alignment horizontal="center" vertical="center" wrapText="1"/>
    </xf>
    <xf numFmtId="0" fontId="50" fillId="0" borderId="18" xfId="48" applyFont="1" applyBorder="1" applyAlignment="1">
      <alignment horizontal="center" vertical="center" wrapText="1"/>
    </xf>
    <xf numFmtId="0" fontId="59" fillId="0" borderId="90" xfId="48" applyFont="1" applyBorder="1" applyAlignment="1">
      <alignment horizontal="center" vertical="center"/>
    </xf>
    <xf numFmtId="0" fontId="59" fillId="0" borderId="47" xfId="48" applyFont="1" applyBorder="1" applyAlignment="1">
      <alignment horizontal="center" vertical="center"/>
    </xf>
    <xf numFmtId="0" fontId="59" fillId="0" borderId="60" xfId="48" applyFont="1" applyBorder="1" applyAlignment="1">
      <alignment horizontal="center" vertical="center"/>
    </xf>
    <xf numFmtId="0" fontId="59" fillId="26" borderId="90" xfId="48" applyFont="1" applyFill="1" applyBorder="1" applyAlignment="1">
      <alignment horizontal="center" vertical="center"/>
    </xf>
    <xf numFmtId="0" fontId="59" fillId="26" borderId="47" xfId="48" applyFont="1" applyFill="1" applyBorder="1" applyAlignment="1">
      <alignment horizontal="center" vertical="center"/>
    </xf>
    <xf numFmtId="0" fontId="59" fillId="26" borderId="60" xfId="48" applyFont="1" applyFill="1" applyBorder="1" applyAlignment="1">
      <alignment horizontal="center" vertical="center"/>
    </xf>
    <xf numFmtId="1" fontId="59" fillId="26" borderId="139" xfId="48" applyNumberFormat="1" applyFont="1" applyFill="1" applyBorder="1" applyAlignment="1">
      <alignment horizontal="center" vertical="center" wrapText="1"/>
    </xf>
    <xf numFmtId="1" fontId="59" fillId="26" borderId="138" xfId="48" applyNumberFormat="1" applyFont="1" applyFill="1" applyBorder="1" applyAlignment="1">
      <alignment horizontal="center" vertical="center" wrapText="1"/>
    </xf>
    <xf numFmtId="1" fontId="59" fillId="26" borderId="137" xfId="48" applyNumberFormat="1" applyFont="1" applyFill="1" applyBorder="1" applyAlignment="1">
      <alignment horizontal="center" vertical="center" wrapText="1"/>
    </xf>
    <xf numFmtId="1" fontId="59" fillId="26" borderId="136" xfId="48" applyNumberFormat="1" applyFont="1" applyFill="1" applyBorder="1" applyAlignment="1">
      <alignment horizontal="center" vertical="center" wrapText="1"/>
    </xf>
    <xf numFmtId="0" fontId="59" fillId="27" borderId="13" xfId="48" applyFont="1" applyFill="1" applyBorder="1" applyAlignment="1" applyProtection="1">
      <alignment horizontal="left" vertical="center" wrapText="1"/>
      <protection locked="0"/>
    </xf>
    <xf numFmtId="0" fontId="59" fillId="27" borderId="17" xfId="48" applyFont="1" applyFill="1" applyBorder="1" applyAlignment="1" applyProtection="1">
      <alignment horizontal="left" vertical="center" wrapText="1"/>
      <protection locked="0"/>
    </xf>
    <xf numFmtId="0" fontId="59" fillId="27" borderId="18" xfId="48" applyFont="1" applyFill="1" applyBorder="1" applyAlignment="1" applyProtection="1">
      <alignment horizontal="left" vertical="center" wrapText="1"/>
      <protection locked="0"/>
    </xf>
    <xf numFmtId="20" fontId="59" fillId="27" borderId="48" xfId="48" applyNumberFormat="1" applyFont="1" applyFill="1" applyBorder="1" applyAlignment="1" applyProtection="1">
      <alignment horizontal="center" vertical="center"/>
      <protection locked="0"/>
    </xf>
    <xf numFmtId="20" fontId="59" fillId="27" borderId="47" xfId="48" applyNumberFormat="1" applyFont="1" applyFill="1" applyBorder="1" applyAlignment="1" applyProtection="1">
      <alignment horizontal="center" vertical="center"/>
      <protection locked="0"/>
    </xf>
    <xf numFmtId="20" fontId="59" fillId="27" borderId="44" xfId="48" applyNumberFormat="1" applyFont="1" applyFill="1" applyBorder="1" applyAlignment="1" applyProtection="1">
      <alignment horizontal="center" vertical="center"/>
      <protection locked="0"/>
    </xf>
    <xf numFmtId="4" fontId="59" fillId="0" borderId="48" xfId="48" applyNumberFormat="1" applyFont="1" applyBorder="1" applyAlignment="1">
      <alignment horizontal="center" vertical="center"/>
    </xf>
    <xf numFmtId="4" fontId="59" fillId="0" borderId="44" xfId="48" applyNumberFormat="1" applyFont="1" applyBorder="1" applyAlignment="1">
      <alignment horizontal="center" vertical="center"/>
    </xf>
    <xf numFmtId="0" fontId="59" fillId="0" borderId="147" xfId="48" applyFont="1" applyBorder="1" applyAlignment="1">
      <alignment horizontal="center" vertical="center"/>
    </xf>
    <xf numFmtId="0" fontId="59" fillId="0" borderId="62" xfId="48" applyFont="1" applyBorder="1" applyAlignment="1">
      <alignment horizontal="center" vertical="center"/>
    </xf>
    <xf numFmtId="0" fontId="59" fillId="0" borderId="146" xfId="48" applyFont="1" applyBorder="1" applyAlignment="1">
      <alignment horizontal="center" vertical="center"/>
    </xf>
    <xf numFmtId="0" fontId="59" fillId="0" borderId="13" xfId="48" applyFont="1" applyBorder="1" applyAlignment="1">
      <alignment horizontal="center" vertical="center" wrapText="1"/>
    </xf>
    <xf numFmtId="0" fontId="59" fillId="0" borderId="17" xfId="48" applyFont="1" applyBorder="1" applyAlignment="1">
      <alignment horizontal="center" vertical="center" wrapText="1"/>
    </xf>
    <xf numFmtId="0" fontId="59" fillId="0" borderId="144" xfId="48" applyFont="1" applyBorder="1" applyAlignment="1">
      <alignment horizontal="center" vertical="center" wrapText="1"/>
    </xf>
    <xf numFmtId="0" fontId="59" fillId="0" borderId="12" xfId="48" applyFont="1" applyBorder="1" applyAlignment="1">
      <alignment horizontal="center" vertical="center" wrapText="1"/>
    </xf>
    <xf numFmtId="0" fontId="59" fillId="0" borderId="0" xfId="48" applyFont="1" applyBorder="1" applyAlignment="1">
      <alignment horizontal="center" vertical="center" wrapText="1"/>
    </xf>
    <xf numFmtId="0" fontId="59" fillId="0" borderId="25" xfId="48" applyFont="1" applyBorder="1" applyAlignment="1">
      <alignment horizontal="center" vertical="center" wrapText="1"/>
    </xf>
    <xf numFmtId="0" fontId="59" fillId="0" borderId="14" xfId="48" applyFont="1" applyBorder="1" applyAlignment="1">
      <alignment horizontal="center" vertical="center" wrapText="1"/>
    </xf>
    <xf numFmtId="0" fontId="59" fillId="0" borderId="15" xfId="48" applyFont="1" applyBorder="1" applyAlignment="1">
      <alignment horizontal="center" vertical="center" wrapText="1"/>
    </xf>
    <xf numFmtId="0" fontId="59" fillId="0" borderId="105" xfId="48" applyFont="1" applyBorder="1" applyAlignment="1">
      <alignment horizontal="center" vertical="center" wrapText="1"/>
    </xf>
    <xf numFmtId="0" fontId="49" fillId="0" borderId="98" xfId="48" applyFont="1" applyBorder="1" applyAlignment="1">
      <alignment horizontal="center" vertical="center" wrapText="1"/>
    </xf>
    <xf numFmtId="0" fontId="49" fillId="0" borderId="28" xfId="48" applyFont="1" applyBorder="1" applyAlignment="1">
      <alignment horizontal="center" vertical="center" wrapText="1"/>
    </xf>
    <xf numFmtId="0" fontId="49" fillId="0" borderId="104" xfId="48" applyFont="1" applyBorder="1" applyAlignment="1">
      <alignment horizontal="center" vertical="center" wrapText="1"/>
    </xf>
    <xf numFmtId="0" fontId="59" fillId="0" borderId="143" xfId="48" applyFont="1" applyBorder="1" applyAlignment="1">
      <alignment horizontal="center" vertical="center" wrapText="1"/>
    </xf>
    <xf numFmtId="0" fontId="59" fillId="0" borderId="32" xfId="48" applyFont="1" applyBorder="1" applyAlignment="1">
      <alignment horizontal="center" vertical="center" wrapText="1"/>
    </xf>
    <xf numFmtId="0" fontId="59" fillId="0" borderId="102" xfId="48" applyFont="1" applyBorder="1" applyAlignment="1">
      <alignment horizontal="center" vertical="center" wrapText="1"/>
    </xf>
    <xf numFmtId="0" fontId="59" fillId="0" borderId="18" xfId="48" applyFont="1" applyBorder="1" applyAlignment="1">
      <alignment horizontal="center" vertical="center" wrapText="1"/>
    </xf>
    <xf numFmtId="0" fontId="59" fillId="0" borderId="65" xfId="48" applyFont="1" applyBorder="1" applyAlignment="1">
      <alignment horizontal="center" vertical="center" wrapText="1"/>
    </xf>
    <xf numFmtId="0" fontId="59" fillId="0" borderId="16" xfId="48" applyFont="1" applyBorder="1" applyAlignment="1">
      <alignment horizontal="center" vertical="center" wrapText="1"/>
    </xf>
    <xf numFmtId="0" fontId="49" fillId="0" borderId="13" xfId="48" applyFont="1" applyBorder="1" applyAlignment="1">
      <alignment horizontal="center" vertical="center" wrapText="1"/>
    </xf>
    <xf numFmtId="0" fontId="49" fillId="0" borderId="17" xfId="48" applyFont="1" applyBorder="1" applyAlignment="1">
      <alignment horizontal="center" vertical="center" wrapText="1"/>
    </xf>
    <xf numFmtId="0" fontId="49" fillId="0" borderId="18" xfId="48" applyFont="1" applyBorder="1" applyAlignment="1">
      <alignment horizontal="center" vertical="center" wrapText="1"/>
    </xf>
    <xf numFmtId="0" fontId="49" fillId="0" borderId="12" xfId="48" applyFont="1" applyBorder="1" applyAlignment="1">
      <alignment horizontal="center" vertical="center" wrapText="1"/>
    </xf>
    <xf numFmtId="0" fontId="49" fillId="0" borderId="0" xfId="48" applyFont="1" applyBorder="1" applyAlignment="1">
      <alignment horizontal="center" vertical="center" wrapText="1"/>
    </xf>
    <xf numFmtId="0" fontId="49" fillId="0" borderId="65" xfId="48" applyFont="1" applyBorder="1" applyAlignment="1">
      <alignment horizontal="center" vertical="center" wrapText="1"/>
    </xf>
    <xf numFmtId="0" fontId="49" fillId="0" borderId="14" xfId="48" applyFont="1" applyBorder="1" applyAlignment="1">
      <alignment horizontal="center" vertical="center" wrapText="1"/>
    </xf>
    <xf numFmtId="0" fontId="49" fillId="0" borderId="15" xfId="48" applyFont="1" applyBorder="1" applyAlignment="1">
      <alignment horizontal="center" vertical="center" wrapText="1"/>
    </xf>
    <xf numFmtId="0" fontId="49" fillId="0" borderId="16" xfId="48" applyFont="1" applyBorder="1" applyAlignment="1">
      <alignment horizontal="center" vertical="center" wrapText="1"/>
    </xf>
    <xf numFmtId="0" fontId="59" fillId="0" borderId="13" xfId="48" quotePrefix="1" applyFont="1" applyBorder="1" applyAlignment="1" applyProtection="1">
      <alignment horizontal="center" vertical="center"/>
    </xf>
    <xf numFmtId="0" fontId="59" fillId="0" borderId="17" xfId="48" applyFont="1" applyBorder="1" applyAlignment="1" applyProtection="1">
      <alignment horizontal="center" vertical="center"/>
    </xf>
    <xf numFmtId="0" fontId="59" fillId="0" borderId="18" xfId="48" applyFont="1" applyBorder="1" applyAlignment="1" applyProtection="1">
      <alignment horizontal="center" vertical="center"/>
    </xf>
    <xf numFmtId="0" fontId="59" fillId="29" borderId="48" xfId="48" applyFont="1" applyFill="1" applyBorder="1" applyAlignment="1" applyProtection="1">
      <alignment horizontal="center" vertical="center"/>
      <protection locked="0"/>
    </xf>
    <xf numFmtId="0" fontId="59" fillId="28" borderId="47" xfId="48" applyFont="1" applyFill="1" applyBorder="1" applyAlignment="1" applyProtection="1">
      <alignment horizontal="center" vertical="center"/>
      <protection locked="0"/>
    </xf>
    <xf numFmtId="0" fontId="59" fillId="28" borderId="44" xfId="48" applyFont="1" applyFill="1" applyBorder="1" applyAlignment="1" applyProtection="1">
      <alignment horizontal="center" vertical="center"/>
      <protection locked="0"/>
    </xf>
    <xf numFmtId="0" fontId="59" fillId="27" borderId="48" xfId="48" applyFont="1" applyFill="1" applyBorder="1" applyAlignment="1" applyProtection="1">
      <alignment horizontal="center" vertical="center"/>
      <protection locked="0"/>
    </xf>
    <xf numFmtId="0" fontId="59" fillId="27" borderId="44" xfId="48" applyFont="1" applyFill="1" applyBorder="1" applyAlignment="1" applyProtection="1">
      <alignment horizontal="center" vertical="center"/>
      <protection locked="0"/>
    </xf>
    <xf numFmtId="0" fontId="59" fillId="26" borderId="48" xfId="48" applyFont="1" applyFill="1" applyBorder="1" applyAlignment="1">
      <alignment horizontal="center" vertical="center"/>
    </xf>
    <xf numFmtId="0" fontId="59" fillId="26" borderId="44" xfId="48" applyFont="1" applyFill="1" applyBorder="1" applyAlignment="1">
      <alignment horizontal="center" vertical="center"/>
    </xf>
    <xf numFmtId="0" fontId="59" fillId="27" borderId="47" xfId="48" applyFont="1" applyFill="1" applyBorder="1" applyAlignment="1" applyProtection="1">
      <alignment horizontal="center" vertical="center"/>
      <protection locked="0"/>
    </xf>
    <xf numFmtId="38" fontId="59" fillId="26" borderId="0" xfId="49" applyFont="1" applyFill="1" applyBorder="1" applyAlignment="1" applyProtection="1">
      <alignment horizontal="center" vertical="center"/>
    </xf>
    <xf numFmtId="0" fontId="57" fillId="29" borderId="0" xfId="48" applyFont="1" applyFill="1" applyAlignment="1" applyProtection="1">
      <alignment horizontal="center" vertical="center"/>
      <protection locked="0"/>
    </xf>
    <xf numFmtId="0" fontId="57" fillId="28" borderId="0" xfId="48" applyFont="1" applyFill="1" applyAlignment="1" applyProtection="1">
      <alignment horizontal="center" vertical="center"/>
      <protection locked="0"/>
    </xf>
    <xf numFmtId="0" fontId="57" fillId="27" borderId="0" xfId="48" applyFont="1" applyFill="1" applyAlignment="1" applyProtection="1">
      <alignment horizontal="center" vertical="center"/>
      <protection locked="0"/>
    </xf>
    <xf numFmtId="0" fontId="57" fillId="0" borderId="0" xfId="48" applyFont="1" applyFill="1" applyAlignment="1">
      <alignment horizontal="center" vertical="center"/>
    </xf>
    <xf numFmtId="0" fontId="50" fillId="0" borderId="82" xfId="48" applyFont="1" applyFill="1" applyBorder="1" applyAlignment="1" applyProtection="1">
      <alignment horizontal="left" vertical="center" wrapText="1"/>
    </xf>
    <xf numFmtId="0" fontId="50" fillId="0" borderId="81" xfId="48" applyFont="1" applyFill="1" applyBorder="1" applyAlignment="1" applyProtection="1">
      <alignment horizontal="left" vertical="center" wrapText="1"/>
    </xf>
    <xf numFmtId="0" fontId="50" fillId="0" borderId="12" xfId="48" applyFont="1" applyBorder="1" applyAlignment="1" applyProtection="1">
      <alignment horizontal="center" vertical="center" wrapText="1"/>
    </xf>
    <xf numFmtId="0" fontId="50" fillId="0" borderId="0" xfId="48" applyFont="1" applyBorder="1" applyAlignment="1" applyProtection="1">
      <alignment horizontal="center" vertical="center" wrapText="1"/>
    </xf>
    <xf numFmtId="0" fontId="50" fillId="0" borderId="65" xfId="48" applyFont="1" applyBorder="1" applyAlignment="1" applyProtection="1">
      <alignment horizontal="center" vertical="center" wrapText="1"/>
    </xf>
    <xf numFmtId="0" fontId="50" fillId="0" borderId="14" xfId="48" applyFont="1" applyBorder="1" applyAlignment="1" applyProtection="1">
      <alignment horizontal="center" vertical="center" wrapText="1"/>
    </xf>
    <xf numFmtId="0" fontId="50" fillId="0" borderId="15" xfId="48" applyFont="1" applyBorder="1" applyAlignment="1" applyProtection="1">
      <alignment horizontal="center" vertical="center" wrapText="1"/>
    </xf>
    <xf numFmtId="0" fontId="50" fillId="0" borderId="16" xfId="48" applyFont="1" applyBorder="1" applyAlignment="1" applyProtection="1">
      <alignment horizontal="center" vertical="center" wrapText="1"/>
    </xf>
    <xf numFmtId="0" fontId="50" fillId="0" borderId="56" xfId="48" applyFont="1" applyBorder="1" applyAlignment="1" applyProtection="1">
      <alignment horizontal="center" vertical="center"/>
    </xf>
    <xf numFmtId="0" fontId="50" fillId="0" borderId="64" xfId="48" applyFont="1" applyBorder="1" applyAlignment="1" applyProtection="1">
      <alignment horizontal="center" vertical="center"/>
    </xf>
    <xf numFmtId="0" fontId="50" fillId="0" borderId="47" xfId="48" applyFont="1" applyBorder="1" applyAlignment="1" applyProtection="1">
      <alignment horizontal="center" vertical="center"/>
    </xf>
    <xf numFmtId="0" fontId="50" fillId="0" borderId="60" xfId="48" applyFont="1" applyBorder="1" applyAlignment="1" applyProtection="1">
      <alignment horizontal="center" vertical="center"/>
    </xf>
    <xf numFmtId="0" fontId="51" fillId="0" borderId="126" xfId="48" applyFont="1" applyFill="1" applyBorder="1" applyAlignment="1" applyProtection="1">
      <alignment horizontal="center" vertical="center" wrapText="1"/>
    </xf>
    <xf numFmtId="0" fontId="51" fillId="0" borderId="125" xfId="48" applyFont="1" applyFill="1" applyBorder="1" applyAlignment="1" applyProtection="1">
      <alignment horizontal="center" vertical="center" wrapText="1"/>
    </xf>
    <xf numFmtId="0" fontId="51" fillId="0" borderId="124" xfId="48" applyFont="1" applyFill="1" applyBorder="1" applyAlignment="1" applyProtection="1">
      <alignment horizontal="center" vertical="center" wrapText="1"/>
    </xf>
    <xf numFmtId="0" fontId="50" fillId="0" borderId="96" xfId="48" applyFont="1" applyBorder="1" applyAlignment="1" applyProtection="1">
      <alignment horizontal="center" vertical="center" wrapText="1"/>
    </xf>
    <xf numFmtId="0" fontId="50" fillId="0" borderId="95" xfId="48" applyFont="1" applyBorder="1" applyAlignment="1" applyProtection="1">
      <alignment horizontal="center" vertical="center" wrapText="1"/>
    </xf>
    <xf numFmtId="0" fontId="50" fillId="0" borderId="94" xfId="48" applyFont="1" applyBorder="1" applyAlignment="1" applyProtection="1">
      <alignment horizontal="center" vertical="center" wrapText="1"/>
    </xf>
    <xf numFmtId="0" fontId="50" fillId="0" borderId="85" xfId="48" applyFont="1" applyBorder="1" applyAlignment="1" applyProtection="1">
      <alignment horizontal="center" vertical="center" wrapText="1"/>
    </xf>
    <xf numFmtId="0" fontId="50" fillId="0" borderId="84" xfId="48" applyFont="1" applyBorder="1" applyAlignment="1" applyProtection="1">
      <alignment horizontal="center" vertical="center" wrapText="1"/>
    </xf>
    <xf numFmtId="0" fontId="50" fillId="0" borderId="83" xfId="48" applyFont="1" applyBorder="1" applyAlignment="1" applyProtection="1">
      <alignment horizontal="center" vertical="center" wrapText="1"/>
    </xf>
    <xf numFmtId="0" fontId="50" fillId="0" borderId="76" xfId="48" applyFont="1" applyBorder="1" applyAlignment="1" applyProtection="1">
      <alignment horizontal="center" vertical="center" wrapText="1"/>
    </xf>
    <xf numFmtId="0" fontId="50" fillId="0" borderId="75" xfId="48" applyFont="1" applyBorder="1" applyAlignment="1" applyProtection="1">
      <alignment horizontal="center" vertical="center" wrapText="1"/>
    </xf>
    <xf numFmtId="0" fontId="50" fillId="0" borderId="74" xfId="48" applyFont="1" applyBorder="1" applyAlignment="1" applyProtection="1">
      <alignment horizontal="center" vertical="center" wrapText="1"/>
    </xf>
    <xf numFmtId="1" fontId="59" fillId="26" borderId="120" xfId="48" applyNumberFormat="1" applyFont="1" applyFill="1" applyBorder="1" applyAlignment="1" applyProtection="1">
      <alignment horizontal="center" vertical="center" wrapText="1"/>
    </xf>
    <xf numFmtId="1" fontId="59" fillId="26" borderId="119" xfId="48" applyNumberFormat="1" applyFont="1" applyFill="1" applyBorder="1" applyAlignment="1" applyProtection="1">
      <alignment horizontal="center" vertical="center" wrapText="1"/>
    </xf>
    <xf numFmtId="1" fontId="59" fillId="26" borderId="118" xfId="48" applyNumberFormat="1" applyFont="1" applyFill="1" applyBorder="1" applyAlignment="1" applyProtection="1">
      <alignment horizontal="center" vertical="center" wrapText="1"/>
    </xf>
    <xf numFmtId="1" fontId="59" fillId="26" borderId="117" xfId="48" applyNumberFormat="1" applyFont="1" applyFill="1" applyBorder="1" applyAlignment="1" applyProtection="1">
      <alignment horizontal="center" vertical="center" wrapText="1"/>
    </xf>
    <xf numFmtId="0" fontId="51" fillId="0" borderId="110" xfId="48" applyFont="1" applyFill="1" applyBorder="1" applyAlignment="1" applyProtection="1">
      <alignment horizontal="center" vertical="center" wrapText="1"/>
    </xf>
    <xf numFmtId="0" fontId="51" fillId="0" borderId="114" xfId="48" applyFont="1" applyFill="1" applyBorder="1" applyAlignment="1" applyProtection="1">
      <alignment horizontal="center" vertical="center" wrapText="1"/>
    </xf>
    <xf numFmtId="0" fontId="51" fillId="0" borderId="107" xfId="48" applyFont="1" applyFill="1" applyBorder="1" applyAlignment="1" applyProtection="1">
      <alignment horizontal="center" vertical="center" wrapText="1"/>
    </xf>
    <xf numFmtId="182" fontId="59" fillId="26" borderId="110" xfId="48" applyNumberFormat="1" applyFont="1" applyFill="1" applyBorder="1" applyAlignment="1" applyProtection="1">
      <alignment horizontal="center" vertical="center" wrapText="1"/>
    </xf>
    <xf numFmtId="182" fontId="59" fillId="26" borderId="109" xfId="48" applyNumberFormat="1" applyFont="1" applyFill="1" applyBorder="1" applyAlignment="1" applyProtection="1">
      <alignment horizontal="center" vertical="center" wrapText="1"/>
    </xf>
    <xf numFmtId="182" fontId="59" fillId="26" borderId="108" xfId="48" applyNumberFormat="1" applyFont="1" applyFill="1" applyBorder="1" applyAlignment="1" applyProtection="1">
      <alignment horizontal="center" vertical="center" wrapText="1"/>
    </xf>
    <xf numFmtId="182" fontId="59" fillId="26" borderId="107" xfId="48" applyNumberFormat="1" applyFont="1" applyFill="1" applyBorder="1" applyAlignment="1" applyProtection="1">
      <alignment horizontal="center" vertical="center" wrapText="1"/>
    </xf>
    <xf numFmtId="0" fontId="54" fillId="0" borderId="100" xfId="48" applyFont="1" applyFill="1" applyBorder="1" applyAlignment="1" applyProtection="1">
      <alignment horizontal="center" vertical="center" wrapText="1"/>
    </xf>
    <xf numFmtId="0" fontId="54" fillId="0" borderId="101" xfId="48" applyFont="1" applyFill="1" applyBorder="1" applyAlignment="1" applyProtection="1">
      <alignment horizontal="center" vertical="center" wrapText="1"/>
    </xf>
    <xf numFmtId="0" fontId="54" fillId="0" borderId="99" xfId="48" applyFont="1" applyFill="1" applyBorder="1" applyAlignment="1" applyProtection="1">
      <alignment horizontal="center" vertical="center" wrapText="1"/>
    </xf>
    <xf numFmtId="182" fontId="59" fillId="26" borderId="131" xfId="48" applyNumberFormat="1" applyFont="1" applyFill="1" applyBorder="1" applyAlignment="1" applyProtection="1">
      <alignment horizontal="center" vertical="center" wrapText="1"/>
    </xf>
    <xf numFmtId="182" fontId="59" fillId="26" borderId="130" xfId="48" applyNumberFormat="1" applyFont="1" applyFill="1" applyBorder="1" applyAlignment="1" applyProtection="1">
      <alignment horizontal="center" vertical="center" wrapText="1"/>
    </xf>
    <xf numFmtId="182" fontId="59" fillId="26" borderId="129" xfId="48" applyNumberFormat="1" applyFont="1" applyFill="1" applyBorder="1" applyAlignment="1" applyProtection="1">
      <alignment horizontal="center" vertical="center" wrapText="1"/>
    </xf>
    <xf numFmtId="182" fontId="59" fillId="26" borderId="128" xfId="48" applyNumberFormat="1" applyFont="1" applyFill="1" applyBorder="1" applyAlignment="1" applyProtection="1">
      <alignment horizontal="center" vertical="center" wrapText="1"/>
    </xf>
    <xf numFmtId="0" fontId="50" fillId="0" borderId="47" xfId="48" applyFont="1" applyFill="1" applyBorder="1" applyAlignment="1" applyProtection="1">
      <alignment horizontal="left" vertical="center" wrapText="1"/>
    </xf>
    <xf numFmtId="0" fontId="50" fillId="0" borderId="60" xfId="48" applyFont="1" applyFill="1" applyBorder="1" applyAlignment="1" applyProtection="1">
      <alignment horizontal="left" vertical="center" wrapText="1"/>
    </xf>
    <xf numFmtId="182" fontId="50" fillId="26" borderId="93" xfId="48" applyNumberFormat="1" applyFont="1" applyFill="1" applyBorder="1" applyAlignment="1" applyProtection="1">
      <alignment horizontal="center" vertical="center" wrapText="1"/>
    </xf>
    <xf numFmtId="182" fontId="50" fillId="26" borderId="92" xfId="48" applyNumberFormat="1" applyFont="1" applyFill="1" applyBorder="1" applyAlignment="1" applyProtection="1">
      <alignment horizontal="center" vertical="center" wrapText="1"/>
    </xf>
    <xf numFmtId="182" fontId="50" fillId="26" borderId="91" xfId="48" applyNumberFormat="1" applyFont="1" applyFill="1" applyBorder="1" applyAlignment="1" applyProtection="1">
      <alignment horizontal="center" vertical="center" wrapText="1"/>
    </xf>
    <xf numFmtId="182" fontId="50" fillId="26" borderId="85" xfId="48" applyNumberFormat="1" applyFont="1" applyFill="1" applyBorder="1" applyAlignment="1" applyProtection="1">
      <alignment horizontal="center" vertical="center" wrapText="1"/>
    </xf>
    <xf numFmtId="182" fontId="50" fillId="26" borderId="84" xfId="48" applyNumberFormat="1" applyFont="1" applyFill="1" applyBorder="1" applyAlignment="1" applyProtection="1">
      <alignment horizontal="center" vertical="center" wrapText="1"/>
    </xf>
    <xf numFmtId="182" fontId="50" fillId="26" borderId="83" xfId="48" applyNumberFormat="1" applyFont="1" applyFill="1" applyBorder="1" applyAlignment="1" applyProtection="1">
      <alignment horizontal="center" vertical="center" wrapText="1"/>
    </xf>
    <xf numFmtId="182" fontId="50" fillId="26" borderId="76" xfId="48" applyNumberFormat="1" applyFont="1" applyFill="1" applyBorder="1" applyAlignment="1" applyProtection="1">
      <alignment horizontal="center" vertical="center" wrapText="1"/>
    </xf>
    <xf numFmtId="182" fontId="50" fillId="26" borderId="75" xfId="48" applyNumberFormat="1" applyFont="1" applyFill="1" applyBorder="1" applyAlignment="1" applyProtection="1">
      <alignment horizontal="center" vertical="center" wrapText="1"/>
    </xf>
    <xf numFmtId="182" fontId="50" fillId="26" borderId="74" xfId="48" applyNumberFormat="1" applyFont="1" applyFill="1" applyBorder="1" applyAlignment="1" applyProtection="1">
      <alignment horizontal="center" vertical="center" wrapText="1"/>
    </xf>
    <xf numFmtId="0" fontId="54" fillId="0" borderId="131" xfId="48" applyFont="1" applyFill="1" applyBorder="1" applyAlignment="1" applyProtection="1">
      <alignment horizontal="center" vertical="center" wrapText="1"/>
    </xf>
    <xf numFmtId="0" fontId="54" fillId="0" borderId="135" xfId="48" applyFont="1" applyFill="1" applyBorder="1" applyAlignment="1" applyProtection="1">
      <alignment horizontal="center" vertical="center" wrapText="1"/>
    </xf>
    <xf numFmtId="0" fontId="54" fillId="0" borderId="128" xfId="48" applyFont="1" applyFill="1" applyBorder="1" applyAlignment="1" applyProtection="1">
      <alignment horizontal="center" vertical="center" wrapText="1"/>
    </xf>
    <xf numFmtId="0" fontId="59" fillId="0" borderId="115" xfId="48" applyFont="1" applyBorder="1" applyAlignment="1" applyProtection="1">
      <alignment horizontal="center" vertical="center"/>
    </xf>
    <xf numFmtId="0" fontId="59" fillId="0" borderId="106" xfId="48" applyFont="1" applyBorder="1" applyAlignment="1" applyProtection="1">
      <alignment horizontal="center" vertical="center"/>
    </xf>
    <xf numFmtId="0" fontId="59" fillId="0" borderId="145" xfId="48" applyFont="1" applyBorder="1" applyAlignment="1" applyProtection="1">
      <alignment horizontal="center" vertical="center"/>
    </xf>
    <xf numFmtId="0" fontId="51" fillId="0" borderId="142" xfId="48" applyFont="1" applyFill="1" applyBorder="1" applyAlignment="1" applyProtection="1">
      <alignment horizontal="center" vertical="center" wrapText="1"/>
    </xf>
    <xf numFmtId="0" fontId="51" fillId="0" borderId="141" xfId="48" applyFont="1" applyFill="1" applyBorder="1" applyAlignment="1" applyProtection="1">
      <alignment horizontal="center" vertical="center" wrapText="1"/>
    </xf>
    <xf numFmtId="0" fontId="51" fillId="0" borderId="140" xfId="48" applyFont="1" applyFill="1" applyBorder="1" applyAlignment="1" applyProtection="1">
      <alignment horizontal="center" vertical="center" wrapText="1"/>
    </xf>
    <xf numFmtId="0" fontId="56" fillId="26" borderId="13" xfId="48" applyFont="1" applyFill="1" applyBorder="1" applyAlignment="1" applyProtection="1">
      <alignment horizontal="center" vertical="center" wrapText="1"/>
    </xf>
    <xf numFmtId="0" fontId="56" fillId="26" borderId="144" xfId="48" applyFont="1" applyFill="1" applyBorder="1" applyAlignment="1" applyProtection="1">
      <alignment horizontal="center" vertical="center" wrapText="1"/>
    </xf>
    <xf numFmtId="0" fontId="56" fillId="26" borderId="12" xfId="48" applyFont="1" applyFill="1" applyBorder="1" applyAlignment="1" applyProtection="1">
      <alignment horizontal="center" vertical="center" wrapText="1"/>
    </xf>
    <xf numFmtId="0" fontId="56" fillId="26" borderId="25" xfId="48" applyFont="1" applyFill="1" applyBorder="1" applyAlignment="1" applyProtection="1">
      <alignment horizontal="center" vertical="center" wrapText="1"/>
    </xf>
    <xf numFmtId="0" fontId="56" fillId="26" borderId="14" xfId="48" applyFont="1" applyFill="1" applyBorder="1" applyAlignment="1" applyProtection="1">
      <alignment horizontal="center" vertical="center" wrapText="1"/>
    </xf>
    <xf numFmtId="0" fontId="56" fillId="26" borderId="105" xfId="48" applyFont="1" applyFill="1" applyBorder="1" applyAlignment="1" applyProtection="1">
      <alignment horizontal="center" vertical="center" wrapText="1"/>
    </xf>
    <xf numFmtId="0" fontId="56" fillId="26" borderId="143" xfId="48" applyFont="1" applyFill="1" applyBorder="1" applyAlignment="1" applyProtection="1">
      <alignment horizontal="center" vertical="center" wrapText="1"/>
    </xf>
    <xf numFmtId="0" fontId="56" fillId="26" borderId="18" xfId="48" applyFont="1" applyFill="1" applyBorder="1" applyAlignment="1" applyProtection="1">
      <alignment horizontal="center" vertical="center" wrapText="1"/>
    </xf>
    <xf numFmtId="0" fontId="56" fillId="26" borderId="32" xfId="48" applyFont="1" applyFill="1" applyBorder="1" applyAlignment="1" applyProtection="1">
      <alignment horizontal="center" vertical="center" wrapText="1"/>
    </xf>
    <xf numFmtId="0" fontId="56" fillId="26" borderId="65" xfId="48" applyFont="1" applyFill="1" applyBorder="1" applyAlignment="1" applyProtection="1">
      <alignment horizontal="center" vertical="center" wrapText="1"/>
    </xf>
    <xf numFmtId="0" fontId="56" fillId="26" borderId="102" xfId="48" applyFont="1" applyFill="1" applyBorder="1" applyAlignment="1" applyProtection="1">
      <alignment horizontal="center" vertical="center" wrapText="1"/>
    </xf>
    <xf numFmtId="0" fontId="56" fillId="26" borderId="16" xfId="48" applyFont="1" applyFill="1" applyBorder="1" applyAlignment="1" applyProtection="1">
      <alignment horizontal="center" vertical="center" wrapText="1"/>
    </xf>
    <xf numFmtId="0" fontId="50" fillId="0" borderId="13" xfId="48" applyFont="1" applyBorder="1" applyAlignment="1" applyProtection="1">
      <alignment horizontal="center" vertical="center" wrapText="1"/>
    </xf>
    <xf numFmtId="0" fontId="50" fillId="0" borderId="17" xfId="48" applyFont="1" applyBorder="1" applyAlignment="1" applyProtection="1">
      <alignment horizontal="center" vertical="center" wrapText="1"/>
    </xf>
    <xf numFmtId="0" fontId="50" fillId="0" borderId="18" xfId="48" applyFont="1" applyBorder="1" applyAlignment="1" applyProtection="1">
      <alignment horizontal="center" vertical="center" wrapText="1"/>
    </xf>
    <xf numFmtId="0" fontId="59" fillId="0" borderId="90" xfId="48" applyFont="1" applyBorder="1" applyAlignment="1" applyProtection="1">
      <alignment horizontal="center" vertical="center"/>
    </xf>
    <xf numFmtId="0" fontId="59" fillId="0" borderId="47" xfId="48" applyFont="1" applyBorder="1" applyAlignment="1" applyProtection="1">
      <alignment horizontal="center" vertical="center"/>
    </xf>
    <xf numFmtId="0" fontId="59" fillId="0" borderId="60" xfId="48" applyFont="1" applyBorder="1" applyAlignment="1" applyProtection="1">
      <alignment horizontal="center" vertical="center"/>
    </xf>
    <xf numFmtId="0" fontId="59" fillId="26" borderId="90" xfId="48" applyFont="1" applyFill="1" applyBorder="1" applyAlignment="1" applyProtection="1">
      <alignment horizontal="center" vertical="center"/>
    </xf>
    <xf numFmtId="0" fontId="59" fillId="26" borderId="47" xfId="48" applyFont="1" applyFill="1" applyBorder="1" applyAlignment="1" applyProtection="1">
      <alignment horizontal="center" vertical="center"/>
    </xf>
    <xf numFmtId="0" fontId="59" fillId="26" borderId="60" xfId="48" applyFont="1" applyFill="1" applyBorder="1" applyAlignment="1" applyProtection="1">
      <alignment horizontal="center" vertical="center"/>
    </xf>
    <xf numFmtId="1" fontId="59" fillId="26" borderId="139" xfId="48" applyNumberFormat="1" applyFont="1" applyFill="1" applyBorder="1" applyAlignment="1" applyProtection="1">
      <alignment horizontal="center" vertical="center" wrapText="1"/>
    </xf>
    <xf numFmtId="1" fontId="59" fillId="26" borderId="138" xfId="48" applyNumberFormat="1" applyFont="1" applyFill="1" applyBorder="1" applyAlignment="1" applyProtection="1">
      <alignment horizontal="center" vertical="center" wrapText="1"/>
    </xf>
    <xf numFmtId="1" fontId="59" fillId="26" borderId="137" xfId="48" applyNumberFormat="1" applyFont="1" applyFill="1" applyBorder="1" applyAlignment="1" applyProtection="1">
      <alignment horizontal="center" vertical="center" wrapText="1"/>
    </xf>
    <xf numFmtId="1" fontId="59" fillId="26" borderId="136" xfId="48" applyNumberFormat="1" applyFont="1" applyFill="1" applyBorder="1" applyAlignment="1" applyProtection="1">
      <alignment horizontal="center" vertical="center" wrapText="1"/>
    </xf>
    <xf numFmtId="4" fontId="59" fillId="0" borderId="48" xfId="48" applyNumberFormat="1" applyFont="1" applyBorder="1" applyAlignment="1" applyProtection="1">
      <alignment horizontal="center" vertical="center"/>
    </xf>
    <xf numFmtId="4" fontId="59" fillId="0" borderId="44" xfId="48" applyNumberFormat="1" applyFont="1" applyBorder="1" applyAlignment="1" applyProtection="1">
      <alignment horizontal="center" vertical="center"/>
    </xf>
    <xf numFmtId="0" fontId="59" fillId="0" borderId="147" xfId="48" applyFont="1" applyBorder="1" applyAlignment="1" applyProtection="1">
      <alignment horizontal="center" vertical="center"/>
    </xf>
    <xf numFmtId="0" fontId="59" fillId="0" borderId="62" xfId="48" applyFont="1" applyBorder="1" applyAlignment="1" applyProtection="1">
      <alignment horizontal="center" vertical="center"/>
    </xf>
    <xf numFmtId="0" fontId="59" fillId="0" borderId="146" xfId="48" applyFont="1" applyBorder="1" applyAlignment="1" applyProtection="1">
      <alignment horizontal="center" vertical="center"/>
    </xf>
    <xf numFmtId="0" fontId="59" fillId="0" borderId="13" xfId="48" applyFont="1" applyBorder="1" applyAlignment="1" applyProtection="1">
      <alignment horizontal="center" vertical="center" wrapText="1"/>
    </xf>
    <xf numFmtId="0" fontId="59" fillId="0" borderId="17" xfId="48" applyFont="1" applyBorder="1" applyAlignment="1" applyProtection="1">
      <alignment horizontal="center" vertical="center" wrapText="1"/>
    </xf>
    <xf numFmtId="0" fontId="59" fillId="0" borderId="144" xfId="48" applyFont="1" applyBorder="1" applyAlignment="1" applyProtection="1">
      <alignment horizontal="center" vertical="center" wrapText="1"/>
    </xf>
    <xf numFmtId="0" fontId="59" fillId="0" borderId="12" xfId="48" applyFont="1" applyBorder="1" applyAlignment="1" applyProtection="1">
      <alignment horizontal="center" vertical="center" wrapText="1"/>
    </xf>
    <xf numFmtId="0" fontId="59" fillId="0" borderId="0" xfId="48" applyFont="1" applyBorder="1" applyAlignment="1" applyProtection="1">
      <alignment horizontal="center" vertical="center" wrapText="1"/>
    </xf>
    <xf numFmtId="0" fontId="59" fillId="0" borderId="25" xfId="48" applyFont="1" applyBorder="1" applyAlignment="1" applyProtection="1">
      <alignment horizontal="center" vertical="center" wrapText="1"/>
    </xf>
    <xf numFmtId="0" fontId="59" fillId="0" borderId="14" xfId="48" applyFont="1" applyBorder="1" applyAlignment="1" applyProtection="1">
      <alignment horizontal="center" vertical="center" wrapText="1"/>
    </xf>
    <xf numFmtId="0" fontId="59" fillId="0" borderId="15" xfId="48" applyFont="1" applyBorder="1" applyAlignment="1" applyProtection="1">
      <alignment horizontal="center" vertical="center" wrapText="1"/>
    </xf>
    <xf numFmtId="0" fontId="59" fillId="0" borderId="105" xfId="48" applyFont="1" applyBorder="1" applyAlignment="1" applyProtection="1">
      <alignment horizontal="center" vertical="center" wrapText="1"/>
    </xf>
    <xf numFmtId="0" fontId="49" fillId="0" borderId="98" xfId="48" applyFont="1" applyBorder="1" applyAlignment="1" applyProtection="1">
      <alignment horizontal="center" vertical="center" wrapText="1"/>
    </xf>
    <xf numFmtId="0" fontId="49" fillId="0" borderId="28" xfId="48" applyFont="1" applyBorder="1" applyAlignment="1" applyProtection="1">
      <alignment horizontal="center" vertical="center" wrapText="1"/>
    </xf>
    <xf numFmtId="0" fontId="49" fillId="0" borderId="104" xfId="48" applyFont="1" applyBorder="1" applyAlignment="1" applyProtection="1">
      <alignment horizontal="center" vertical="center" wrapText="1"/>
    </xf>
    <xf numFmtId="0" fontId="59" fillId="0" borderId="143" xfId="48" applyFont="1" applyBorder="1" applyAlignment="1" applyProtection="1">
      <alignment horizontal="center" vertical="center" wrapText="1"/>
    </xf>
    <xf numFmtId="0" fontId="59" fillId="0" borderId="32" xfId="48" applyFont="1" applyBorder="1" applyAlignment="1" applyProtection="1">
      <alignment horizontal="center" vertical="center" wrapText="1"/>
    </xf>
    <xf numFmtId="0" fontId="59" fillId="0" borderId="102" xfId="48" applyFont="1" applyBorder="1" applyAlignment="1" applyProtection="1">
      <alignment horizontal="center" vertical="center" wrapText="1"/>
    </xf>
    <xf numFmtId="0" fontId="59" fillId="0" borderId="18" xfId="48" applyFont="1" applyBorder="1" applyAlignment="1" applyProtection="1">
      <alignment horizontal="center" vertical="center" wrapText="1"/>
    </xf>
    <xf numFmtId="0" fontId="59" fillId="0" borderId="65" xfId="48" applyFont="1" applyBorder="1" applyAlignment="1" applyProtection="1">
      <alignment horizontal="center" vertical="center" wrapText="1"/>
    </xf>
    <xf numFmtId="0" fontId="59" fillId="0" borderId="16" xfId="48" applyFont="1" applyBorder="1" applyAlignment="1" applyProtection="1">
      <alignment horizontal="center" vertical="center" wrapText="1"/>
    </xf>
    <xf numFmtId="0" fontId="49" fillId="0" borderId="13" xfId="48" applyFont="1" applyBorder="1" applyAlignment="1" applyProtection="1">
      <alignment horizontal="center" vertical="center" wrapText="1"/>
    </xf>
    <xf numFmtId="0" fontId="49" fillId="0" borderId="17" xfId="48" applyFont="1" applyBorder="1" applyAlignment="1" applyProtection="1">
      <alignment horizontal="center" vertical="center" wrapText="1"/>
    </xf>
    <xf numFmtId="0" fontId="49" fillId="0" borderId="18" xfId="48" applyFont="1" applyBorder="1" applyAlignment="1" applyProtection="1">
      <alignment horizontal="center" vertical="center" wrapText="1"/>
    </xf>
    <xf numFmtId="0" fontId="49" fillId="0" borderId="12" xfId="48" applyFont="1" applyBorder="1" applyAlignment="1" applyProtection="1">
      <alignment horizontal="center" vertical="center" wrapText="1"/>
    </xf>
    <xf numFmtId="0" fontId="49" fillId="0" borderId="0" xfId="48" applyFont="1" applyBorder="1" applyAlignment="1" applyProtection="1">
      <alignment horizontal="center" vertical="center" wrapText="1"/>
    </xf>
    <xf numFmtId="0" fontId="49" fillId="0" borderId="65" xfId="48" applyFont="1" applyBorder="1" applyAlignment="1" applyProtection="1">
      <alignment horizontal="center" vertical="center" wrapText="1"/>
    </xf>
    <xf numFmtId="0" fontId="49" fillId="0" borderId="14" xfId="48" applyFont="1" applyBorder="1" applyAlignment="1" applyProtection="1">
      <alignment horizontal="center" vertical="center" wrapText="1"/>
    </xf>
    <xf numFmtId="0" fontId="49" fillId="0" borderId="15" xfId="48" applyFont="1" applyBorder="1" applyAlignment="1" applyProtection="1">
      <alignment horizontal="center" vertical="center" wrapText="1"/>
    </xf>
    <xf numFmtId="0" fontId="49" fillId="0" borderId="16" xfId="48" applyFont="1" applyBorder="1" applyAlignment="1" applyProtection="1">
      <alignment horizontal="center" vertical="center" wrapText="1"/>
    </xf>
    <xf numFmtId="0" fontId="59" fillId="26" borderId="48" xfId="48" applyFont="1" applyFill="1" applyBorder="1" applyAlignment="1" applyProtection="1">
      <alignment horizontal="center" vertical="center"/>
    </xf>
    <xf numFmtId="0" fontId="59" fillId="26" borderId="44" xfId="48" applyFont="1" applyFill="1" applyBorder="1" applyAlignment="1" applyProtection="1">
      <alignment horizontal="center" vertical="center"/>
    </xf>
    <xf numFmtId="0" fontId="57" fillId="0" borderId="0" xfId="48" applyFont="1" applyFill="1" applyAlignment="1" applyProtection="1">
      <alignment horizontal="center" vertical="center"/>
    </xf>
    <xf numFmtId="0" fontId="71" fillId="26" borderId="35" xfId="48" applyFont="1" applyFill="1" applyBorder="1" applyAlignment="1" applyProtection="1">
      <alignment horizontal="center" vertical="center"/>
    </xf>
    <xf numFmtId="0" fontId="49" fillId="26" borderId="0" xfId="48" applyFont="1" applyFill="1" applyBorder="1" applyAlignment="1">
      <alignment horizontal="left" vertical="center" indent="1"/>
    </xf>
    <xf numFmtId="0" fontId="75" fillId="26" borderId="147" xfId="48" applyFont="1" applyFill="1" applyBorder="1" applyAlignment="1">
      <alignment horizontal="center" vertical="center"/>
    </xf>
    <xf numFmtId="0" fontId="75" fillId="26" borderId="62" xfId="48" applyFont="1" applyFill="1" applyBorder="1" applyAlignment="1">
      <alignment horizontal="center" vertical="center"/>
    </xf>
    <xf numFmtId="0" fontId="75" fillId="26" borderId="146" xfId="48" applyFont="1" applyFill="1" applyBorder="1" applyAlignment="1">
      <alignment horizontal="center" vertical="center"/>
    </xf>
    <xf numFmtId="0" fontId="23" fillId="0" borderId="10" xfId="0" applyFont="1" applyFill="1" applyBorder="1" applyAlignment="1">
      <alignment horizontal="center" vertical="top" wrapText="1"/>
    </xf>
    <xf numFmtId="0" fontId="23" fillId="0" borderId="28" xfId="0" applyFont="1" applyFill="1" applyBorder="1" applyAlignment="1">
      <alignment horizontal="center" vertical="top" wrapText="1"/>
    </xf>
    <xf numFmtId="0" fontId="23" fillId="0" borderId="29" xfId="0" applyFont="1" applyFill="1" applyBorder="1" applyAlignment="1">
      <alignment horizontal="center"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xr:uid="{00000000-0005-0000-0000-000020000000}"/>
    <cellStyle name="桁区切り 3" xfId="49" xr:uid="{B8848CDC-A13F-40E4-9264-AE15088A48A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 3" xfId="45" xr:uid="{00000000-0005-0000-0000-00002B000000}"/>
    <cellStyle name="標準 4" xfId="46" xr:uid="{00000000-0005-0000-0000-00002C000000}"/>
    <cellStyle name="標準 5" xfId="48" xr:uid="{DCF9FE3E-BE33-4270-B25B-CAE8EC0057E2}"/>
    <cellStyle name="標準_Book1" xfId="41" xr:uid="{00000000-0005-0000-0000-00002D000000}"/>
    <cellStyle name="標準_自己点検シート　表紙" xfId="42" xr:uid="{00000000-0005-0000-0000-00002E000000}"/>
    <cellStyle name="良い" xfId="43" builtinId="26" customBuiltin="1"/>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2" name="正方形/長方形 1">
          <a:extLst>
            <a:ext uri="{FF2B5EF4-FFF2-40B4-BE49-F238E27FC236}">
              <a16:creationId xmlns:a16="http://schemas.microsoft.com/office/drawing/2014/main" id="{DA6CB7F9-EC9E-4809-8225-1384C247DB71}"/>
            </a:ext>
          </a:extLst>
        </xdr:cNvPr>
        <xdr:cNvSpPr/>
      </xdr:nvSpPr>
      <xdr:spPr>
        <a:xfrm>
          <a:off x="0" y="482781"/>
          <a:ext cx="1241879" cy="328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5BDCB734-35A6-410C-B713-A0CBEBBDF1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7AA41EEF-34D4-4823-95B2-4CD02C47A011}"/>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A23ED542-ACDE-4A2F-9FDA-C8F1C8D62BD3}"/>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7DD5B9F8-52E8-415C-A6F7-6D5002528A51}"/>
            </a:ext>
          </a:extLst>
        </xdr:cNvPr>
        <xdr:cNvSpPr/>
      </xdr:nvSpPr>
      <xdr:spPr>
        <a:xfrm>
          <a:off x="230505" y="16101060"/>
          <a:ext cx="12580620" cy="20993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kaiyama-mina\Desktop\001180451\2-3_&#27161;&#28310;&#27096;&#24335;1_09_&#21220;&#21209;&#34920;_&#22320;&#22495;&#23494;&#30528;&#22411;&#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地密通所"/>
      <sheetName val="【記載例】シフト記号表（勤務時間帯）"/>
      <sheetName val="地密通所（1枚版）"/>
      <sheetName val="地密通所（100名）"/>
      <sheetName val="シフト記号表（勤務時間帯）"/>
      <sheetName val="記入方法"/>
      <sheetName val="プルダウン・リスト"/>
    </sheetNames>
    <sheetDataSet>
      <sheetData sheetId="0"/>
      <sheetData sheetId="1">
        <row r="6">
          <cell r="C6" t="str">
            <v>a</v>
          </cell>
          <cell r="D6" t="str">
            <v>：</v>
          </cell>
          <cell r="E6">
            <v>0.375</v>
          </cell>
          <cell r="F6" t="str">
            <v>～</v>
          </cell>
          <cell r="G6">
            <v>0.75</v>
          </cell>
          <cell r="H6" t="str">
            <v>（</v>
          </cell>
          <cell r="I6">
            <v>4.1666666666666664E-2</v>
          </cell>
          <cell r="J6" t="str">
            <v>)</v>
          </cell>
          <cell r="K6">
            <v>8</v>
          </cell>
          <cell r="M6">
            <v>0.39583333333333331</v>
          </cell>
          <cell r="N6" t="str">
            <v>～</v>
          </cell>
          <cell r="O6">
            <v>0.6875</v>
          </cell>
          <cell r="Q6">
            <v>0.39583333333333331</v>
          </cell>
          <cell r="R6" t="str">
            <v>～</v>
          </cell>
          <cell r="S6">
            <v>0.6875</v>
          </cell>
          <cell r="U6">
            <v>7</v>
          </cell>
        </row>
        <row r="7">
          <cell r="C7" t="str">
            <v>b</v>
          </cell>
          <cell r="D7" t="str">
            <v>：</v>
          </cell>
          <cell r="F7" t="str">
            <v>～</v>
          </cell>
          <cell r="H7" t="str">
            <v>（</v>
          </cell>
          <cell r="I7">
            <v>0</v>
          </cell>
          <cell r="J7" t="str">
            <v>)</v>
          </cell>
          <cell r="K7">
            <v>0</v>
          </cell>
          <cell r="N7" t="str">
            <v>～</v>
          </cell>
          <cell r="Q7">
            <v>0</v>
          </cell>
          <cell r="R7" t="str">
            <v>～</v>
          </cell>
          <cell r="S7">
            <v>0</v>
          </cell>
          <cell r="U7">
            <v>0</v>
          </cell>
        </row>
        <row r="8">
          <cell r="C8" t="str">
            <v>c</v>
          </cell>
          <cell r="D8" t="str">
            <v>：</v>
          </cell>
          <cell r="F8" t="str">
            <v>～</v>
          </cell>
          <cell r="H8" t="str">
            <v>（</v>
          </cell>
          <cell r="I8">
            <v>0</v>
          </cell>
          <cell r="J8" t="str">
            <v>)</v>
          </cell>
          <cell r="K8">
            <v>0</v>
          </cell>
          <cell r="N8" t="str">
            <v>～</v>
          </cell>
          <cell r="Q8">
            <v>0</v>
          </cell>
          <cell r="R8" t="str">
            <v>～</v>
          </cell>
          <cell r="S8">
            <v>0</v>
          </cell>
          <cell r="U8">
            <v>0</v>
          </cell>
        </row>
        <row r="9">
          <cell r="C9" t="str">
            <v>d</v>
          </cell>
          <cell r="D9" t="str">
            <v>：</v>
          </cell>
          <cell r="F9" t="str">
            <v>～</v>
          </cell>
          <cell r="H9" t="str">
            <v>（</v>
          </cell>
          <cell r="I9">
            <v>0</v>
          </cell>
          <cell r="J9" t="str">
            <v>)</v>
          </cell>
          <cell r="K9">
            <v>0</v>
          </cell>
          <cell r="N9" t="str">
            <v>～</v>
          </cell>
          <cell r="Q9">
            <v>0</v>
          </cell>
          <cell r="R9" t="str">
            <v>～</v>
          </cell>
          <cell r="S9">
            <v>0</v>
          </cell>
          <cell r="U9">
            <v>0</v>
          </cell>
        </row>
        <row r="10">
          <cell r="C10" t="str">
            <v>e</v>
          </cell>
          <cell r="D10" t="str">
            <v>：</v>
          </cell>
          <cell r="F10" t="str">
            <v>～</v>
          </cell>
          <cell r="H10" t="str">
            <v>（</v>
          </cell>
          <cell r="I10">
            <v>0</v>
          </cell>
          <cell r="J10" t="str">
            <v>)</v>
          </cell>
          <cell r="K10">
            <v>0</v>
          </cell>
          <cell r="N10" t="str">
            <v>～</v>
          </cell>
          <cell r="Q10">
            <v>0</v>
          </cell>
          <cell r="R10" t="str">
            <v>～</v>
          </cell>
          <cell r="S10">
            <v>0</v>
          </cell>
          <cell r="U10">
            <v>0</v>
          </cell>
        </row>
        <row r="11">
          <cell r="C11" t="str">
            <v>f</v>
          </cell>
          <cell r="D11" t="str">
            <v>：</v>
          </cell>
          <cell r="F11" t="str">
            <v>～</v>
          </cell>
          <cell r="H11" t="str">
            <v>（</v>
          </cell>
          <cell r="I11">
            <v>0</v>
          </cell>
          <cell r="J11" t="str">
            <v>)</v>
          </cell>
          <cell r="K11">
            <v>0</v>
          </cell>
          <cell r="N11" t="str">
            <v>～</v>
          </cell>
          <cell r="Q11">
            <v>0</v>
          </cell>
          <cell r="R11" t="str">
            <v>～</v>
          </cell>
          <cell r="S11">
            <v>0</v>
          </cell>
          <cell r="U11">
            <v>0</v>
          </cell>
        </row>
        <row r="12">
          <cell r="C12" t="str">
            <v>g</v>
          </cell>
          <cell r="D12" t="str">
            <v>：</v>
          </cell>
          <cell r="F12" t="str">
            <v>～</v>
          </cell>
          <cell r="H12" t="str">
            <v>（</v>
          </cell>
          <cell r="I12">
            <v>0</v>
          </cell>
          <cell r="J12" t="str">
            <v>)</v>
          </cell>
          <cell r="K12">
            <v>0</v>
          </cell>
          <cell r="N12" t="str">
            <v>～</v>
          </cell>
          <cell r="Q12">
            <v>0</v>
          </cell>
          <cell r="R12" t="str">
            <v>～</v>
          </cell>
          <cell r="S12">
            <v>0</v>
          </cell>
          <cell r="U12">
            <v>0</v>
          </cell>
        </row>
        <row r="13">
          <cell r="C13" t="str">
            <v>h</v>
          </cell>
          <cell r="D13" t="str">
            <v>：</v>
          </cell>
          <cell r="F13" t="str">
            <v>～</v>
          </cell>
          <cell r="H13" t="str">
            <v>（</v>
          </cell>
          <cell r="I13">
            <v>0</v>
          </cell>
          <cell r="J13" t="str">
            <v>)</v>
          </cell>
          <cell r="K13">
            <v>0</v>
          </cell>
          <cell r="N13" t="str">
            <v>～</v>
          </cell>
          <cell r="Q13">
            <v>0</v>
          </cell>
          <cell r="R13" t="str">
            <v>～</v>
          </cell>
          <cell r="S13">
            <v>0</v>
          </cell>
          <cell r="U13">
            <v>0</v>
          </cell>
        </row>
        <row r="14">
          <cell r="C14" t="str">
            <v>i</v>
          </cell>
          <cell r="D14" t="str">
            <v>：</v>
          </cell>
          <cell r="F14" t="str">
            <v>～</v>
          </cell>
          <cell r="H14" t="str">
            <v>（</v>
          </cell>
          <cell r="I14">
            <v>0</v>
          </cell>
          <cell r="J14" t="str">
            <v>)</v>
          </cell>
          <cell r="K14">
            <v>0</v>
          </cell>
          <cell r="N14" t="str">
            <v>～</v>
          </cell>
          <cell r="Q14">
            <v>0</v>
          </cell>
          <cell r="R14" t="str">
            <v>～</v>
          </cell>
          <cell r="S14">
            <v>0</v>
          </cell>
          <cell r="U14">
            <v>0</v>
          </cell>
        </row>
        <row r="15">
          <cell r="C15" t="str">
            <v>j</v>
          </cell>
          <cell r="D15" t="str">
            <v>：</v>
          </cell>
          <cell r="F15" t="str">
            <v>～</v>
          </cell>
          <cell r="H15" t="str">
            <v>（</v>
          </cell>
          <cell r="I15">
            <v>0</v>
          </cell>
          <cell r="J15" t="str">
            <v>)</v>
          </cell>
          <cell r="K15">
            <v>0</v>
          </cell>
          <cell r="N15" t="str">
            <v>～</v>
          </cell>
          <cell r="Q15">
            <v>0</v>
          </cell>
          <cell r="R15" t="str">
            <v>～</v>
          </cell>
          <cell r="S15">
            <v>0</v>
          </cell>
          <cell r="U15">
            <v>0</v>
          </cell>
        </row>
        <row r="16">
          <cell r="C16" t="str">
            <v>k</v>
          </cell>
          <cell r="D16" t="str">
            <v>：</v>
          </cell>
          <cell r="F16" t="str">
            <v>～</v>
          </cell>
          <cell r="H16" t="str">
            <v>（</v>
          </cell>
          <cell r="I16">
            <v>0</v>
          </cell>
          <cell r="J16" t="str">
            <v>)</v>
          </cell>
          <cell r="K16">
            <v>0</v>
          </cell>
          <cell r="N16" t="str">
            <v>～</v>
          </cell>
          <cell r="Q16">
            <v>0</v>
          </cell>
          <cell r="R16" t="str">
            <v>～</v>
          </cell>
          <cell r="S16">
            <v>0</v>
          </cell>
          <cell r="U16">
            <v>0</v>
          </cell>
        </row>
        <row r="17">
          <cell r="C17" t="str">
            <v>l</v>
          </cell>
          <cell r="D17" t="str">
            <v>：</v>
          </cell>
          <cell r="F17" t="str">
            <v>～</v>
          </cell>
          <cell r="H17" t="str">
            <v>（</v>
          </cell>
          <cell r="I17">
            <v>0</v>
          </cell>
          <cell r="J17" t="str">
            <v>)</v>
          </cell>
          <cell r="K17">
            <v>0</v>
          </cell>
          <cell r="N17" t="str">
            <v>～</v>
          </cell>
          <cell r="Q17">
            <v>0</v>
          </cell>
          <cell r="R17" t="str">
            <v>～</v>
          </cell>
          <cell r="S17">
            <v>0</v>
          </cell>
          <cell r="U17">
            <v>0</v>
          </cell>
        </row>
        <row r="18">
          <cell r="C18" t="str">
            <v>m</v>
          </cell>
          <cell r="D18" t="str">
            <v>：</v>
          </cell>
          <cell r="F18" t="str">
            <v>～</v>
          </cell>
          <cell r="H18" t="str">
            <v>（</v>
          </cell>
          <cell r="I18">
            <v>0</v>
          </cell>
          <cell r="J18" t="str">
            <v>)</v>
          </cell>
          <cell r="K18">
            <v>0</v>
          </cell>
          <cell r="N18" t="str">
            <v>～</v>
          </cell>
          <cell r="Q18">
            <v>0</v>
          </cell>
          <cell r="R18" t="str">
            <v>～</v>
          </cell>
          <cell r="S18">
            <v>0</v>
          </cell>
          <cell r="U18">
            <v>0</v>
          </cell>
        </row>
        <row r="19">
          <cell r="C19" t="str">
            <v>n</v>
          </cell>
          <cell r="D19" t="str">
            <v>：</v>
          </cell>
          <cell r="F19" t="str">
            <v>～</v>
          </cell>
          <cell r="H19" t="str">
            <v>（</v>
          </cell>
          <cell r="I19">
            <v>0</v>
          </cell>
          <cell r="J19" t="str">
            <v>)</v>
          </cell>
          <cell r="K19">
            <v>0</v>
          </cell>
          <cell r="N19" t="str">
            <v>～</v>
          </cell>
          <cell r="Q19">
            <v>0</v>
          </cell>
          <cell r="R19" t="str">
            <v>～</v>
          </cell>
          <cell r="S19">
            <v>0</v>
          </cell>
          <cell r="U19">
            <v>0</v>
          </cell>
        </row>
        <row r="20">
          <cell r="C20" t="str">
            <v>o</v>
          </cell>
          <cell r="D20" t="str">
            <v>：</v>
          </cell>
          <cell r="F20" t="str">
            <v>～</v>
          </cell>
          <cell r="H20" t="str">
            <v>（</v>
          </cell>
          <cell r="I20">
            <v>0</v>
          </cell>
          <cell r="J20" t="str">
            <v>)</v>
          </cell>
          <cell r="K20">
            <v>0</v>
          </cell>
          <cell r="N20" t="str">
            <v>～</v>
          </cell>
          <cell r="Q20">
            <v>0</v>
          </cell>
          <cell r="R20" t="str">
            <v>～</v>
          </cell>
          <cell r="S20">
            <v>0</v>
          </cell>
          <cell r="U20">
            <v>0</v>
          </cell>
        </row>
        <row r="21">
          <cell r="C21" t="str">
            <v>p</v>
          </cell>
          <cell r="D21" t="str">
            <v>：</v>
          </cell>
          <cell r="F21" t="str">
            <v>～</v>
          </cell>
          <cell r="H21" t="str">
            <v>（</v>
          </cell>
          <cell r="I21">
            <v>0</v>
          </cell>
          <cell r="J21" t="str">
            <v>)</v>
          </cell>
          <cell r="K21">
            <v>0</v>
          </cell>
          <cell r="N21" t="str">
            <v>～</v>
          </cell>
          <cell r="Q21">
            <v>0</v>
          </cell>
          <cell r="R21" t="str">
            <v>～</v>
          </cell>
          <cell r="S21">
            <v>0</v>
          </cell>
          <cell r="U21">
            <v>0</v>
          </cell>
        </row>
        <row r="22">
          <cell r="C22" t="str">
            <v>q</v>
          </cell>
          <cell r="D22" t="str">
            <v>：</v>
          </cell>
          <cell r="F22" t="str">
            <v>～</v>
          </cell>
          <cell r="H22" t="str">
            <v>（</v>
          </cell>
          <cell r="I22">
            <v>0</v>
          </cell>
          <cell r="J22" t="str">
            <v>)</v>
          </cell>
          <cell r="K22">
            <v>0</v>
          </cell>
          <cell r="N22" t="str">
            <v>～</v>
          </cell>
          <cell r="Q22">
            <v>0</v>
          </cell>
          <cell r="R22" t="str">
            <v>～</v>
          </cell>
          <cell r="S22">
            <v>0</v>
          </cell>
          <cell r="U22">
            <v>0</v>
          </cell>
        </row>
        <row r="23">
          <cell r="C23" t="str">
            <v>r</v>
          </cell>
          <cell r="D23" t="str">
            <v>：</v>
          </cell>
          <cell r="F23" t="str">
            <v>～</v>
          </cell>
          <cell r="H23" t="str">
            <v>（</v>
          </cell>
          <cell r="I23">
            <v>0</v>
          </cell>
          <cell r="J23" t="str">
            <v>)</v>
          </cell>
          <cell r="K23">
            <v>0</v>
          </cell>
          <cell r="N23" t="str">
            <v>～</v>
          </cell>
          <cell r="Q23">
            <v>0</v>
          </cell>
          <cell r="R23" t="str">
            <v>～</v>
          </cell>
          <cell r="S23">
            <v>0</v>
          </cell>
          <cell r="U23">
            <v>0</v>
          </cell>
        </row>
        <row r="24">
          <cell r="C24" t="str">
            <v>s</v>
          </cell>
          <cell r="D24" t="str">
            <v>：</v>
          </cell>
          <cell r="F24" t="str">
            <v>～</v>
          </cell>
          <cell r="H24" t="str">
            <v>（</v>
          </cell>
          <cell r="I24">
            <v>0</v>
          </cell>
          <cell r="J24" t="str">
            <v>)</v>
          </cell>
          <cell r="K24">
            <v>0</v>
          </cell>
          <cell r="N24" t="str">
            <v>～</v>
          </cell>
          <cell r="Q24">
            <v>0</v>
          </cell>
          <cell r="R24" t="str">
            <v>～</v>
          </cell>
          <cell r="S24">
            <v>0</v>
          </cell>
          <cell r="U24">
            <v>0</v>
          </cell>
        </row>
        <row r="25">
          <cell r="C25" t="str">
            <v>t</v>
          </cell>
          <cell r="D25" t="str">
            <v>：</v>
          </cell>
          <cell r="F25" t="str">
            <v>～</v>
          </cell>
          <cell r="H25" t="str">
            <v>（</v>
          </cell>
          <cell r="I25">
            <v>0</v>
          </cell>
          <cell r="J25" t="str">
            <v>)</v>
          </cell>
          <cell r="K25">
            <v>0</v>
          </cell>
          <cell r="N25" t="str">
            <v>～</v>
          </cell>
          <cell r="Q25">
            <v>0</v>
          </cell>
          <cell r="R25" t="str">
            <v>～</v>
          </cell>
          <cell r="S25">
            <v>0</v>
          </cell>
          <cell r="U25">
            <v>0</v>
          </cell>
        </row>
        <row r="26">
          <cell r="C26" t="str">
            <v>u</v>
          </cell>
          <cell r="D26" t="str">
            <v>：</v>
          </cell>
          <cell r="F26" t="str">
            <v>～</v>
          </cell>
          <cell r="H26" t="str">
            <v>（</v>
          </cell>
          <cell r="J26" t="str">
            <v>)</v>
          </cell>
          <cell r="K26">
            <v>1</v>
          </cell>
          <cell r="N26" t="str">
            <v>～</v>
          </cell>
          <cell r="R26" t="str">
            <v>～</v>
          </cell>
          <cell r="U26">
            <v>1</v>
          </cell>
        </row>
        <row r="27">
          <cell r="C27" t="str">
            <v>v</v>
          </cell>
          <cell r="D27" t="str">
            <v>：</v>
          </cell>
          <cell r="F27" t="str">
            <v>～</v>
          </cell>
          <cell r="H27" t="str">
            <v>（</v>
          </cell>
          <cell r="J27" t="str">
            <v>)</v>
          </cell>
          <cell r="K27">
            <v>2</v>
          </cell>
          <cell r="N27" t="str">
            <v>～</v>
          </cell>
          <cell r="R27" t="str">
            <v>～</v>
          </cell>
          <cell r="U27">
            <v>2</v>
          </cell>
        </row>
        <row r="28">
          <cell r="C28" t="str">
            <v>w</v>
          </cell>
          <cell r="D28" t="str">
            <v>：</v>
          </cell>
          <cell r="F28" t="str">
            <v>～</v>
          </cell>
          <cell r="H28" t="str">
            <v>（</v>
          </cell>
          <cell r="J28" t="str">
            <v>)</v>
          </cell>
          <cell r="K28">
            <v>3</v>
          </cell>
          <cell r="N28" t="str">
            <v>～</v>
          </cell>
          <cell r="R28" t="str">
            <v>～</v>
          </cell>
          <cell r="U28">
            <v>3</v>
          </cell>
        </row>
        <row r="29">
          <cell r="C29" t="str">
            <v>x</v>
          </cell>
          <cell r="D29" t="str">
            <v>：</v>
          </cell>
          <cell r="F29" t="str">
            <v>～</v>
          </cell>
          <cell r="H29" t="str">
            <v>（</v>
          </cell>
          <cell r="J29" t="str">
            <v>)</v>
          </cell>
          <cell r="K29">
            <v>4</v>
          </cell>
          <cell r="N29" t="str">
            <v>～</v>
          </cell>
          <cell r="R29" t="str">
            <v>～</v>
          </cell>
          <cell r="U29">
            <v>4</v>
          </cell>
        </row>
        <row r="30">
          <cell r="C30" t="str">
            <v>y</v>
          </cell>
          <cell r="D30" t="str">
            <v>：</v>
          </cell>
          <cell r="F30" t="str">
            <v>～</v>
          </cell>
          <cell r="H30" t="str">
            <v>（</v>
          </cell>
          <cell r="J30" t="str">
            <v>)</v>
          </cell>
          <cell r="K30">
            <v>4</v>
          </cell>
          <cell r="N30" t="str">
            <v>～</v>
          </cell>
          <cell r="R30" t="str">
            <v>～</v>
          </cell>
          <cell r="U30">
            <v>3</v>
          </cell>
        </row>
        <row r="31">
          <cell r="C31" t="str">
            <v>z</v>
          </cell>
          <cell r="D31" t="str">
            <v>：</v>
          </cell>
          <cell r="F31" t="str">
            <v>～</v>
          </cell>
          <cell r="H31" t="str">
            <v>（</v>
          </cell>
          <cell r="J31" t="str">
            <v>)</v>
          </cell>
          <cell r="K31">
            <v>5</v>
          </cell>
          <cell r="N31" t="str">
            <v>～</v>
          </cell>
          <cell r="R31" t="str">
            <v>～</v>
          </cell>
          <cell r="U31">
            <v>5</v>
          </cell>
        </row>
        <row r="32">
          <cell r="C32" t="str">
            <v>休</v>
          </cell>
          <cell r="D32" t="str">
            <v>：</v>
          </cell>
          <cell r="F32" t="str">
            <v>～</v>
          </cell>
          <cell r="H32" t="str">
            <v>（</v>
          </cell>
          <cell r="J32" t="str">
            <v>)</v>
          </cell>
          <cell r="K32">
            <v>0</v>
          </cell>
          <cell r="N32" t="str">
            <v>～</v>
          </cell>
          <cell r="R32" t="str">
            <v>～</v>
          </cell>
          <cell r="U32">
            <v>0</v>
          </cell>
        </row>
        <row r="33">
          <cell r="C33" t="str">
            <v>-</v>
          </cell>
          <cell r="D33" t="str">
            <v>：</v>
          </cell>
          <cell r="F33" t="str">
            <v>～</v>
          </cell>
          <cell r="H33" t="str">
            <v>（</v>
          </cell>
          <cell r="J33" t="str">
            <v>)</v>
          </cell>
          <cell r="N33" t="str">
            <v>～</v>
          </cell>
          <cell r="R33" t="str">
            <v>～</v>
          </cell>
        </row>
        <row r="34">
          <cell r="C34" t="str">
            <v>-</v>
          </cell>
          <cell r="D34" t="str">
            <v>：</v>
          </cell>
          <cell r="F34" t="str">
            <v>～</v>
          </cell>
          <cell r="H34" t="str">
            <v>（</v>
          </cell>
          <cell r="J34" t="str">
            <v>)</v>
          </cell>
          <cell r="N34" t="str">
            <v>～</v>
          </cell>
          <cell r="R34" t="str">
            <v>～</v>
          </cell>
        </row>
        <row r="35">
          <cell r="C35" t="str">
            <v>-</v>
          </cell>
          <cell r="D35" t="str">
            <v>：</v>
          </cell>
          <cell r="F35" t="str">
            <v>～</v>
          </cell>
          <cell r="H35" t="str">
            <v>（</v>
          </cell>
          <cell r="J35" t="str">
            <v>)</v>
          </cell>
          <cell r="N35" t="str">
            <v>～</v>
          </cell>
          <cell r="R35" t="str">
            <v>～</v>
          </cell>
        </row>
      </sheetData>
      <sheetData sheetId="2"/>
      <sheetData sheetId="3"/>
      <sheetData sheetId="4">
        <row r="6">
          <cell r="C6" t="str">
            <v>a</v>
          </cell>
          <cell r="D6" t="str">
            <v>：</v>
          </cell>
          <cell r="E6">
            <v>0.375</v>
          </cell>
          <cell r="F6" t="str">
            <v>～</v>
          </cell>
          <cell r="G6">
            <v>0.75</v>
          </cell>
          <cell r="H6" t="str">
            <v>（</v>
          </cell>
          <cell r="I6">
            <v>4.1666666666666664E-2</v>
          </cell>
          <cell r="J6" t="str">
            <v>)</v>
          </cell>
          <cell r="K6">
            <v>8</v>
          </cell>
          <cell r="M6">
            <v>0.39583333333333331</v>
          </cell>
          <cell r="N6" t="str">
            <v>～</v>
          </cell>
          <cell r="O6">
            <v>0.6875</v>
          </cell>
          <cell r="Q6">
            <v>0.39583333333333331</v>
          </cell>
          <cell r="R6" t="str">
            <v>～</v>
          </cell>
          <cell r="S6">
            <v>0.6875</v>
          </cell>
          <cell r="U6">
            <v>7</v>
          </cell>
        </row>
        <row r="7">
          <cell r="C7" t="str">
            <v>b</v>
          </cell>
          <cell r="D7" t="str">
            <v>：</v>
          </cell>
          <cell r="F7" t="str">
            <v>～</v>
          </cell>
          <cell r="H7" t="str">
            <v>（</v>
          </cell>
          <cell r="I7">
            <v>0</v>
          </cell>
          <cell r="J7" t="str">
            <v>)</v>
          </cell>
          <cell r="K7">
            <v>0</v>
          </cell>
          <cell r="N7" t="str">
            <v>～</v>
          </cell>
          <cell r="Q7">
            <v>0</v>
          </cell>
          <cell r="R7" t="str">
            <v>～</v>
          </cell>
          <cell r="S7">
            <v>0</v>
          </cell>
          <cell r="U7">
            <v>0</v>
          </cell>
        </row>
        <row r="8">
          <cell r="C8" t="str">
            <v>c</v>
          </cell>
          <cell r="D8" t="str">
            <v>：</v>
          </cell>
          <cell r="F8" t="str">
            <v>～</v>
          </cell>
          <cell r="H8" t="str">
            <v>（</v>
          </cell>
          <cell r="I8">
            <v>0</v>
          </cell>
          <cell r="J8" t="str">
            <v>)</v>
          </cell>
          <cell r="K8">
            <v>0</v>
          </cell>
          <cell r="N8" t="str">
            <v>～</v>
          </cell>
          <cell r="Q8">
            <v>0</v>
          </cell>
          <cell r="R8" t="str">
            <v>～</v>
          </cell>
          <cell r="S8">
            <v>0</v>
          </cell>
          <cell r="U8">
            <v>0</v>
          </cell>
        </row>
        <row r="9">
          <cell r="C9" t="str">
            <v>d</v>
          </cell>
          <cell r="D9" t="str">
            <v>：</v>
          </cell>
          <cell r="F9" t="str">
            <v>～</v>
          </cell>
          <cell r="H9" t="str">
            <v>（</v>
          </cell>
          <cell r="I9">
            <v>0</v>
          </cell>
          <cell r="J9" t="str">
            <v>)</v>
          </cell>
          <cell r="K9">
            <v>0</v>
          </cell>
          <cell r="N9" t="str">
            <v>～</v>
          </cell>
          <cell r="Q9">
            <v>0</v>
          </cell>
          <cell r="R9" t="str">
            <v>～</v>
          </cell>
          <cell r="S9">
            <v>0</v>
          </cell>
          <cell r="U9">
            <v>0</v>
          </cell>
        </row>
        <row r="10">
          <cell r="C10" t="str">
            <v>e</v>
          </cell>
          <cell r="D10" t="str">
            <v>：</v>
          </cell>
          <cell r="F10" t="str">
            <v>～</v>
          </cell>
          <cell r="H10" t="str">
            <v>（</v>
          </cell>
          <cell r="I10">
            <v>0</v>
          </cell>
          <cell r="J10" t="str">
            <v>)</v>
          </cell>
          <cell r="K10">
            <v>0</v>
          </cell>
          <cell r="N10" t="str">
            <v>～</v>
          </cell>
          <cell r="Q10">
            <v>0</v>
          </cell>
          <cell r="R10" t="str">
            <v>～</v>
          </cell>
          <cell r="S10">
            <v>0</v>
          </cell>
          <cell r="U10">
            <v>0</v>
          </cell>
        </row>
        <row r="11">
          <cell r="C11" t="str">
            <v>f</v>
          </cell>
          <cell r="D11" t="str">
            <v>：</v>
          </cell>
          <cell r="F11" t="str">
            <v>～</v>
          </cell>
          <cell r="H11" t="str">
            <v>（</v>
          </cell>
          <cell r="I11">
            <v>0</v>
          </cell>
          <cell r="J11" t="str">
            <v>)</v>
          </cell>
          <cell r="K11">
            <v>0</v>
          </cell>
          <cell r="N11" t="str">
            <v>～</v>
          </cell>
          <cell r="Q11">
            <v>0</v>
          </cell>
          <cell r="R11" t="str">
            <v>～</v>
          </cell>
          <cell r="S11">
            <v>0</v>
          </cell>
          <cell r="U11">
            <v>0</v>
          </cell>
        </row>
        <row r="12">
          <cell r="C12" t="str">
            <v>g</v>
          </cell>
          <cell r="D12" t="str">
            <v>：</v>
          </cell>
          <cell r="F12" t="str">
            <v>～</v>
          </cell>
          <cell r="H12" t="str">
            <v>（</v>
          </cell>
          <cell r="I12">
            <v>0</v>
          </cell>
          <cell r="J12" t="str">
            <v>)</v>
          </cell>
          <cell r="K12">
            <v>0</v>
          </cell>
          <cell r="N12" t="str">
            <v>～</v>
          </cell>
          <cell r="Q12">
            <v>0</v>
          </cell>
          <cell r="R12" t="str">
            <v>～</v>
          </cell>
          <cell r="S12">
            <v>0</v>
          </cell>
          <cell r="U12">
            <v>0</v>
          </cell>
        </row>
        <row r="13">
          <cell r="C13" t="str">
            <v>h</v>
          </cell>
          <cell r="D13" t="str">
            <v>：</v>
          </cell>
          <cell r="F13" t="str">
            <v>～</v>
          </cell>
          <cell r="H13" t="str">
            <v>（</v>
          </cell>
          <cell r="I13">
            <v>0</v>
          </cell>
          <cell r="J13" t="str">
            <v>)</v>
          </cell>
          <cell r="K13">
            <v>0</v>
          </cell>
          <cell r="N13" t="str">
            <v>～</v>
          </cell>
          <cell r="Q13">
            <v>0</v>
          </cell>
          <cell r="R13" t="str">
            <v>～</v>
          </cell>
          <cell r="S13">
            <v>0</v>
          </cell>
          <cell r="U13">
            <v>0</v>
          </cell>
        </row>
        <row r="14">
          <cell r="C14" t="str">
            <v>i</v>
          </cell>
          <cell r="D14" t="str">
            <v>：</v>
          </cell>
          <cell r="F14" t="str">
            <v>～</v>
          </cell>
          <cell r="H14" t="str">
            <v>（</v>
          </cell>
          <cell r="I14">
            <v>0</v>
          </cell>
          <cell r="J14" t="str">
            <v>)</v>
          </cell>
          <cell r="K14">
            <v>0</v>
          </cell>
          <cell r="N14" t="str">
            <v>～</v>
          </cell>
          <cell r="Q14">
            <v>0</v>
          </cell>
          <cell r="R14" t="str">
            <v>～</v>
          </cell>
          <cell r="S14">
            <v>0</v>
          </cell>
          <cell r="U14">
            <v>0</v>
          </cell>
        </row>
        <row r="15">
          <cell r="C15" t="str">
            <v>j</v>
          </cell>
          <cell r="D15" t="str">
            <v>：</v>
          </cell>
          <cell r="F15" t="str">
            <v>～</v>
          </cell>
          <cell r="H15" t="str">
            <v>（</v>
          </cell>
          <cell r="I15">
            <v>0</v>
          </cell>
          <cell r="J15" t="str">
            <v>)</v>
          </cell>
          <cell r="K15">
            <v>0</v>
          </cell>
          <cell r="N15" t="str">
            <v>～</v>
          </cell>
          <cell r="Q15">
            <v>0</v>
          </cell>
          <cell r="R15" t="str">
            <v>～</v>
          </cell>
          <cell r="S15">
            <v>0</v>
          </cell>
          <cell r="U15">
            <v>0</v>
          </cell>
        </row>
        <row r="16">
          <cell r="C16" t="str">
            <v>k</v>
          </cell>
          <cell r="D16" t="str">
            <v>：</v>
          </cell>
          <cell r="F16" t="str">
            <v>～</v>
          </cell>
          <cell r="H16" t="str">
            <v>（</v>
          </cell>
          <cell r="I16">
            <v>0</v>
          </cell>
          <cell r="J16" t="str">
            <v>)</v>
          </cell>
          <cell r="K16">
            <v>0</v>
          </cell>
          <cell r="N16" t="str">
            <v>～</v>
          </cell>
          <cell r="Q16">
            <v>0</v>
          </cell>
          <cell r="R16" t="str">
            <v>～</v>
          </cell>
          <cell r="S16">
            <v>0</v>
          </cell>
          <cell r="U16">
            <v>0</v>
          </cell>
        </row>
        <row r="17">
          <cell r="C17" t="str">
            <v>l</v>
          </cell>
          <cell r="D17" t="str">
            <v>：</v>
          </cell>
          <cell r="F17" t="str">
            <v>～</v>
          </cell>
          <cell r="H17" t="str">
            <v>（</v>
          </cell>
          <cell r="I17">
            <v>0</v>
          </cell>
          <cell r="J17" t="str">
            <v>)</v>
          </cell>
          <cell r="K17">
            <v>0</v>
          </cell>
          <cell r="N17" t="str">
            <v>～</v>
          </cell>
          <cell r="Q17">
            <v>0</v>
          </cell>
          <cell r="R17" t="str">
            <v>～</v>
          </cell>
          <cell r="S17">
            <v>0</v>
          </cell>
          <cell r="U17">
            <v>0</v>
          </cell>
        </row>
        <row r="18">
          <cell r="C18" t="str">
            <v>m</v>
          </cell>
          <cell r="D18" t="str">
            <v>：</v>
          </cell>
          <cell r="F18" t="str">
            <v>～</v>
          </cell>
          <cell r="H18" t="str">
            <v>（</v>
          </cell>
          <cell r="I18">
            <v>0</v>
          </cell>
          <cell r="J18" t="str">
            <v>)</v>
          </cell>
          <cell r="K18">
            <v>0</v>
          </cell>
          <cell r="N18" t="str">
            <v>～</v>
          </cell>
          <cell r="Q18">
            <v>0</v>
          </cell>
          <cell r="R18" t="str">
            <v>～</v>
          </cell>
          <cell r="S18">
            <v>0</v>
          </cell>
          <cell r="U18">
            <v>0</v>
          </cell>
        </row>
        <row r="19">
          <cell r="C19" t="str">
            <v>n</v>
          </cell>
          <cell r="D19" t="str">
            <v>：</v>
          </cell>
          <cell r="F19" t="str">
            <v>～</v>
          </cell>
          <cell r="H19" t="str">
            <v>（</v>
          </cell>
          <cell r="I19">
            <v>0</v>
          </cell>
          <cell r="J19" t="str">
            <v>)</v>
          </cell>
          <cell r="K19">
            <v>0</v>
          </cell>
          <cell r="N19" t="str">
            <v>～</v>
          </cell>
          <cell r="Q19">
            <v>0</v>
          </cell>
          <cell r="R19" t="str">
            <v>～</v>
          </cell>
          <cell r="S19">
            <v>0</v>
          </cell>
          <cell r="U19">
            <v>0</v>
          </cell>
        </row>
        <row r="20">
          <cell r="C20" t="str">
            <v>o</v>
          </cell>
          <cell r="D20" t="str">
            <v>：</v>
          </cell>
          <cell r="F20" t="str">
            <v>～</v>
          </cell>
          <cell r="H20" t="str">
            <v>（</v>
          </cell>
          <cell r="I20">
            <v>0</v>
          </cell>
          <cell r="J20" t="str">
            <v>)</v>
          </cell>
          <cell r="K20">
            <v>0</v>
          </cell>
          <cell r="N20" t="str">
            <v>～</v>
          </cell>
          <cell r="Q20">
            <v>0</v>
          </cell>
          <cell r="R20" t="str">
            <v>～</v>
          </cell>
          <cell r="S20">
            <v>0</v>
          </cell>
          <cell r="U20">
            <v>0</v>
          </cell>
        </row>
        <row r="21">
          <cell r="C21" t="str">
            <v>p</v>
          </cell>
          <cell r="D21" t="str">
            <v>：</v>
          </cell>
          <cell r="F21" t="str">
            <v>～</v>
          </cell>
          <cell r="H21" t="str">
            <v>（</v>
          </cell>
          <cell r="I21">
            <v>0</v>
          </cell>
          <cell r="J21" t="str">
            <v>)</v>
          </cell>
          <cell r="K21">
            <v>0</v>
          </cell>
          <cell r="N21" t="str">
            <v>～</v>
          </cell>
          <cell r="Q21">
            <v>0</v>
          </cell>
          <cell r="R21" t="str">
            <v>～</v>
          </cell>
          <cell r="S21">
            <v>0</v>
          </cell>
          <cell r="U21">
            <v>0</v>
          </cell>
        </row>
        <row r="22">
          <cell r="C22" t="str">
            <v>q</v>
          </cell>
          <cell r="D22" t="str">
            <v>：</v>
          </cell>
          <cell r="F22" t="str">
            <v>～</v>
          </cell>
          <cell r="H22" t="str">
            <v>（</v>
          </cell>
          <cell r="I22">
            <v>0</v>
          </cell>
          <cell r="J22" t="str">
            <v>)</v>
          </cell>
          <cell r="K22">
            <v>0</v>
          </cell>
          <cell r="N22" t="str">
            <v>～</v>
          </cell>
          <cell r="Q22">
            <v>0</v>
          </cell>
          <cell r="R22" t="str">
            <v>～</v>
          </cell>
          <cell r="S22">
            <v>0</v>
          </cell>
          <cell r="U22">
            <v>0</v>
          </cell>
        </row>
        <row r="23">
          <cell r="C23" t="str">
            <v>r</v>
          </cell>
          <cell r="D23" t="str">
            <v>：</v>
          </cell>
          <cell r="F23" t="str">
            <v>～</v>
          </cell>
          <cell r="H23" t="str">
            <v>（</v>
          </cell>
          <cell r="I23">
            <v>0</v>
          </cell>
          <cell r="J23" t="str">
            <v>)</v>
          </cell>
          <cell r="K23">
            <v>0</v>
          </cell>
          <cell r="N23" t="str">
            <v>～</v>
          </cell>
          <cell r="Q23">
            <v>0</v>
          </cell>
          <cell r="R23" t="str">
            <v>～</v>
          </cell>
          <cell r="S23">
            <v>0</v>
          </cell>
          <cell r="U23">
            <v>0</v>
          </cell>
        </row>
        <row r="24">
          <cell r="C24" t="str">
            <v>s</v>
          </cell>
          <cell r="D24" t="str">
            <v>：</v>
          </cell>
          <cell r="F24" t="str">
            <v>～</v>
          </cell>
          <cell r="H24" t="str">
            <v>（</v>
          </cell>
          <cell r="I24">
            <v>0</v>
          </cell>
          <cell r="J24" t="str">
            <v>)</v>
          </cell>
          <cell r="K24">
            <v>0</v>
          </cell>
          <cell r="N24" t="str">
            <v>～</v>
          </cell>
          <cell r="Q24">
            <v>0</v>
          </cell>
          <cell r="R24" t="str">
            <v>～</v>
          </cell>
          <cell r="S24">
            <v>0</v>
          </cell>
          <cell r="U24">
            <v>0</v>
          </cell>
        </row>
        <row r="25">
          <cell r="C25" t="str">
            <v>t</v>
          </cell>
          <cell r="D25" t="str">
            <v>：</v>
          </cell>
          <cell r="F25" t="str">
            <v>～</v>
          </cell>
          <cell r="H25" t="str">
            <v>（</v>
          </cell>
          <cell r="I25">
            <v>0</v>
          </cell>
          <cell r="J25" t="str">
            <v>)</v>
          </cell>
          <cell r="K25">
            <v>0</v>
          </cell>
          <cell r="N25" t="str">
            <v>～</v>
          </cell>
          <cell r="Q25">
            <v>0</v>
          </cell>
          <cell r="R25" t="str">
            <v>～</v>
          </cell>
          <cell r="S25">
            <v>0</v>
          </cell>
          <cell r="U25">
            <v>0</v>
          </cell>
        </row>
        <row r="26">
          <cell r="C26" t="str">
            <v>u</v>
          </cell>
          <cell r="D26" t="str">
            <v>：</v>
          </cell>
          <cell r="F26" t="str">
            <v>～</v>
          </cell>
          <cell r="H26" t="str">
            <v>（</v>
          </cell>
          <cell r="J26" t="str">
            <v>)</v>
          </cell>
          <cell r="K26">
            <v>1</v>
          </cell>
          <cell r="N26" t="str">
            <v>～</v>
          </cell>
          <cell r="R26" t="str">
            <v>～</v>
          </cell>
          <cell r="U26">
            <v>1</v>
          </cell>
        </row>
        <row r="27">
          <cell r="C27" t="str">
            <v>v</v>
          </cell>
          <cell r="D27" t="str">
            <v>：</v>
          </cell>
          <cell r="F27" t="str">
            <v>～</v>
          </cell>
          <cell r="H27" t="str">
            <v>（</v>
          </cell>
          <cell r="J27" t="str">
            <v>)</v>
          </cell>
          <cell r="K27">
            <v>2</v>
          </cell>
          <cell r="N27" t="str">
            <v>～</v>
          </cell>
          <cell r="R27" t="str">
            <v>～</v>
          </cell>
          <cell r="U27">
            <v>2</v>
          </cell>
        </row>
        <row r="28">
          <cell r="C28" t="str">
            <v>w</v>
          </cell>
          <cell r="D28" t="str">
            <v>：</v>
          </cell>
          <cell r="F28" t="str">
            <v>～</v>
          </cell>
          <cell r="H28" t="str">
            <v>（</v>
          </cell>
          <cell r="J28" t="str">
            <v>)</v>
          </cell>
          <cell r="K28">
            <v>3</v>
          </cell>
          <cell r="N28" t="str">
            <v>～</v>
          </cell>
          <cell r="R28" t="str">
            <v>～</v>
          </cell>
          <cell r="U28">
            <v>3</v>
          </cell>
        </row>
        <row r="29">
          <cell r="C29" t="str">
            <v>x</v>
          </cell>
          <cell r="D29" t="str">
            <v>：</v>
          </cell>
          <cell r="F29" t="str">
            <v>～</v>
          </cell>
          <cell r="H29" t="str">
            <v>（</v>
          </cell>
          <cell r="J29" t="str">
            <v>)</v>
          </cell>
          <cell r="K29">
            <v>4</v>
          </cell>
          <cell r="N29" t="str">
            <v>～</v>
          </cell>
          <cell r="R29" t="str">
            <v>～</v>
          </cell>
          <cell r="U29">
            <v>4</v>
          </cell>
        </row>
        <row r="30">
          <cell r="C30" t="str">
            <v>y</v>
          </cell>
          <cell r="D30" t="str">
            <v>：</v>
          </cell>
          <cell r="F30" t="str">
            <v>～</v>
          </cell>
          <cell r="H30" t="str">
            <v>（</v>
          </cell>
          <cell r="J30" t="str">
            <v>)</v>
          </cell>
          <cell r="K30">
            <v>4</v>
          </cell>
          <cell r="N30" t="str">
            <v>～</v>
          </cell>
          <cell r="R30" t="str">
            <v>～</v>
          </cell>
          <cell r="U30">
            <v>3</v>
          </cell>
        </row>
        <row r="31">
          <cell r="C31" t="str">
            <v>z</v>
          </cell>
          <cell r="D31" t="str">
            <v>：</v>
          </cell>
          <cell r="F31" t="str">
            <v>～</v>
          </cell>
          <cell r="H31" t="str">
            <v>（</v>
          </cell>
          <cell r="J31" t="str">
            <v>)</v>
          </cell>
          <cell r="K31">
            <v>5</v>
          </cell>
          <cell r="N31" t="str">
            <v>～</v>
          </cell>
          <cell r="R31" t="str">
            <v>～</v>
          </cell>
          <cell r="U31">
            <v>5</v>
          </cell>
        </row>
        <row r="32">
          <cell r="C32" t="str">
            <v>休</v>
          </cell>
          <cell r="D32" t="str">
            <v>：</v>
          </cell>
          <cell r="F32" t="str">
            <v>～</v>
          </cell>
          <cell r="H32" t="str">
            <v>（</v>
          </cell>
          <cell r="J32" t="str">
            <v>)</v>
          </cell>
          <cell r="K32">
            <v>0</v>
          </cell>
          <cell r="N32" t="str">
            <v>～</v>
          </cell>
          <cell r="R32" t="str">
            <v>～</v>
          </cell>
          <cell r="U32">
            <v>0</v>
          </cell>
        </row>
        <row r="33">
          <cell r="C33" t="str">
            <v>-</v>
          </cell>
          <cell r="D33" t="str">
            <v>：</v>
          </cell>
          <cell r="F33" t="str">
            <v>～</v>
          </cell>
          <cell r="H33" t="str">
            <v>（</v>
          </cell>
          <cell r="J33" t="str">
            <v>)</v>
          </cell>
          <cell r="N33" t="str">
            <v>～</v>
          </cell>
          <cell r="R33" t="str">
            <v>～</v>
          </cell>
        </row>
        <row r="34">
          <cell r="C34" t="str">
            <v>-</v>
          </cell>
          <cell r="D34" t="str">
            <v>：</v>
          </cell>
          <cell r="F34" t="str">
            <v>～</v>
          </cell>
          <cell r="H34" t="str">
            <v>（</v>
          </cell>
          <cell r="J34" t="str">
            <v>)</v>
          </cell>
          <cell r="N34" t="str">
            <v>～</v>
          </cell>
          <cell r="R34" t="str">
            <v>～</v>
          </cell>
        </row>
        <row r="35">
          <cell r="C35" t="str">
            <v>-</v>
          </cell>
          <cell r="D35" t="str">
            <v>：</v>
          </cell>
          <cell r="F35" t="str">
            <v>～</v>
          </cell>
          <cell r="H35" t="str">
            <v>（</v>
          </cell>
          <cell r="J35" t="str">
            <v>)</v>
          </cell>
          <cell r="N35" t="str">
            <v>～</v>
          </cell>
          <cell r="R35" t="str">
            <v>～</v>
          </cell>
        </row>
      </sheetData>
      <sheetData sheetId="5"/>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2:T21"/>
  <sheetViews>
    <sheetView zoomScaleNormal="100" zoomScaleSheetLayoutView="100" workbookViewId="0">
      <selection activeCell="A2" sqref="A2:K2"/>
    </sheetView>
  </sheetViews>
  <sheetFormatPr defaultColWidth="9" defaultRowHeight="13.2"/>
  <cols>
    <col min="1" max="1" width="13.77734375" style="9" customWidth="1"/>
    <col min="2" max="11" width="6.77734375" style="9" customWidth="1"/>
    <col min="12" max="16384" width="9" style="9"/>
  </cols>
  <sheetData>
    <row r="2" spans="1:20" ht="31.5" customHeight="1">
      <c r="A2" s="738" t="s">
        <v>124</v>
      </c>
      <c r="B2" s="738"/>
      <c r="C2" s="738"/>
      <c r="D2" s="738"/>
      <c r="E2" s="738"/>
      <c r="F2" s="738"/>
      <c r="G2" s="738"/>
      <c r="H2" s="738"/>
      <c r="I2" s="738"/>
      <c r="J2" s="738"/>
      <c r="K2" s="738"/>
    </row>
    <row r="3" spans="1:20" ht="31.5" customHeight="1" thickBot="1"/>
    <row r="4" spans="1:20" ht="35.1" customHeight="1" thickBot="1">
      <c r="A4" s="10"/>
      <c r="B4" s="734" t="s">
        <v>56</v>
      </c>
      <c r="C4" s="734"/>
      <c r="D4" s="735" t="s">
        <v>113</v>
      </c>
      <c r="E4" s="736"/>
      <c r="F4" s="736"/>
      <c r="G4" s="736"/>
      <c r="H4" s="736"/>
      <c r="I4" s="737"/>
      <c r="J4" s="12"/>
      <c r="K4" s="13"/>
      <c r="L4" s="13"/>
      <c r="M4" s="13"/>
      <c r="N4" s="13"/>
      <c r="O4" s="13"/>
      <c r="P4" s="13"/>
      <c r="Q4" s="13"/>
      <c r="R4" s="14"/>
      <c r="S4" s="14"/>
      <c r="T4" s="14"/>
    </row>
    <row r="5" spans="1:20" ht="29.25" customHeight="1">
      <c r="A5" s="10"/>
      <c r="B5" s="10"/>
      <c r="C5" s="10"/>
      <c r="D5" s="10"/>
      <c r="E5" s="10"/>
      <c r="F5" s="10"/>
      <c r="G5" s="10"/>
      <c r="H5" s="10"/>
      <c r="I5" s="10"/>
      <c r="J5" s="10"/>
      <c r="K5" s="10"/>
    </row>
    <row r="6" spans="1:20" ht="31.5" customHeight="1">
      <c r="F6" s="739" t="s">
        <v>122</v>
      </c>
      <c r="G6" s="739"/>
      <c r="H6" s="739"/>
      <c r="I6" s="739"/>
      <c r="J6" s="739"/>
      <c r="K6" s="739"/>
    </row>
    <row r="7" spans="1:20" ht="31.5" customHeight="1" thickBot="1">
      <c r="A7" s="15" t="s">
        <v>57</v>
      </c>
    </row>
    <row r="8" spans="1:20" ht="41.25" customHeight="1">
      <c r="A8" s="16" t="s">
        <v>58</v>
      </c>
      <c r="B8" s="746"/>
      <c r="C8" s="746"/>
      <c r="D8" s="746"/>
      <c r="E8" s="746"/>
      <c r="F8" s="746"/>
      <c r="G8" s="746"/>
      <c r="H8" s="746"/>
      <c r="I8" s="746"/>
      <c r="J8" s="746"/>
      <c r="K8" s="747"/>
    </row>
    <row r="9" spans="1:20" ht="41.25" customHeight="1" thickBot="1">
      <c r="A9" s="17" t="s">
        <v>59</v>
      </c>
      <c r="B9" s="18"/>
      <c r="C9" s="19"/>
      <c r="D9" s="19"/>
      <c r="E9" s="19"/>
      <c r="F9" s="19"/>
      <c r="G9" s="19"/>
      <c r="H9" s="19"/>
      <c r="I9" s="19"/>
      <c r="J9" s="19"/>
      <c r="K9" s="20"/>
    </row>
    <row r="10" spans="1:20" ht="41.25" customHeight="1" thickBot="1">
      <c r="A10" s="21"/>
    </row>
    <row r="11" spans="1:20" ht="41.25" customHeight="1" thickBot="1">
      <c r="A11" s="22" t="s">
        <v>60</v>
      </c>
      <c r="B11" s="27"/>
      <c r="C11" s="29"/>
      <c r="D11" s="29"/>
      <c r="E11" s="29"/>
      <c r="F11" s="29"/>
      <c r="G11" s="29"/>
      <c r="H11" s="29"/>
      <c r="I11" s="29"/>
      <c r="J11" s="29"/>
      <c r="K11" s="28"/>
    </row>
    <row r="12" spans="1:20" ht="41.25" customHeight="1" thickBot="1">
      <c r="A12" s="23" t="s">
        <v>61</v>
      </c>
      <c r="B12" s="743"/>
      <c r="C12" s="744"/>
      <c r="D12" s="744"/>
      <c r="E12" s="744"/>
      <c r="F12" s="744"/>
      <c r="G12" s="744"/>
      <c r="H12" s="744"/>
      <c r="I12" s="744"/>
      <c r="J12" s="744"/>
      <c r="K12" s="745"/>
    </row>
    <row r="13" spans="1:20" ht="41.25" customHeight="1" thickBot="1">
      <c r="A13" s="22" t="s">
        <v>62</v>
      </c>
      <c r="B13" s="743"/>
      <c r="C13" s="744"/>
      <c r="D13" s="744"/>
      <c r="E13" s="744"/>
      <c r="F13" s="744"/>
      <c r="G13" s="744"/>
      <c r="H13" s="744"/>
      <c r="I13" s="744"/>
      <c r="J13" s="744"/>
      <c r="K13" s="745"/>
    </row>
    <row r="14" spans="1:20" ht="41.25" customHeight="1" thickBot="1">
      <c r="A14" s="728" t="s">
        <v>63</v>
      </c>
      <c r="B14" s="31" t="s">
        <v>64</v>
      </c>
      <c r="C14" s="30"/>
      <c r="D14" s="30"/>
      <c r="E14" s="24"/>
      <c r="F14" s="24"/>
      <c r="G14" s="24"/>
      <c r="H14" s="24"/>
      <c r="I14" s="24"/>
      <c r="J14" s="24"/>
      <c r="K14" s="25"/>
    </row>
    <row r="15" spans="1:20" ht="41.25" customHeight="1" thickBot="1">
      <c r="A15" s="728"/>
      <c r="B15" s="740"/>
      <c r="C15" s="741"/>
      <c r="D15" s="741"/>
      <c r="E15" s="741"/>
      <c r="F15" s="741"/>
      <c r="G15" s="741"/>
      <c r="H15" s="741"/>
      <c r="I15" s="741"/>
      <c r="J15" s="741"/>
      <c r="K15" s="742"/>
    </row>
    <row r="16" spans="1:20" ht="41.25" customHeight="1" thickBot="1">
      <c r="A16" s="728" t="s">
        <v>65</v>
      </c>
      <c r="B16" s="731" t="s">
        <v>66</v>
      </c>
      <c r="C16" s="733"/>
      <c r="D16" s="731"/>
      <c r="E16" s="732"/>
      <c r="F16" s="733"/>
      <c r="G16" s="731" t="s">
        <v>67</v>
      </c>
      <c r="H16" s="733"/>
      <c r="I16" s="731"/>
      <c r="J16" s="732"/>
      <c r="K16" s="733"/>
    </row>
    <row r="17" spans="1:11" ht="41.25" customHeight="1" thickBot="1">
      <c r="A17" s="728"/>
      <c r="B17" s="729" t="s">
        <v>68</v>
      </c>
      <c r="C17" s="730"/>
      <c r="D17" s="731"/>
      <c r="E17" s="732"/>
      <c r="F17" s="732"/>
      <c r="G17" s="732"/>
      <c r="H17" s="732"/>
      <c r="I17" s="732"/>
      <c r="J17" s="732"/>
      <c r="K17" s="733"/>
    </row>
    <row r="18" spans="1:11" ht="41.25" customHeight="1" thickBot="1">
      <c r="A18" s="26" t="s">
        <v>69</v>
      </c>
      <c r="B18" s="748" t="s">
        <v>123</v>
      </c>
      <c r="C18" s="744"/>
      <c r="D18" s="744"/>
      <c r="E18" s="744"/>
      <c r="F18" s="744"/>
      <c r="G18" s="744"/>
      <c r="H18" s="744"/>
      <c r="I18" s="744"/>
      <c r="J18" s="744"/>
      <c r="K18" s="745"/>
    </row>
    <row r="19" spans="1:11" ht="41.25" customHeight="1" thickBot="1">
      <c r="A19" s="26" t="s">
        <v>70</v>
      </c>
      <c r="B19" s="748" t="s">
        <v>123</v>
      </c>
      <c r="C19" s="744"/>
      <c r="D19" s="744"/>
      <c r="E19" s="744"/>
      <c r="F19" s="744"/>
      <c r="G19" s="744"/>
      <c r="H19" s="744"/>
      <c r="I19" s="744"/>
      <c r="J19" s="744"/>
      <c r="K19" s="745"/>
    </row>
    <row r="20" spans="1:11" ht="41.25" customHeight="1" thickBot="1">
      <c r="A20" s="22" t="s">
        <v>71</v>
      </c>
      <c r="B20" s="11" t="s">
        <v>72</v>
      </c>
      <c r="C20" s="749"/>
      <c r="D20" s="750"/>
      <c r="E20" s="751"/>
      <c r="F20" s="11" t="s">
        <v>73</v>
      </c>
      <c r="G20" s="743"/>
      <c r="H20" s="744"/>
      <c r="I20" s="744"/>
      <c r="J20" s="744"/>
      <c r="K20" s="745"/>
    </row>
    <row r="21" spans="1:11" ht="41.25" customHeight="1" thickBot="1">
      <c r="A21" s="22" t="s">
        <v>74</v>
      </c>
      <c r="B21" s="11" t="s">
        <v>72</v>
      </c>
      <c r="C21" s="743"/>
      <c r="D21" s="744"/>
      <c r="E21" s="745"/>
      <c r="F21" s="11" t="s">
        <v>73</v>
      </c>
      <c r="G21" s="743"/>
      <c r="H21" s="744"/>
      <c r="I21" s="744"/>
      <c r="J21" s="744"/>
      <c r="K21" s="745"/>
    </row>
  </sheetData>
  <mergeCells count="22">
    <mergeCell ref="C21:E21"/>
    <mergeCell ref="G20:K20"/>
    <mergeCell ref="G21:K21"/>
    <mergeCell ref="B18:K18"/>
    <mergeCell ref="C20:E20"/>
    <mergeCell ref="B19:K19"/>
    <mergeCell ref="A2:K2"/>
    <mergeCell ref="F6:K6"/>
    <mergeCell ref="A14:A15"/>
    <mergeCell ref="B15:K15"/>
    <mergeCell ref="B13:K13"/>
    <mergeCell ref="B12:K12"/>
    <mergeCell ref="B8:K8"/>
    <mergeCell ref="A16:A17"/>
    <mergeCell ref="B17:C17"/>
    <mergeCell ref="D17:K17"/>
    <mergeCell ref="B4:C4"/>
    <mergeCell ref="D4:I4"/>
    <mergeCell ref="G16:H16"/>
    <mergeCell ref="I16:K16"/>
    <mergeCell ref="B16:C16"/>
    <mergeCell ref="D16:F16"/>
  </mergeCells>
  <phoneticPr fontId="20"/>
  <printOptions horizontalCentered="1"/>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344F1-E969-4F83-A9ED-B32249DFF527}">
  <sheetPr>
    <pageSetUpPr fitToPage="1"/>
  </sheetPr>
  <dimension ref="A1:L44"/>
  <sheetViews>
    <sheetView workbookViewId="0"/>
  </sheetViews>
  <sheetFormatPr defaultColWidth="10" defaultRowHeight="19.2"/>
  <cols>
    <col min="1" max="1" width="1.88671875" style="704" customWidth="1"/>
    <col min="2" max="2" width="10" style="704"/>
    <col min="3" max="12" width="45.109375" style="704" customWidth="1"/>
    <col min="13" max="16384" width="10" style="704"/>
  </cols>
  <sheetData>
    <row r="1" spans="1:12">
      <c r="A1" s="702"/>
      <c r="B1" s="703" t="s">
        <v>444</v>
      </c>
      <c r="C1" s="703"/>
      <c r="D1" s="703"/>
    </row>
    <row r="2" spans="1:12">
      <c r="A2" s="702"/>
      <c r="B2" s="703"/>
      <c r="C2" s="703"/>
      <c r="D2" s="703"/>
    </row>
    <row r="3" spans="1:12">
      <c r="A3" s="702"/>
      <c r="B3" s="705" t="s">
        <v>333</v>
      </c>
      <c r="C3" s="705" t="s">
        <v>443</v>
      </c>
      <c r="D3" s="703"/>
    </row>
    <row r="4" spans="1:12">
      <c r="A4" s="702"/>
      <c r="B4" s="706">
        <v>1</v>
      </c>
      <c r="C4" s="707" t="s">
        <v>352</v>
      </c>
      <c r="D4" s="703"/>
    </row>
    <row r="5" spans="1:12">
      <c r="A5" s="702"/>
      <c r="B5" s="706">
        <v>2</v>
      </c>
      <c r="C5" s="707" t="s">
        <v>438</v>
      </c>
    </row>
    <row r="6" spans="1:12">
      <c r="A6" s="702"/>
      <c r="B6" s="706">
        <v>3</v>
      </c>
      <c r="C6" s="707" t="s">
        <v>438</v>
      </c>
      <c r="D6" s="703"/>
    </row>
    <row r="7" spans="1:12">
      <c r="A7" s="702"/>
      <c r="B7" s="706">
        <v>4</v>
      </c>
      <c r="C7" s="707" t="s">
        <v>438</v>
      </c>
      <c r="D7" s="703"/>
    </row>
    <row r="8" spans="1:12">
      <c r="A8" s="702"/>
      <c r="B8" s="706">
        <v>5</v>
      </c>
      <c r="C8" s="707" t="s">
        <v>438</v>
      </c>
      <c r="D8" s="703"/>
    </row>
    <row r="9" spans="1:12">
      <c r="A9" s="702"/>
      <c r="B9" s="703"/>
      <c r="C9" s="703"/>
      <c r="D9" s="703"/>
    </row>
    <row r="10" spans="1:12">
      <c r="A10" s="702"/>
      <c r="B10" s="703" t="s">
        <v>442</v>
      </c>
      <c r="C10" s="703"/>
      <c r="D10" s="703"/>
    </row>
    <row r="11" spans="1:12" ht="19.8" thickBot="1">
      <c r="A11" s="702"/>
      <c r="B11" s="703"/>
      <c r="C11" s="703"/>
      <c r="D11" s="703"/>
    </row>
    <row r="12" spans="1:12" ht="19.8" thickBot="1">
      <c r="A12" s="702"/>
      <c r="B12" s="708" t="s">
        <v>405</v>
      </c>
      <c r="C12" s="709" t="s">
        <v>325</v>
      </c>
      <c r="D12" s="710" t="s">
        <v>299</v>
      </c>
      <c r="E12" s="710" t="s">
        <v>298</v>
      </c>
      <c r="F12" s="710" t="s">
        <v>297</v>
      </c>
      <c r="G12" s="711" t="s">
        <v>296</v>
      </c>
      <c r="H12" s="712" t="s">
        <v>438</v>
      </c>
      <c r="I12" s="712" t="s">
        <v>438</v>
      </c>
      <c r="J12" s="712" t="s">
        <v>438</v>
      </c>
      <c r="K12" s="712" t="s">
        <v>438</v>
      </c>
      <c r="L12" s="713" t="s">
        <v>438</v>
      </c>
    </row>
    <row r="13" spans="1:12">
      <c r="A13" s="702"/>
      <c r="B13" s="1284" t="s">
        <v>441</v>
      </c>
      <c r="C13" s="714" t="s">
        <v>438</v>
      </c>
      <c r="D13" s="715" t="s">
        <v>324</v>
      </c>
      <c r="E13" s="715" t="s">
        <v>306</v>
      </c>
      <c r="F13" s="715" t="s">
        <v>316</v>
      </c>
      <c r="G13" s="716" t="s">
        <v>440</v>
      </c>
      <c r="H13" s="717" t="s">
        <v>438</v>
      </c>
      <c r="I13" s="717" t="s">
        <v>438</v>
      </c>
      <c r="J13" s="717" t="s">
        <v>438</v>
      </c>
      <c r="K13" s="717" t="s">
        <v>438</v>
      </c>
      <c r="L13" s="718" t="s">
        <v>438</v>
      </c>
    </row>
    <row r="14" spans="1:12">
      <c r="B14" s="1285"/>
      <c r="C14" s="719" t="s">
        <v>438</v>
      </c>
      <c r="D14" s="720" t="s">
        <v>439</v>
      </c>
      <c r="E14" s="720" t="s">
        <v>321</v>
      </c>
      <c r="F14" s="720" t="s">
        <v>438</v>
      </c>
      <c r="G14" s="721" t="s">
        <v>437</v>
      </c>
      <c r="H14" s="720" t="s">
        <v>438</v>
      </c>
      <c r="I14" s="720" t="s">
        <v>438</v>
      </c>
      <c r="J14" s="720" t="s">
        <v>438</v>
      </c>
      <c r="K14" s="720" t="s">
        <v>438</v>
      </c>
      <c r="L14" s="722" t="s">
        <v>438</v>
      </c>
    </row>
    <row r="15" spans="1:12">
      <c r="B15" s="1285"/>
      <c r="C15" s="719" t="s">
        <v>438</v>
      </c>
      <c r="D15" s="720" t="s">
        <v>436</v>
      </c>
      <c r="E15" s="723" t="s">
        <v>438</v>
      </c>
      <c r="F15" s="723" t="s">
        <v>438</v>
      </c>
      <c r="G15" s="721" t="s">
        <v>435</v>
      </c>
      <c r="H15" s="723" t="s">
        <v>438</v>
      </c>
      <c r="I15" s="723" t="s">
        <v>438</v>
      </c>
      <c r="J15" s="723" t="s">
        <v>438</v>
      </c>
      <c r="K15" s="723" t="s">
        <v>438</v>
      </c>
      <c r="L15" s="724" t="s">
        <v>438</v>
      </c>
    </row>
    <row r="16" spans="1:12">
      <c r="B16" s="1285"/>
      <c r="C16" s="719" t="s">
        <v>438</v>
      </c>
      <c r="D16" s="723" t="s">
        <v>438</v>
      </c>
      <c r="E16" s="723" t="s">
        <v>438</v>
      </c>
      <c r="F16" s="723" t="s">
        <v>438</v>
      </c>
      <c r="G16" s="721" t="s">
        <v>306</v>
      </c>
      <c r="H16" s="723" t="s">
        <v>438</v>
      </c>
      <c r="I16" s="723" t="s">
        <v>438</v>
      </c>
      <c r="J16" s="723" t="s">
        <v>438</v>
      </c>
      <c r="K16" s="723" t="s">
        <v>438</v>
      </c>
      <c r="L16" s="724" t="s">
        <v>438</v>
      </c>
    </row>
    <row r="17" spans="2:12">
      <c r="B17" s="1285"/>
      <c r="C17" s="719" t="s">
        <v>438</v>
      </c>
      <c r="D17" s="723" t="s">
        <v>438</v>
      </c>
      <c r="E17" s="723" t="s">
        <v>438</v>
      </c>
      <c r="F17" s="723" t="s">
        <v>438</v>
      </c>
      <c r="G17" s="721" t="s">
        <v>321</v>
      </c>
      <c r="H17" s="723" t="s">
        <v>438</v>
      </c>
      <c r="I17" s="723" t="s">
        <v>438</v>
      </c>
      <c r="J17" s="723" t="s">
        <v>438</v>
      </c>
      <c r="K17" s="723" t="s">
        <v>438</v>
      </c>
      <c r="L17" s="724" t="s">
        <v>438</v>
      </c>
    </row>
    <row r="18" spans="2:12">
      <c r="B18" s="1285"/>
      <c r="C18" s="719" t="s">
        <v>438</v>
      </c>
      <c r="D18" s="723" t="s">
        <v>438</v>
      </c>
      <c r="E18" s="723" t="s">
        <v>438</v>
      </c>
      <c r="F18" s="723" t="s">
        <v>438</v>
      </c>
      <c r="G18" s="721" t="s">
        <v>434</v>
      </c>
      <c r="H18" s="723" t="s">
        <v>438</v>
      </c>
      <c r="I18" s="723" t="s">
        <v>438</v>
      </c>
      <c r="J18" s="723" t="s">
        <v>438</v>
      </c>
      <c r="K18" s="723" t="s">
        <v>438</v>
      </c>
      <c r="L18" s="724" t="s">
        <v>438</v>
      </c>
    </row>
    <row r="19" spans="2:12">
      <c r="B19" s="1285"/>
      <c r="C19" s="719" t="s">
        <v>438</v>
      </c>
      <c r="D19" s="723" t="s">
        <v>438</v>
      </c>
      <c r="E19" s="723" t="s">
        <v>438</v>
      </c>
      <c r="F19" s="723" t="s">
        <v>438</v>
      </c>
      <c r="G19" s="721" t="s">
        <v>433</v>
      </c>
      <c r="H19" s="723" t="s">
        <v>438</v>
      </c>
      <c r="I19" s="723" t="s">
        <v>438</v>
      </c>
      <c r="J19" s="723" t="s">
        <v>438</v>
      </c>
      <c r="K19" s="723" t="s">
        <v>438</v>
      </c>
      <c r="L19" s="724" t="s">
        <v>438</v>
      </c>
    </row>
    <row r="20" spans="2:12">
      <c r="B20" s="1285"/>
      <c r="C20" s="719" t="s">
        <v>438</v>
      </c>
      <c r="D20" s="723" t="s">
        <v>438</v>
      </c>
      <c r="E20" s="723" t="s">
        <v>438</v>
      </c>
      <c r="F20" s="723" t="s">
        <v>438</v>
      </c>
      <c r="G20" s="721" t="s">
        <v>432</v>
      </c>
      <c r="H20" s="723" t="s">
        <v>438</v>
      </c>
      <c r="I20" s="723" t="s">
        <v>438</v>
      </c>
      <c r="J20" s="723" t="s">
        <v>438</v>
      </c>
      <c r="K20" s="723" t="s">
        <v>438</v>
      </c>
      <c r="L20" s="724" t="s">
        <v>438</v>
      </c>
    </row>
    <row r="21" spans="2:12">
      <c r="B21" s="1285"/>
      <c r="C21" s="719" t="s">
        <v>438</v>
      </c>
      <c r="D21" s="723" t="s">
        <v>438</v>
      </c>
      <c r="E21" s="723" t="s">
        <v>438</v>
      </c>
      <c r="F21" s="723" t="s">
        <v>438</v>
      </c>
      <c r="G21" s="721" t="s">
        <v>431</v>
      </c>
      <c r="H21" s="723" t="s">
        <v>438</v>
      </c>
      <c r="I21" s="723" t="s">
        <v>438</v>
      </c>
      <c r="J21" s="723" t="s">
        <v>438</v>
      </c>
      <c r="K21" s="723" t="s">
        <v>438</v>
      </c>
      <c r="L21" s="724" t="s">
        <v>438</v>
      </c>
    </row>
    <row r="22" spans="2:12">
      <c r="B22" s="1285"/>
      <c r="C22" s="719" t="s">
        <v>438</v>
      </c>
      <c r="D22" s="723" t="s">
        <v>438</v>
      </c>
      <c r="E22" s="723" t="s">
        <v>438</v>
      </c>
      <c r="F22" s="723" t="s">
        <v>438</v>
      </c>
      <c r="G22" s="723" t="s">
        <v>438</v>
      </c>
      <c r="H22" s="723" t="s">
        <v>438</v>
      </c>
      <c r="I22" s="723" t="s">
        <v>438</v>
      </c>
      <c r="J22" s="723" t="s">
        <v>438</v>
      </c>
      <c r="K22" s="723" t="s">
        <v>438</v>
      </c>
      <c r="L22" s="724" t="s">
        <v>438</v>
      </c>
    </row>
    <row r="23" spans="2:12">
      <c r="B23" s="1285"/>
      <c r="C23" s="719" t="s">
        <v>438</v>
      </c>
      <c r="D23" s="723" t="s">
        <v>438</v>
      </c>
      <c r="E23" s="723" t="s">
        <v>438</v>
      </c>
      <c r="F23" s="723" t="s">
        <v>438</v>
      </c>
      <c r="G23" s="723" t="s">
        <v>438</v>
      </c>
      <c r="H23" s="723" t="s">
        <v>438</v>
      </c>
      <c r="I23" s="723" t="s">
        <v>438</v>
      </c>
      <c r="J23" s="723" t="s">
        <v>438</v>
      </c>
      <c r="K23" s="723" t="s">
        <v>438</v>
      </c>
      <c r="L23" s="724" t="s">
        <v>438</v>
      </c>
    </row>
    <row r="24" spans="2:12">
      <c r="B24" s="1285"/>
      <c r="C24" s="719" t="s">
        <v>438</v>
      </c>
      <c r="D24" s="723" t="s">
        <v>438</v>
      </c>
      <c r="E24" s="723" t="s">
        <v>438</v>
      </c>
      <c r="F24" s="723" t="s">
        <v>438</v>
      </c>
      <c r="G24" s="723" t="s">
        <v>438</v>
      </c>
      <c r="H24" s="723" t="s">
        <v>438</v>
      </c>
      <c r="I24" s="723" t="s">
        <v>438</v>
      </c>
      <c r="J24" s="723" t="s">
        <v>438</v>
      </c>
      <c r="K24" s="723" t="s">
        <v>438</v>
      </c>
      <c r="L24" s="724" t="s">
        <v>438</v>
      </c>
    </row>
    <row r="25" spans="2:12" ht="19.8" thickBot="1">
      <c r="B25" s="1286"/>
      <c r="C25" s="725" t="s">
        <v>438</v>
      </c>
      <c r="D25" s="726" t="s">
        <v>438</v>
      </c>
      <c r="E25" s="726" t="s">
        <v>438</v>
      </c>
      <c r="F25" s="726" t="s">
        <v>438</v>
      </c>
      <c r="G25" s="726" t="s">
        <v>438</v>
      </c>
      <c r="H25" s="726" t="s">
        <v>438</v>
      </c>
      <c r="I25" s="726" t="s">
        <v>438</v>
      </c>
      <c r="J25" s="726" t="s">
        <v>438</v>
      </c>
      <c r="K25" s="726" t="s">
        <v>438</v>
      </c>
      <c r="L25" s="727" t="s">
        <v>438</v>
      </c>
    </row>
    <row r="28" spans="2:12">
      <c r="C28" s="704" t="s">
        <v>430</v>
      </c>
    </row>
    <row r="29" spans="2:12">
      <c r="C29" s="704" t="s">
        <v>429</v>
      </c>
    </row>
    <row r="30" spans="2:12">
      <c r="C30" s="704" t="s">
        <v>428</v>
      </c>
    </row>
    <row r="31" spans="2:12">
      <c r="C31" s="704" t="s">
        <v>427</v>
      </c>
    </row>
    <row r="32" spans="2:12">
      <c r="C32" s="704" t="s">
        <v>426</v>
      </c>
    </row>
    <row r="33" spans="3:3">
      <c r="C33" s="704" t="s">
        <v>425</v>
      </c>
    </row>
    <row r="34" spans="3:3">
      <c r="C34" s="704" t="s">
        <v>424</v>
      </c>
    </row>
    <row r="35" spans="3:3">
      <c r="C35" s="704" t="s">
        <v>423</v>
      </c>
    </row>
    <row r="36" spans="3:3">
      <c r="C36" s="704" t="s">
        <v>422</v>
      </c>
    </row>
    <row r="37" spans="3:3">
      <c r="C37" s="704" t="s">
        <v>421</v>
      </c>
    </row>
    <row r="39" spans="3:3">
      <c r="C39" s="704" t="s">
        <v>420</v>
      </c>
    </row>
    <row r="40" spans="3:3">
      <c r="C40" s="704" t="s">
        <v>419</v>
      </c>
    </row>
    <row r="41" spans="3:3">
      <c r="C41" s="704" t="s">
        <v>418</v>
      </c>
    </row>
    <row r="42" spans="3:3">
      <c r="C42" s="704" t="s">
        <v>417</v>
      </c>
    </row>
    <row r="43" spans="3:3">
      <c r="C43" s="704" t="s">
        <v>416</v>
      </c>
    </row>
    <row r="44" spans="3:3">
      <c r="C44" s="704" t="s">
        <v>415</v>
      </c>
    </row>
  </sheetData>
  <mergeCells count="1">
    <mergeCell ref="B13:B25"/>
  </mergeCells>
  <phoneticPr fontId="20"/>
  <pageMargins left="0.70866141732283472" right="0.70866141732283472" top="0.74803149606299213" bottom="0.74803149606299213" header="0.31496062992125984" footer="0.31496062992125984"/>
  <pageSetup paperSize="9"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FFFF00"/>
    <pageSetUpPr fitToPage="1"/>
  </sheetPr>
  <dimension ref="A1:G132"/>
  <sheetViews>
    <sheetView showGridLines="0" tabSelected="1" view="pageBreakPreview" zoomScaleNormal="100" zoomScaleSheetLayoutView="100" workbookViewId="0">
      <selection activeCell="C115" sqref="C115"/>
    </sheetView>
  </sheetViews>
  <sheetFormatPr defaultColWidth="9" defaultRowHeight="10.8"/>
  <cols>
    <col min="1" max="1" width="10.44140625" style="130" customWidth="1"/>
    <col min="2" max="2" width="3.6640625" style="157" customWidth="1"/>
    <col min="3" max="3" width="37.88671875" style="87" customWidth="1"/>
    <col min="4" max="4" width="10" style="87" customWidth="1"/>
    <col min="5" max="6" width="4.6640625" style="87" customWidth="1"/>
    <col min="7" max="7" width="27.33203125" style="87" customWidth="1"/>
    <col min="8" max="16384" width="9" style="1"/>
  </cols>
  <sheetData>
    <row r="1" spans="1:7" ht="16.2">
      <c r="A1" s="759" t="s">
        <v>112</v>
      </c>
      <c r="B1" s="759"/>
      <c r="C1" s="759"/>
      <c r="D1" s="759"/>
      <c r="E1" s="759"/>
      <c r="F1" s="759"/>
      <c r="G1" s="759"/>
    </row>
    <row r="2" spans="1:7" s="2" customFormat="1">
      <c r="A2" s="774" t="s">
        <v>10</v>
      </c>
      <c r="B2" s="774"/>
      <c r="C2" s="774"/>
      <c r="D2" s="774"/>
      <c r="E2" s="774"/>
      <c r="F2" s="774"/>
      <c r="G2" s="774"/>
    </row>
    <row r="3" spans="1:7" ht="12">
      <c r="A3" s="772" t="s">
        <v>11</v>
      </c>
      <c r="B3" s="153"/>
      <c r="C3" s="769" t="s">
        <v>12</v>
      </c>
      <c r="D3" s="772" t="s">
        <v>13</v>
      </c>
      <c r="E3" s="777" t="s">
        <v>14</v>
      </c>
      <c r="F3" s="778"/>
      <c r="G3" s="775" t="s">
        <v>15</v>
      </c>
    </row>
    <row r="4" spans="1:7" ht="12">
      <c r="A4" s="773"/>
      <c r="B4" s="154"/>
      <c r="C4" s="770"/>
      <c r="D4" s="773"/>
      <c r="E4" s="43" t="s">
        <v>16</v>
      </c>
      <c r="F4" s="43" t="s">
        <v>17</v>
      </c>
      <c r="G4" s="776"/>
    </row>
    <row r="5" spans="1:7" ht="16.2">
      <c r="A5" s="760" t="s">
        <v>18</v>
      </c>
      <c r="B5" s="761"/>
      <c r="C5" s="761"/>
      <c r="D5" s="761"/>
      <c r="E5" s="761"/>
      <c r="F5" s="761"/>
      <c r="G5" s="762"/>
    </row>
    <row r="6" spans="1:7">
      <c r="A6" s="754" t="s">
        <v>111</v>
      </c>
      <c r="B6" s="771" t="s">
        <v>19</v>
      </c>
      <c r="C6" s="766"/>
      <c r="D6" s="754" t="s">
        <v>95</v>
      </c>
      <c r="E6" s="144"/>
      <c r="F6" s="49"/>
      <c r="G6" s="88"/>
    </row>
    <row r="7" spans="1:7" ht="32.4">
      <c r="A7" s="779"/>
      <c r="B7" s="143" t="s">
        <v>1</v>
      </c>
      <c r="C7" s="146" t="s">
        <v>232</v>
      </c>
      <c r="D7" s="779"/>
      <c r="E7" s="41" t="s">
        <v>9</v>
      </c>
      <c r="F7" s="42" t="s">
        <v>9</v>
      </c>
      <c r="G7" s="89"/>
    </row>
    <row r="8" spans="1:7" ht="64.8">
      <c r="A8" s="779"/>
      <c r="B8" s="40" t="s">
        <v>8</v>
      </c>
      <c r="C8" s="35" t="s">
        <v>127</v>
      </c>
      <c r="D8" s="779"/>
      <c r="E8" s="145" t="s">
        <v>9</v>
      </c>
      <c r="F8" s="44" t="s">
        <v>9</v>
      </c>
      <c r="G8" s="90"/>
    </row>
    <row r="9" spans="1:7" ht="11.25" customHeight="1">
      <c r="A9" s="779"/>
      <c r="B9" s="763" t="s">
        <v>77</v>
      </c>
      <c r="C9" s="764"/>
      <c r="D9" s="779"/>
      <c r="E9" s="45"/>
      <c r="F9" s="46"/>
      <c r="G9" s="38"/>
    </row>
    <row r="10" spans="1:7" ht="108">
      <c r="A10" s="779"/>
      <c r="B10" s="122"/>
      <c r="C10" s="131" t="s">
        <v>128</v>
      </c>
      <c r="D10" s="779"/>
      <c r="E10" s="145" t="s">
        <v>9</v>
      </c>
      <c r="F10" s="44" t="s">
        <v>9</v>
      </c>
      <c r="G10" s="38"/>
    </row>
    <row r="11" spans="1:7">
      <c r="A11" s="779"/>
      <c r="B11" s="763" t="s">
        <v>76</v>
      </c>
      <c r="C11" s="764"/>
      <c r="D11" s="779"/>
      <c r="E11" s="45"/>
      <c r="F11" s="46"/>
      <c r="G11" s="38"/>
    </row>
    <row r="12" spans="1:7" ht="151.19999999999999">
      <c r="A12" s="779"/>
      <c r="B12" s="122" t="s">
        <v>1</v>
      </c>
      <c r="C12" s="131" t="s">
        <v>129</v>
      </c>
      <c r="D12" s="779"/>
      <c r="E12" s="45" t="s">
        <v>9</v>
      </c>
      <c r="F12" s="46" t="s">
        <v>9</v>
      </c>
      <c r="G12" s="38"/>
    </row>
    <row r="13" spans="1:7" ht="21.6">
      <c r="A13" s="779"/>
      <c r="B13" s="123" t="s">
        <v>8</v>
      </c>
      <c r="C13" s="132" t="s">
        <v>231</v>
      </c>
      <c r="D13" s="779"/>
      <c r="E13" s="45"/>
      <c r="F13" s="46"/>
      <c r="G13" s="38"/>
    </row>
    <row r="14" spans="1:7" ht="32.4">
      <c r="A14" s="779"/>
      <c r="B14" s="143"/>
      <c r="C14" s="36" t="s">
        <v>130</v>
      </c>
      <c r="D14" s="779"/>
      <c r="E14" s="47" t="s">
        <v>21</v>
      </c>
      <c r="F14" s="47" t="s">
        <v>21</v>
      </c>
      <c r="G14" s="38"/>
    </row>
    <row r="15" spans="1:7">
      <c r="A15" s="779"/>
      <c r="B15" s="771" t="s">
        <v>20</v>
      </c>
      <c r="C15" s="766"/>
      <c r="D15" s="779"/>
      <c r="E15" s="144"/>
      <c r="F15" s="49"/>
      <c r="G15" s="88"/>
    </row>
    <row r="16" spans="1:7" ht="21.6">
      <c r="A16" s="779"/>
      <c r="B16" s="143" t="s">
        <v>1</v>
      </c>
      <c r="C16" s="32" t="s">
        <v>131</v>
      </c>
      <c r="D16" s="779"/>
      <c r="E16" s="41" t="s">
        <v>9</v>
      </c>
      <c r="F16" s="42" t="s">
        <v>9</v>
      </c>
      <c r="G16" s="89"/>
    </row>
    <row r="17" spans="1:7" ht="32.4">
      <c r="A17" s="779"/>
      <c r="B17" s="142" t="s">
        <v>8</v>
      </c>
      <c r="C17" s="33" t="s">
        <v>125</v>
      </c>
      <c r="D17" s="779"/>
      <c r="E17" s="767" t="s">
        <v>9</v>
      </c>
      <c r="F17" s="767" t="s">
        <v>9</v>
      </c>
      <c r="G17" s="38"/>
    </row>
    <row r="18" spans="1:7" ht="129.6">
      <c r="A18" s="779"/>
      <c r="B18" s="143"/>
      <c r="C18" s="34" t="s">
        <v>483</v>
      </c>
      <c r="D18" s="779"/>
      <c r="E18" s="768"/>
      <c r="F18" s="768"/>
      <c r="G18" s="91"/>
    </row>
    <row r="19" spans="1:7" ht="26.25" customHeight="1">
      <c r="A19" s="779"/>
      <c r="B19" s="765" t="s">
        <v>87</v>
      </c>
      <c r="C19" s="766"/>
      <c r="D19" s="779"/>
      <c r="E19" s="786" t="s">
        <v>9</v>
      </c>
      <c r="F19" s="786" t="s">
        <v>9</v>
      </c>
      <c r="G19" s="92"/>
    </row>
    <row r="20" spans="1:7" ht="43.2">
      <c r="A20" s="779"/>
      <c r="B20" s="124"/>
      <c r="C20" s="36" t="s">
        <v>132</v>
      </c>
      <c r="D20" s="779"/>
      <c r="E20" s="768"/>
      <c r="F20" s="768"/>
      <c r="G20" s="92"/>
    </row>
    <row r="21" spans="1:7" s="3" customFormat="1" ht="21.6">
      <c r="A21" s="754" t="s">
        <v>22</v>
      </c>
      <c r="B21" s="39" t="s">
        <v>1</v>
      </c>
      <c r="C21" s="219" t="s">
        <v>230</v>
      </c>
      <c r="D21" s="754" t="s">
        <v>96</v>
      </c>
      <c r="E21" s="94" t="s">
        <v>9</v>
      </c>
      <c r="F21" s="62" t="s">
        <v>9</v>
      </c>
      <c r="G21" s="95"/>
    </row>
    <row r="22" spans="1:7" s="3" customFormat="1" ht="21.6">
      <c r="A22" s="779"/>
      <c r="B22" s="783" t="s">
        <v>8</v>
      </c>
      <c r="C22" s="37" t="s">
        <v>126</v>
      </c>
      <c r="D22" s="779"/>
      <c r="E22" s="45" t="s">
        <v>9</v>
      </c>
      <c r="F22" s="46" t="s">
        <v>9</v>
      </c>
      <c r="G22" s="38"/>
    </row>
    <row r="23" spans="1:7" s="3" customFormat="1">
      <c r="A23" s="779"/>
      <c r="B23" s="784"/>
      <c r="C23" s="37" t="s">
        <v>778</v>
      </c>
      <c r="D23" s="779"/>
      <c r="E23" s="45"/>
      <c r="F23" s="46"/>
      <c r="G23" s="38"/>
    </row>
    <row r="24" spans="1:7" s="3" customFormat="1">
      <c r="A24" s="779"/>
      <c r="B24" s="784"/>
      <c r="C24" s="37" t="s">
        <v>23</v>
      </c>
      <c r="D24" s="779"/>
      <c r="E24" s="45"/>
      <c r="F24" s="46"/>
      <c r="G24" s="38"/>
    </row>
    <row r="25" spans="1:7" s="3" customFormat="1" ht="32.4">
      <c r="A25" s="779"/>
      <c r="B25" s="784"/>
      <c r="C25" s="37" t="s">
        <v>24</v>
      </c>
      <c r="D25" s="779"/>
      <c r="E25" s="45"/>
      <c r="F25" s="46"/>
      <c r="G25" s="38"/>
    </row>
    <row r="26" spans="1:7" s="3" customFormat="1">
      <c r="A26" s="779"/>
      <c r="B26" s="784"/>
      <c r="C26" s="38" t="s">
        <v>25</v>
      </c>
      <c r="D26" s="779"/>
      <c r="E26" s="45"/>
      <c r="F26" s="46"/>
      <c r="G26" s="38"/>
    </row>
    <row r="27" spans="1:7" s="3" customFormat="1" ht="43.2">
      <c r="A27" s="779"/>
      <c r="B27" s="784"/>
      <c r="C27" s="71" t="s">
        <v>484</v>
      </c>
      <c r="D27" s="779"/>
      <c r="E27" s="45"/>
      <c r="F27" s="46"/>
      <c r="G27" s="38"/>
    </row>
    <row r="28" spans="1:7" s="3" customFormat="1" ht="64.8">
      <c r="A28" s="755"/>
      <c r="B28" s="785"/>
      <c r="C28" s="214" t="s">
        <v>233</v>
      </c>
      <c r="D28" s="755"/>
      <c r="E28" s="210"/>
      <c r="F28" s="44"/>
      <c r="G28" s="90"/>
    </row>
    <row r="29" spans="1:7" s="3" customFormat="1" ht="14.4">
      <c r="A29" s="780" t="s">
        <v>26</v>
      </c>
      <c r="B29" s="781"/>
      <c r="C29" s="781"/>
      <c r="D29" s="781"/>
      <c r="E29" s="781"/>
      <c r="F29" s="781"/>
      <c r="G29" s="782"/>
    </row>
    <row r="30" spans="1:7" s="3" customFormat="1" ht="75.599999999999994">
      <c r="A30" s="754" t="s">
        <v>27</v>
      </c>
      <c r="B30" s="58" t="s">
        <v>1</v>
      </c>
      <c r="C30" s="50" t="s">
        <v>779</v>
      </c>
      <c r="D30" s="754" t="s">
        <v>97</v>
      </c>
      <c r="E30" s="62" t="s">
        <v>9</v>
      </c>
      <c r="F30" s="62" t="s">
        <v>9</v>
      </c>
      <c r="G30" s="95"/>
    </row>
    <row r="31" spans="1:7" s="3" customFormat="1" ht="13.5" customHeight="1">
      <c r="A31" s="779"/>
      <c r="B31" s="57" t="s">
        <v>8</v>
      </c>
      <c r="C31" s="51" t="s">
        <v>28</v>
      </c>
      <c r="D31" s="779"/>
      <c r="E31" s="46"/>
      <c r="F31" s="46"/>
      <c r="G31" s="38"/>
    </row>
    <row r="32" spans="1:7" s="3" customFormat="1" ht="54">
      <c r="A32" s="779"/>
      <c r="B32" s="57"/>
      <c r="C32" s="52" t="s">
        <v>133</v>
      </c>
      <c r="D32" s="779"/>
      <c r="E32" s="46" t="s">
        <v>9</v>
      </c>
      <c r="F32" s="46" t="s">
        <v>9</v>
      </c>
      <c r="G32" s="38"/>
    </row>
    <row r="33" spans="1:7" s="3" customFormat="1" ht="75.599999999999994">
      <c r="A33" s="779"/>
      <c r="B33" s="57"/>
      <c r="C33" s="53" t="s">
        <v>229</v>
      </c>
      <c r="D33" s="779"/>
      <c r="E33" s="42"/>
      <c r="F33" s="42"/>
      <c r="G33" s="89"/>
    </row>
    <row r="34" spans="1:7" s="3" customFormat="1" ht="13.5" customHeight="1">
      <c r="A34" s="779"/>
      <c r="B34" s="59" t="s">
        <v>0</v>
      </c>
      <c r="C34" s="54" t="s">
        <v>29</v>
      </c>
      <c r="D34" s="779"/>
      <c r="E34" s="46"/>
      <c r="F34" s="46"/>
      <c r="G34" s="38"/>
    </row>
    <row r="35" spans="1:7" s="3" customFormat="1" ht="32.4">
      <c r="A35" s="779"/>
      <c r="B35" s="60"/>
      <c r="C35" s="55" t="s">
        <v>134</v>
      </c>
      <c r="D35" s="779"/>
      <c r="E35" s="42" t="s">
        <v>9</v>
      </c>
      <c r="F35" s="42" t="s">
        <v>9</v>
      </c>
      <c r="G35" s="89"/>
    </row>
    <row r="36" spans="1:7" s="3" customFormat="1" ht="27" customHeight="1">
      <c r="A36" s="779"/>
      <c r="B36" s="57" t="s">
        <v>53</v>
      </c>
      <c r="C36" s="56" t="s">
        <v>30</v>
      </c>
      <c r="D36" s="779"/>
      <c r="E36" s="46"/>
      <c r="F36" s="46"/>
      <c r="G36" s="38"/>
    </row>
    <row r="37" spans="1:7" s="3" customFormat="1" ht="32.4">
      <c r="A37" s="779"/>
      <c r="B37" s="57"/>
      <c r="C37" s="52" t="s">
        <v>135</v>
      </c>
      <c r="D37" s="779"/>
      <c r="E37" s="41" t="s">
        <v>9</v>
      </c>
      <c r="F37" s="42" t="s">
        <v>9</v>
      </c>
      <c r="G37" s="89"/>
    </row>
    <row r="38" spans="1:7" s="3" customFormat="1" ht="54">
      <c r="A38" s="779"/>
      <c r="B38" s="61" t="s">
        <v>78</v>
      </c>
      <c r="C38" s="133" t="s">
        <v>136</v>
      </c>
      <c r="D38" s="779"/>
      <c r="E38" s="63" t="s">
        <v>9</v>
      </c>
      <c r="F38" s="64" t="s">
        <v>9</v>
      </c>
      <c r="G38" s="96"/>
    </row>
    <row r="39" spans="1:7" s="3" customFormat="1" ht="32.4">
      <c r="A39" s="779"/>
      <c r="B39" s="61" t="s">
        <v>75</v>
      </c>
      <c r="C39" s="134" t="s">
        <v>137</v>
      </c>
      <c r="D39" s="755"/>
      <c r="E39" s="65" t="s">
        <v>9</v>
      </c>
      <c r="F39" s="66" t="s">
        <v>9</v>
      </c>
      <c r="G39" s="97"/>
    </row>
    <row r="40" spans="1:7" s="5" customFormat="1" ht="16.2">
      <c r="A40" s="756" t="s">
        <v>31</v>
      </c>
      <c r="B40" s="757"/>
      <c r="C40" s="757"/>
      <c r="D40" s="757"/>
      <c r="E40" s="757"/>
      <c r="F40" s="757"/>
      <c r="G40" s="758"/>
    </row>
    <row r="41" spans="1:7" s="6" customFormat="1" ht="118.8">
      <c r="A41" s="137" t="s">
        <v>45</v>
      </c>
      <c r="B41" s="155"/>
      <c r="C41" s="68" t="s">
        <v>138</v>
      </c>
      <c r="D41" s="85" t="s">
        <v>98</v>
      </c>
      <c r="E41" s="182" t="s">
        <v>9</v>
      </c>
      <c r="F41" s="189" t="s">
        <v>9</v>
      </c>
      <c r="G41" s="183"/>
    </row>
    <row r="42" spans="1:7" s="3" customFormat="1" ht="54">
      <c r="A42" s="137" t="s">
        <v>32</v>
      </c>
      <c r="B42" s="125"/>
      <c r="C42" s="50" t="s">
        <v>139</v>
      </c>
      <c r="D42" s="85" t="s">
        <v>228</v>
      </c>
      <c r="E42" s="144" t="s">
        <v>9</v>
      </c>
      <c r="F42" s="49" t="s">
        <v>9</v>
      </c>
      <c r="G42" s="93"/>
    </row>
    <row r="43" spans="1:7" s="3" customFormat="1" ht="54">
      <c r="A43" s="187" t="s">
        <v>33</v>
      </c>
      <c r="B43" s="207"/>
      <c r="C43" s="174" t="s">
        <v>140</v>
      </c>
      <c r="D43" s="159" t="s">
        <v>227</v>
      </c>
      <c r="E43" s="208" t="s">
        <v>9</v>
      </c>
      <c r="F43" s="209" t="s">
        <v>9</v>
      </c>
      <c r="G43" s="188"/>
    </row>
    <row r="44" spans="1:7" s="6" customFormat="1" ht="54">
      <c r="A44" s="69" t="s">
        <v>34</v>
      </c>
      <c r="B44" s="190"/>
      <c r="C44" s="68" t="s">
        <v>141</v>
      </c>
      <c r="D44" s="85" t="s">
        <v>162</v>
      </c>
      <c r="E44" s="120" t="s">
        <v>9</v>
      </c>
      <c r="F44" s="191" t="s">
        <v>9</v>
      </c>
      <c r="G44" s="121"/>
    </row>
    <row r="45" spans="1:7" s="6" customFormat="1" ht="86.4">
      <c r="A45" s="802" t="s">
        <v>52</v>
      </c>
      <c r="B45" s="192" t="s">
        <v>1</v>
      </c>
      <c r="C45" s="174" t="s">
        <v>226</v>
      </c>
      <c r="D45" s="802" t="s">
        <v>163</v>
      </c>
      <c r="E45" s="175" t="s">
        <v>9</v>
      </c>
      <c r="F45" s="175" t="s">
        <v>9</v>
      </c>
      <c r="G45" s="176"/>
    </row>
    <row r="46" spans="1:7" s="6" customFormat="1" ht="54">
      <c r="A46" s="794"/>
      <c r="B46" s="177" t="s">
        <v>8</v>
      </c>
      <c r="C46" s="178" t="s">
        <v>142</v>
      </c>
      <c r="D46" s="794"/>
      <c r="E46" s="172"/>
      <c r="F46" s="181"/>
      <c r="G46" s="173"/>
    </row>
    <row r="47" spans="1:7" s="3" customFormat="1" ht="32.4">
      <c r="A47" s="69" t="s">
        <v>35</v>
      </c>
      <c r="B47" s="126"/>
      <c r="C47" s="68" t="s">
        <v>144</v>
      </c>
      <c r="D47" s="85" t="s">
        <v>143</v>
      </c>
      <c r="E47" s="47" t="s">
        <v>9</v>
      </c>
      <c r="F47" s="99" t="s">
        <v>9</v>
      </c>
      <c r="G47" s="100"/>
    </row>
    <row r="48" spans="1:7" s="3" customFormat="1" ht="54">
      <c r="A48" s="137" t="s">
        <v>79</v>
      </c>
      <c r="B48" s="125" t="s">
        <v>117</v>
      </c>
      <c r="C48" s="67" t="s">
        <v>145</v>
      </c>
      <c r="D48" s="185" t="s">
        <v>225</v>
      </c>
      <c r="E48" s="47" t="s">
        <v>9</v>
      </c>
      <c r="F48" s="99" t="s">
        <v>9</v>
      </c>
      <c r="G48" s="93"/>
    </row>
    <row r="49" spans="1:7" s="3" customFormat="1" ht="54">
      <c r="A49" s="151"/>
      <c r="B49" s="193" t="s">
        <v>118</v>
      </c>
      <c r="C49" s="184" t="s">
        <v>149</v>
      </c>
      <c r="D49" s="185" t="s">
        <v>225</v>
      </c>
      <c r="E49" s="65" t="s">
        <v>9</v>
      </c>
      <c r="F49" s="66" t="s">
        <v>9</v>
      </c>
      <c r="G49" s="152"/>
    </row>
    <row r="50" spans="1:7" s="3" customFormat="1" ht="54">
      <c r="A50" s="4" t="s">
        <v>80</v>
      </c>
      <c r="B50" s="125"/>
      <c r="C50" s="67" t="s">
        <v>150</v>
      </c>
      <c r="D50" s="79" t="s">
        <v>164</v>
      </c>
      <c r="E50" s="48" t="s">
        <v>9</v>
      </c>
      <c r="F50" s="49" t="s">
        <v>9</v>
      </c>
      <c r="G50" s="93"/>
    </row>
    <row r="51" spans="1:7" s="3" customFormat="1" ht="54">
      <c r="A51" s="137" t="s">
        <v>81</v>
      </c>
      <c r="B51" s="125"/>
      <c r="C51" s="67" t="s">
        <v>146</v>
      </c>
      <c r="D51" s="85" t="s">
        <v>165</v>
      </c>
      <c r="E51" s="144" t="s">
        <v>9</v>
      </c>
      <c r="F51" s="49" t="s">
        <v>9</v>
      </c>
      <c r="G51" s="93"/>
    </row>
    <row r="52" spans="1:7" s="3" customFormat="1" ht="54">
      <c r="A52" s="137" t="s">
        <v>82</v>
      </c>
      <c r="B52" s="125"/>
      <c r="C52" s="67" t="s">
        <v>147</v>
      </c>
      <c r="D52" s="85" t="s">
        <v>166</v>
      </c>
      <c r="E52" s="47" t="s">
        <v>9</v>
      </c>
      <c r="F52" s="99" t="s">
        <v>9</v>
      </c>
      <c r="G52" s="93"/>
    </row>
    <row r="53" spans="1:7" s="6" customFormat="1" ht="32.4">
      <c r="A53" s="137" t="s">
        <v>36</v>
      </c>
      <c r="B53" s="155" t="s">
        <v>119</v>
      </c>
      <c r="C53" s="67" t="s">
        <v>151</v>
      </c>
      <c r="D53" s="139"/>
      <c r="E53" s="182" t="s">
        <v>9</v>
      </c>
      <c r="F53" s="182" t="s">
        <v>9</v>
      </c>
      <c r="G53" s="183"/>
    </row>
    <row r="54" spans="1:7" s="6" customFormat="1" ht="75.599999999999994">
      <c r="A54" s="138"/>
      <c r="B54" s="82" t="s">
        <v>120</v>
      </c>
      <c r="C54" s="70" t="s">
        <v>152</v>
      </c>
      <c r="D54" s="149" t="s">
        <v>167</v>
      </c>
      <c r="E54" s="109" t="s">
        <v>9</v>
      </c>
      <c r="F54" s="109" t="s">
        <v>9</v>
      </c>
      <c r="G54" s="110"/>
    </row>
    <row r="55" spans="1:7" s="6" customFormat="1" ht="32.4">
      <c r="A55" s="151"/>
      <c r="B55" s="83" t="s">
        <v>0</v>
      </c>
      <c r="C55" s="184" t="s">
        <v>780</v>
      </c>
      <c r="D55" s="185"/>
      <c r="E55" s="112" t="s">
        <v>114</v>
      </c>
      <c r="F55" s="113" t="s">
        <v>114</v>
      </c>
      <c r="G55" s="114"/>
    </row>
    <row r="56" spans="1:7" s="3" customFormat="1" ht="32.4">
      <c r="A56" s="127" t="s">
        <v>37</v>
      </c>
      <c r="B56" s="39" t="s">
        <v>1</v>
      </c>
      <c r="C56" s="67" t="s">
        <v>148</v>
      </c>
      <c r="D56" s="754" t="s">
        <v>99</v>
      </c>
      <c r="E56" s="144" t="s">
        <v>9</v>
      </c>
      <c r="F56" s="49" t="s">
        <v>9</v>
      </c>
      <c r="G56" s="93"/>
    </row>
    <row r="57" spans="1:7" s="3" customFormat="1" ht="32.4">
      <c r="A57" s="128"/>
      <c r="B57" s="61" t="s">
        <v>8</v>
      </c>
      <c r="C57" s="70" t="s">
        <v>153</v>
      </c>
      <c r="D57" s="779"/>
      <c r="E57" s="63" t="s">
        <v>9</v>
      </c>
      <c r="F57" s="64" t="s">
        <v>9</v>
      </c>
      <c r="G57" s="101"/>
    </row>
    <row r="58" spans="1:7" s="3" customFormat="1" ht="54">
      <c r="A58" s="128"/>
      <c r="B58" s="143" t="s">
        <v>0</v>
      </c>
      <c r="C58" s="71" t="s">
        <v>154</v>
      </c>
      <c r="D58" s="779"/>
      <c r="E58" s="45" t="s">
        <v>9</v>
      </c>
      <c r="F58" s="46" t="s">
        <v>9</v>
      </c>
      <c r="G58" s="92"/>
    </row>
    <row r="59" spans="1:7" s="3" customFormat="1" ht="64.8">
      <c r="A59" s="128"/>
      <c r="B59" s="194"/>
      <c r="C59" s="34" t="s">
        <v>159</v>
      </c>
      <c r="D59" s="779"/>
      <c r="E59" s="45"/>
      <c r="F59" s="46"/>
      <c r="G59" s="92"/>
    </row>
    <row r="60" spans="1:7" s="3" customFormat="1" ht="108">
      <c r="A60" s="128"/>
      <c r="B60" s="194"/>
      <c r="C60" s="34" t="s">
        <v>160</v>
      </c>
      <c r="D60" s="779"/>
      <c r="E60" s="45"/>
      <c r="F60" s="46"/>
      <c r="G60" s="92"/>
    </row>
    <row r="61" spans="1:7" s="3" customFormat="1" ht="43.2">
      <c r="A61" s="128"/>
      <c r="B61" s="194"/>
      <c r="C61" s="34" t="s">
        <v>155</v>
      </c>
      <c r="D61" s="779"/>
      <c r="E61" s="45"/>
      <c r="F61" s="46"/>
      <c r="G61" s="92"/>
    </row>
    <row r="62" spans="1:7" s="3" customFormat="1" ht="97.2">
      <c r="A62" s="128"/>
      <c r="B62" s="194"/>
      <c r="C62" s="34" t="s">
        <v>161</v>
      </c>
      <c r="D62" s="779"/>
      <c r="E62" s="45"/>
      <c r="F62" s="46"/>
      <c r="G62" s="92"/>
    </row>
    <row r="63" spans="1:7" s="3" customFormat="1" ht="32.4">
      <c r="A63" s="128"/>
      <c r="B63" s="195" t="s">
        <v>115</v>
      </c>
      <c r="C63" s="148" t="s">
        <v>157</v>
      </c>
      <c r="D63" s="149"/>
      <c r="E63" s="63" t="s">
        <v>114</v>
      </c>
      <c r="F63" s="64" t="s">
        <v>114</v>
      </c>
      <c r="G63" s="101"/>
    </row>
    <row r="64" spans="1:7" s="3" customFormat="1" ht="21.6">
      <c r="A64" s="129"/>
      <c r="B64" s="196" t="s">
        <v>116</v>
      </c>
      <c r="C64" s="147" t="s">
        <v>156</v>
      </c>
      <c r="D64" s="141"/>
      <c r="E64" s="145" t="s">
        <v>114</v>
      </c>
      <c r="F64" s="44" t="s">
        <v>114</v>
      </c>
      <c r="G64" s="91"/>
    </row>
    <row r="65" spans="1:7" s="6" customFormat="1" ht="54">
      <c r="A65" s="215" t="s">
        <v>90</v>
      </c>
      <c r="B65" s="216"/>
      <c r="C65" s="217" t="s">
        <v>172</v>
      </c>
      <c r="D65" s="159" t="s">
        <v>168</v>
      </c>
      <c r="E65" s="167" t="s">
        <v>9</v>
      </c>
      <c r="F65" s="218" t="s">
        <v>9</v>
      </c>
      <c r="G65" s="168"/>
    </row>
    <row r="66" spans="1:7" s="6" customFormat="1" ht="54">
      <c r="A66" s="754" t="s">
        <v>83</v>
      </c>
      <c r="B66" s="72" t="s">
        <v>1</v>
      </c>
      <c r="C66" s="73" t="s">
        <v>224</v>
      </c>
      <c r="D66" s="754" t="s">
        <v>100</v>
      </c>
      <c r="E66" s="102" t="s">
        <v>9</v>
      </c>
      <c r="F66" s="102" t="s">
        <v>9</v>
      </c>
      <c r="G66" s="98"/>
    </row>
    <row r="67" spans="1:7" s="6" customFormat="1" ht="32.4">
      <c r="A67" s="779"/>
      <c r="B67" s="74" t="s">
        <v>46</v>
      </c>
      <c r="C67" s="75" t="s">
        <v>158</v>
      </c>
      <c r="D67" s="779"/>
      <c r="E67" s="103" t="s">
        <v>9</v>
      </c>
      <c r="F67" s="103" t="s">
        <v>9</v>
      </c>
      <c r="G67" s="104"/>
    </row>
    <row r="68" spans="1:7" s="6" customFormat="1" ht="54">
      <c r="A68" s="754" t="s">
        <v>84</v>
      </c>
      <c r="B68" s="86" t="s">
        <v>88</v>
      </c>
      <c r="C68" s="135" t="s">
        <v>169</v>
      </c>
      <c r="D68" s="754" t="s">
        <v>101</v>
      </c>
      <c r="E68" s="102" t="s">
        <v>9</v>
      </c>
      <c r="F68" s="102" t="s">
        <v>9</v>
      </c>
      <c r="G68" s="105"/>
    </row>
    <row r="69" spans="1:7" s="6" customFormat="1" ht="43.2">
      <c r="A69" s="779"/>
      <c r="B69" s="74" t="s">
        <v>46</v>
      </c>
      <c r="C69" s="136" t="s">
        <v>170</v>
      </c>
      <c r="D69" s="779"/>
      <c r="E69" s="106" t="s">
        <v>9</v>
      </c>
      <c r="F69" s="106" t="s">
        <v>9</v>
      </c>
      <c r="G69" s="107"/>
    </row>
    <row r="70" spans="1:7" s="5" customFormat="1" ht="43.2">
      <c r="A70" s="779"/>
      <c r="B70" s="77" t="s">
        <v>47</v>
      </c>
      <c r="C70" s="76" t="s">
        <v>171</v>
      </c>
      <c r="D70" s="779"/>
      <c r="E70" s="106" t="s">
        <v>9</v>
      </c>
      <c r="F70" s="106" t="s">
        <v>9</v>
      </c>
      <c r="G70" s="108"/>
    </row>
    <row r="71" spans="1:7" s="5" customFormat="1" ht="54">
      <c r="A71" s="779"/>
      <c r="B71" s="77" t="s">
        <v>48</v>
      </c>
      <c r="C71" s="76" t="s">
        <v>173</v>
      </c>
      <c r="D71" s="779"/>
      <c r="E71" s="109" t="s">
        <v>9</v>
      </c>
      <c r="F71" s="109" t="s">
        <v>9</v>
      </c>
      <c r="G71" s="110"/>
    </row>
    <row r="72" spans="1:7" s="5" customFormat="1" ht="43.2">
      <c r="A72" s="779"/>
      <c r="B72" s="77" t="s">
        <v>49</v>
      </c>
      <c r="C72" s="280" t="s">
        <v>485</v>
      </c>
      <c r="D72" s="779"/>
      <c r="E72" s="109" t="s">
        <v>9</v>
      </c>
      <c r="F72" s="109" t="s">
        <v>9</v>
      </c>
      <c r="G72" s="110"/>
    </row>
    <row r="73" spans="1:7" s="5" customFormat="1" ht="32.4">
      <c r="A73" s="779"/>
      <c r="B73" s="77" t="s">
        <v>50</v>
      </c>
      <c r="C73" s="280" t="s">
        <v>486</v>
      </c>
      <c r="D73" s="779"/>
      <c r="E73" s="109" t="s">
        <v>9</v>
      </c>
      <c r="F73" s="109" t="s">
        <v>9</v>
      </c>
      <c r="G73" s="110"/>
    </row>
    <row r="74" spans="1:7" s="5" customFormat="1" ht="43.2">
      <c r="A74" s="779"/>
      <c r="B74" s="77" t="s">
        <v>51</v>
      </c>
      <c r="C74" s="76" t="s">
        <v>174</v>
      </c>
      <c r="D74" s="779"/>
      <c r="E74" s="109" t="s">
        <v>9</v>
      </c>
      <c r="F74" s="109" t="s">
        <v>9</v>
      </c>
      <c r="G74" s="110"/>
    </row>
    <row r="75" spans="1:7" s="5" customFormat="1" ht="88.2" customHeight="1">
      <c r="A75" s="779"/>
      <c r="B75" s="77" t="s">
        <v>89</v>
      </c>
      <c r="C75" s="76" t="s">
        <v>223</v>
      </c>
      <c r="D75" s="779"/>
      <c r="E75" s="109" t="s">
        <v>9</v>
      </c>
      <c r="F75" s="109" t="s">
        <v>9</v>
      </c>
      <c r="G75" s="110"/>
    </row>
    <row r="76" spans="1:7" s="5" customFormat="1" ht="64.8">
      <c r="A76" s="790" t="s">
        <v>85</v>
      </c>
      <c r="B76" s="72" t="s">
        <v>91</v>
      </c>
      <c r="C76" s="84" t="s">
        <v>175</v>
      </c>
      <c r="D76" s="790" t="s">
        <v>102</v>
      </c>
      <c r="E76" s="102" t="s">
        <v>9</v>
      </c>
      <c r="F76" s="102" t="s">
        <v>9</v>
      </c>
      <c r="G76" s="111"/>
    </row>
    <row r="77" spans="1:7" s="5" customFormat="1" ht="43.2">
      <c r="A77" s="791"/>
      <c r="B77" s="77" t="s">
        <v>46</v>
      </c>
      <c r="C77" s="70" t="s">
        <v>176</v>
      </c>
      <c r="D77" s="791"/>
      <c r="E77" s="109" t="s">
        <v>9</v>
      </c>
      <c r="F77" s="109" t="s">
        <v>9</v>
      </c>
      <c r="G77" s="110"/>
    </row>
    <row r="78" spans="1:7" s="5" customFormat="1" ht="43.2">
      <c r="A78" s="791"/>
      <c r="B78" s="77" t="s">
        <v>47</v>
      </c>
      <c r="C78" s="197" t="s">
        <v>177</v>
      </c>
      <c r="D78" s="791"/>
      <c r="E78" s="109" t="s">
        <v>9</v>
      </c>
      <c r="F78" s="109" t="s">
        <v>9</v>
      </c>
      <c r="G78" s="110"/>
    </row>
    <row r="79" spans="1:7" s="5" customFormat="1" ht="32.4">
      <c r="A79" s="791"/>
      <c r="B79" s="78" t="s">
        <v>48</v>
      </c>
      <c r="C79" s="35" t="s">
        <v>178</v>
      </c>
      <c r="D79" s="791"/>
      <c r="E79" s="112" t="s">
        <v>9</v>
      </c>
      <c r="F79" s="112" t="s">
        <v>9</v>
      </c>
      <c r="G79" s="114"/>
    </row>
    <row r="80" spans="1:7" s="5" customFormat="1" ht="64.8">
      <c r="A80" s="792"/>
      <c r="B80" s="223" t="s">
        <v>49</v>
      </c>
      <c r="C80" s="68" t="s">
        <v>179</v>
      </c>
      <c r="D80" s="792"/>
      <c r="E80" s="120" t="s">
        <v>9</v>
      </c>
      <c r="F80" s="120" t="s">
        <v>9</v>
      </c>
      <c r="G80" s="121"/>
    </row>
    <row r="81" spans="1:7" s="5" customFormat="1" ht="54">
      <c r="A81" s="793" t="s">
        <v>92</v>
      </c>
      <c r="B81" s="220" t="s">
        <v>91</v>
      </c>
      <c r="C81" s="221" t="s">
        <v>180</v>
      </c>
      <c r="D81" s="795" t="s">
        <v>182</v>
      </c>
      <c r="E81" s="169" t="s">
        <v>9</v>
      </c>
      <c r="F81" s="222" t="s">
        <v>9</v>
      </c>
      <c r="G81" s="170"/>
    </row>
    <row r="82" spans="1:7" s="5" customFormat="1" ht="48" customHeight="1">
      <c r="A82" s="794"/>
      <c r="B82" s="171" t="s">
        <v>46</v>
      </c>
      <c r="C82" s="178" t="s">
        <v>181</v>
      </c>
      <c r="D82" s="796"/>
      <c r="E82" s="172" t="s">
        <v>9</v>
      </c>
      <c r="F82" s="181" t="s">
        <v>9</v>
      </c>
      <c r="G82" s="173"/>
    </row>
    <row r="83" spans="1:7" s="6" customFormat="1" ht="21.6">
      <c r="A83" s="139" t="s">
        <v>38</v>
      </c>
      <c r="B83" s="155"/>
      <c r="C83" s="67" t="s">
        <v>183</v>
      </c>
      <c r="D83" s="139"/>
      <c r="E83" s="182" t="s">
        <v>9</v>
      </c>
      <c r="F83" s="182" t="s">
        <v>9</v>
      </c>
      <c r="G83" s="183"/>
    </row>
    <row r="84" spans="1:7" s="150" customFormat="1" ht="54">
      <c r="A84" s="140"/>
      <c r="B84" s="83"/>
      <c r="C84" s="184" t="s">
        <v>185</v>
      </c>
      <c r="D84" s="185" t="s">
        <v>184</v>
      </c>
      <c r="E84" s="112" t="s">
        <v>9</v>
      </c>
      <c r="F84" s="112" t="s">
        <v>9</v>
      </c>
      <c r="G84" s="114"/>
    </row>
    <row r="85" spans="1:7" s="6" customFormat="1" ht="64.8">
      <c r="A85" s="159" t="s">
        <v>39</v>
      </c>
      <c r="B85" s="179"/>
      <c r="C85" s="180" t="s">
        <v>186</v>
      </c>
      <c r="D85" s="159" t="s">
        <v>103</v>
      </c>
      <c r="E85" s="167" t="s">
        <v>9</v>
      </c>
      <c r="F85" s="167" t="s">
        <v>9</v>
      </c>
      <c r="G85" s="168"/>
    </row>
    <row r="86" spans="1:7" s="6" customFormat="1" ht="183.6">
      <c r="A86" s="198" t="s">
        <v>40</v>
      </c>
      <c r="B86" s="199"/>
      <c r="C86" s="34" t="s">
        <v>487</v>
      </c>
      <c r="D86" s="85" t="s">
        <v>104</v>
      </c>
      <c r="E86" s="120" t="s">
        <v>9</v>
      </c>
      <c r="F86" s="120" t="s">
        <v>9</v>
      </c>
      <c r="G86" s="115"/>
    </row>
    <row r="87" spans="1:7" s="6" customFormat="1" ht="54">
      <c r="A87" s="139" t="s">
        <v>93</v>
      </c>
      <c r="B87" s="81" t="s">
        <v>91</v>
      </c>
      <c r="C87" s="206" t="s">
        <v>213</v>
      </c>
      <c r="D87" s="790" t="s">
        <v>105</v>
      </c>
      <c r="E87" s="102" t="s">
        <v>9</v>
      </c>
      <c r="F87" s="102" t="s">
        <v>9</v>
      </c>
      <c r="G87" s="111"/>
    </row>
    <row r="88" spans="1:7" s="6" customFormat="1" ht="32.4">
      <c r="A88" s="140"/>
      <c r="B88" s="158" t="s">
        <v>121</v>
      </c>
      <c r="C88" s="80" t="s">
        <v>187</v>
      </c>
      <c r="D88" s="791"/>
      <c r="E88" s="106"/>
      <c r="F88" s="106"/>
      <c r="G88" s="108"/>
    </row>
    <row r="89" spans="1:7" s="6" customFormat="1" ht="69" customHeight="1">
      <c r="A89" s="140"/>
      <c r="B89" s="82" t="s">
        <v>0</v>
      </c>
      <c r="C89" s="80" t="s">
        <v>493</v>
      </c>
      <c r="D89" s="791"/>
      <c r="E89" s="109" t="s">
        <v>9</v>
      </c>
      <c r="F89" s="109" t="s">
        <v>9</v>
      </c>
      <c r="G89" s="110"/>
    </row>
    <row r="90" spans="1:7" s="6" customFormat="1" ht="84" customHeight="1">
      <c r="A90" s="269"/>
      <c r="B90" s="82" t="s">
        <v>53</v>
      </c>
      <c r="C90" s="37" t="s">
        <v>488</v>
      </c>
      <c r="D90" s="792"/>
      <c r="E90" s="109" t="s">
        <v>9</v>
      </c>
      <c r="F90" s="109" t="s">
        <v>9</v>
      </c>
      <c r="G90" s="115"/>
    </row>
    <row r="91" spans="1:7" s="273" customFormat="1" ht="66.75" customHeight="1">
      <c r="A91" s="806" t="s">
        <v>445</v>
      </c>
      <c r="B91" s="270" t="s">
        <v>446</v>
      </c>
      <c r="C91" s="271" t="s">
        <v>490</v>
      </c>
      <c r="D91" s="279" t="s">
        <v>447</v>
      </c>
      <c r="E91" s="47" t="s">
        <v>9</v>
      </c>
      <c r="F91" s="47" t="s">
        <v>9</v>
      </c>
      <c r="G91" s="272"/>
    </row>
    <row r="92" spans="1:7" s="273" customFormat="1" ht="54" customHeight="1">
      <c r="A92" s="807"/>
      <c r="B92" s="270" t="s">
        <v>46</v>
      </c>
      <c r="C92" s="271" t="s">
        <v>489</v>
      </c>
      <c r="D92" s="127" t="s">
        <v>447</v>
      </c>
      <c r="E92" s="47" t="s">
        <v>9</v>
      </c>
      <c r="F92" s="47" t="s">
        <v>9</v>
      </c>
      <c r="G92" s="272"/>
    </row>
    <row r="93" spans="1:7" s="273" customFormat="1" ht="58.8" customHeight="1">
      <c r="A93" s="808"/>
      <c r="B93" s="270" t="s">
        <v>47</v>
      </c>
      <c r="C93" s="271" t="s">
        <v>491</v>
      </c>
      <c r="D93" s="127" t="s">
        <v>447</v>
      </c>
      <c r="E93" s="47" t="s">
        <v>9</v>
      </c>
      <c r="F93" s="47" t="s">
        <v>9</v>
      </c>
      <c r="G93" s="272"/>
    </row>
    <row r="94" spans="1:7" s="6" customFormat="1" ht="64.8">
      <c r="A94" s="200" t="s">
        <v>5</v>
      </c>
      <c r="B94" s="186"/>
      <c r="C94" s="201" t="s">
        <v>188</v>
      </c>
      <c r="D94" s="202" t="s">
        <v>106</v>
      </c>
      <c r="E94" s="182" t="s">
        <v>9</v>
      </c>
      <c r="F94" s="182" t="s">
        <v>9</v>
      </c>
      <c r="G94" s="121"/>
    </row>
    <row r="95" spans="1:7" s="6" customFormat="1" ht="75.599999999999994">
      <c r="A95" s="809" t="s">
        <v>94</v>
      </c>
      <c r="B95" s="223" t="s">
        <v>1</v>
      </c>
      <c r="C95" s="67" t="s">
        <v>222</v>
      </c>
      <c r="D95" s="224" t="s">
        <v>107</v>
      </c>
      <c r="E95" s="182" t="s">
        <v>9</v>
      </c>
      <c r="F95" s="182" t="s">
        <v>9</v>
      </c>
      <c r="G95" s="183"/>
    </row>
    <row r="96" spans="1:7" s="6" customFormat="1" ht="44.25" customHeight="1">
      <c r="A96" s="810"/>
      <c r="B96" s="86" t="s">
        <v>46</v>
      </c>
      <c r="C96" s="67" t="s">
        <v>480</v>
      </c>
      <c r="D96" s="224" t="s">
        <v>107</v>
      </c>
      <c r="E96" s="182" t="s">
        <v>9</v>
      </c>
      <c r="F96" s="182" t="s">
        <v>9</v>
      </c>
      <c r="G96" s="183"/>
    </row>
    <row r="97" spans="1:7" s="8" customFormat="1" ht="43.2">
      <c r="A97" s="800" t="s">
        <v>42</v>
      </c>
      <c r="B97" s="165" t="s">
        <v>1</v>
      </c>
      <c r="C97" s="166" t="s">
        <v>189</v>
      </c>
      <c r="D97" s="159" t="s">
        <v>108</v>
      </c>
      <c r="E97" s="162" t="s">
        <v>9</v>
      </c>
      <c r="F97" s="227" t="s">
        <v>9</v>
      </c>
      <c r="G97" s="168"/>
    </row>
    <row r="98" spans="1:7" s="8" customFormat="1" ht="184.5" customHeight="1">
      <c r="A98" s="801"/>
      <c r="B98" s="274" t="s">
        <v>46</v>
      </c>
      <c r="C98" s="275" t="s">
        <v>492</v>
      </c>
      <c r="D98" s="159" t="s">
        <v>108</v>
      </c>
      <c r="E98" s="162" t="s">
        <v>9</v>
      </c>
      <c r="F98" s="227" t="s">
        <v>9</v>
      </c>
      <c r="G98" s="168"/>
    </row>
    <row r="99" spans="1:7" s="6" customFormat="1" ht="96" customHeight="1">
      <c r="A99" s="800" t="s">
        <v>2</v>
      </c>
      <c r="B99" s="278" t="s">
        <v>494</v>
      </c>
      <c r="C99" s="276" t="s">
        <v>448</v>
      </c>
      <c r="D99" s="811" t="s">
        <v>190</v>
      </c>
      <c r="E99" s="225" t="s">
        <v>9</v>
      </c>
      <c r="F99" s="225" t="s">
        <v>9</v>
      </c>
      <c r="G99" s="226"/>
    </row>
    <row r="100" spans="1:7" s="6" customFormat="1" ht="54.6" customHeight="1">
      <c r="A100" s="801"/>
      <c r="B100" s="278" t="s">
        <v>46</v>
      </c>
      <c r="C100" s="283" t="s">
        <v>495</v>
      </c>
      <c r="D100" s="796"/>
      <c r="E100" s="281"/>
      <c r="F100" s="281"/>
      <c r="G100" s="282"/>
    </row>
    <row r="101" spans="1:7" s="6" customFormat="1" ht="43.2">
      <c r="A101" s="797" t="s">
        <v>3</v>
      </c>
      <c r="B101" s="72" t="s">
        <v>91</v>
      </c>
      <c r="C101" s="84" t="s">
        <v>192</v>
      </c>
      <c r="D101" s="790" t="s">
        <v>191</v>
      </c>
      <c r="E101" s="102" t="s">
        <v>9</v>
      </c>
      <c r="F101" s="102" t="s">
        <v>9</v>
      </c>
      <c r="G101" s="111"/>
    </row>
    <row r="102" spans="1:7" s="6" customFormat="1" ht="64.8">
      <c r="A102" s="798"/>
      <c r="B102" s="77" t="s">
        <v>46</v>
      </c>
      <c r="C102" s="197" t="s">
        <v>221</v>
      </c>
      <c r="D102" s="791"/>
      <c r="E102" s="109" t="s">
        <v>9</v>
      </c>
      <c r="F102" s="109" t="s">
        <v>9</v>
      </c>
      <c r="G102" s="110"/>
    </row>
    <row r="103" spans="1:7" s="6" customFormat="1" ht="54">
      <c r="A103" s="799"/>
      <c r="B103" s="78" t="s">
        <v>47</v>
      </c>
      <c r="C103" s="35" t="s">
        <v>193</v>
      </c>
      <c r="D103" s="792"/>
      <c r="E103" s="112" t="s">
        <v>9</v>
      </c>
      <c r="F103" s="112" t="s">
        <v>9</v>
      </c>
      <c r="G103" s="114"/>
    </row>
    <row r="104" spans="1:7" s="6" customFormat="1" ht="54">
      <c r="A104" s="203" t="s">
        <v>4</v>
      </c>
      <c r="B104" s="204"/>
      <c r="C104" s="205" t="s">
        <v>220</v>
      </c>
      <c r="D104" s="85" t="s">
        <v>194</v>
      </c>
      <c r="E104" s="182" t="s">
        <v>9</v>
      </c>
      <c r="F104" s="182" t="s">
        <v>9</v>
      </c>
      <c r="G104" s="121"/>
    </row>
    <row r="105" spans="1:7" s="6" customFormat="1" ht="54">
      <c r="A105" s="164" t="s">
        <v>86</v>
      </c>
      <c r="B105" s="165" t="s">
        <v>91</v>
      </c>
      <c r="C105" s="166" t="s">
        <v>195</v>
      </c>
      <c r="D105" s="159" t="s">
        <v>196</v>
      </c>
      <c r="E105" s="167" t="s">
        <v>9</v>
      </c>
      <c r="F105" s="167" t="s">
        <v>9</v>
      </c>
      <c r="G105" s="168"/>
    </row>
    <row r="106" spans="1:7" s="6" customFormat="1" ht="64.8">
      <c r="A106" s="754" t="s">
        <v>43</v>
      </c>
      <c r="B106" s="72" t="s">
        <v>91</v>
      </c>
      <c r="C106" s="84" t="s">
        <v>218</v>
      </c>
      <c r="D106" s="790" t="s">
        <v>197</v>
      </c>
      <c r="E106" s="102" t="s">
        <v>9</v>
      </c>
      <c r="F106" s="102" t="s">
        <v>9</v>
      </c>
      <c r="G106" s="111"/>
    </row>
    <row r="107" spans="1:7" s="6" customFormat="1" ht="32.4">
      <c r="A107" s="779"/>
      <c r="B107" s="77" t="s">
        <v>46</v>
      </c>
      <c r="C107" s="197" t="s">
        <v>198</v>
      </c>
      <c r="D107" s="791"/>
      <c r="E107" s="109" t="s">
        <v>9</v>
      </c>
      <c r="F107" s="109" t="s">
        <v>9</v>
      </c>
      <c r="G107" s="110"/>
    </row>
    <row r="108" spans="1:7" s="6" customFormat="1" ht="64.8">
      <c r="A108" s="779"/>
      <c r="B108" s="77" t="s">
        <v>47</v>
      </c>
      <c r="C108" s="197" t="s">
        <v>219</v>
      </c>
      <c r="D108" s="791"/>
      <c r="E108" s="109" t="s">
        <v>9</v>
      </c>
      <c r="F108" s="109" t="s">
        <v>9</v>
      </c>
      <c r="G108" s="110"/>
    </row>
    <row r="109" spans="1:7" s="6" customFormat="1" ht="75.599999999999994">
      <c r="A109" s="779"/>
      <c r="B109" s="77" t="s">
        <v>48</v>
      </c>
      <c r="C109" s="197" t="s">
        <v>199</v>
      </c>
      <c r="D109" s="791"/>
      <c r="E109" s="109" t="s">
        <v>9</v>
      </c>
      <c r="F109" s="109" t="s">
        <v>9</v>
      </c>
      <c r="G109" s="110"/>
    </row>
    <row r="110" spans="1:7" s="6" customFormat="1" ht="54">
      <c r="A110" s="779"/>
      <c r="B110" s="77" t="s">
        <v>49</v>
      </c>
      <c r="C110" s="197" t="s">
        <v>217</v>
      </c>
      <c r="D110" s="791"/>
      <c r="E110" s="109" t="s">
        <v>9</v>
      </c>
      <c r="F110" s="109" t="s">
        <v>9</v>
      </c>
      <c r="G110" s="110"/>
    </row>
    <row r="111" spans="1:7" s="6" customFormat="1" ht="64.8">
      <c r="A111" s="779"/>
      <c r="B111" s="77" t="s">
        <v>50</v>
      </c>
      <c r="C111" s="197" t="s">
        <v>200</v>
      </c>
      <c r="D111" s="791"/>
      <c r="E111" s="109" t="s">
        <v>9</v>
      </c>
      <c r="F111" s="109" t="s">
        <v>9</v>
      </c>
      <c r="G111" s="110"/>
    </row>
    <row r="112" spans="1:7" s="6" customFormat="1" ht="43.2">
      <c r="A112" s="755"/>
      <c r="B112" s="78" t="s">
        <v>51</v>
      </c>
      <c r="C112" s="35" t="s">
        <v>201</v>
      </c>
      <c r="D112" s="792"/>
      <c r="E112" s="112" t="s">
        <v>9</v>
      </c>
      <c r="F112" s="112" t="s">
        <v>9</v>
      </c>
      <c r="G112" s="114"/>
    </row>
    <row r="113" spans="1:7" s="7" customFormat="1" ht="75.599999999999994">
      <c r="A113" s="803" t="s">
        <v>44</v>
      </c>
      <c r="B113" s="72" t="s">
        <v>91</v>
      </c>
      <c r="C113" s="84" t="s">
        <v>216</v>
      </c>
      <c r="D113" s="1287" t="s">
        <v>212</v>
      </c>
      <c r="E113" s="102" t="s">
        <v>9</v>
      </c>
      <c r="F113" s="102" t="s">
        <v>9</v>
      </c>
      <c r="G113" s="116"/>
    </row>
    <row r="114" spans="1:7" s="7" customFormat="1" ht="32.4">
      <c r="A114" s="804"/>
      <c r="B114" s="77" t="s">
        <v>46</v>
      </c>
      <c r="C114" s="197" t="s">
        <v>202</v>
      </c>
      <c r="D114" s="1288"/>
      <c r="E114" s="109" t="s">
        <v>9</v>
      </c>
      <c r="F114" s="109" t="s">
        <v>9</v>
      </c>
      <c r="G114" s="117"/>
    </row>
    <row r="115" spans="1:7" s="7" customFormat="1" ht="43.2">
      <c r="A115" s="804"/>
      <c r="B115" s="74" t="s">
        <v>47</v>
      </c>
      <c r="C115" s="33" t="s">
        <v>203</v>
      </c>
      <c r="D115" s="1288"/>
      <c r="E115" s="103" t="s">
        <v>9</v>
      </c>
      <c r="F115" s="103" t="s">
        <v>9</v>
      </c>
      <c r="G115" s="118"/>
    </row>
    <row r="116" spans="1:7" s="7" customFormat="1" ht="32.4">
      <c r="A116" s="804"/>
      <c r="B116" s="78" t="s">
        <v>48</v>
      </c>
      <c r="C116" s="35" t="s">
        <v>204</v>
      </c>
      <c r="D116" s="1288"/>
      <c r="E116" s="112" t="s">
        <v>9</v>
      </c>
      <c r="F116" s="112" t="s">
        <v>9</v>
      </c>
      <c r="G116" s="119"/>
    </row>
    <row r="117" spans="1:7" s="7" customFormat="1" ht="43.2">
      <c r="A117" s="805"/>
      <c r="B117" s="211" t="s">
        <v>49</v>
      </c>
      <c r="C117" s="36" t="s">
        <v>781</v>
      </c>
      <c r="D117" s="1289"/>
      <c r="E117" s="212" t="s">
        <v>9</v>
      </c>
      <c r="F117" s="212" t="s">
        <v>9</v>
      </c>
      <c r="G117" s="213"/>
    </row>
    <row r="118" spans="1:7" s="273" customFormat="1" ht="142.80000000000001" customHeight="1">
      <c r="A118" s="203" t="s">
        <v>449</v>
      </c>
      <c r="B118" s="277"/>
      <c r="C118" s="271" t="s">
        <v>496</v>
      </c>
      <c r="D118" s="159" t="s">
        <v>775</v>
      </c>
      <c r="E118" s="47" t="s">
        <v>9</v>
      </c>
      <c r="F118" s="47" t="s">
        <v>9</v>
      </c>
      <c r="G118" s="272"/>
    </row>
    <row r="119" spans="1:7" s="3" customFormat="1" ht="54">
      <c r="A119" s="159" t="s">
        <v>54</v>
      </c>
      <c r="B119" s="160"/>
      <c r="C119" s="161" t="s">
        <v>55</v>
      </c>
      <c r="D119" s="159" t="s">
        <v>205</v>
      </c>
      <c r="E119" s="162" t="s">
        <v>9</v>
      </c>
      <c r="F119" s="162" t="s">
        <v>9</v>
      </c>
      <c r="G119" s="163"/>
    </row>
    <row r="120" spans="1:7" s="6" customFormat="1" ht="75.599999999999994">
      <c r="A120" s="754" t="s">
        <v>6</v>
      </c>
      <c r="B120" s="72" t="s">
        <v>91</v>
      </c>
      <c r="C120" s="84" t="s">
        <v>206</v>
      </c>
      <c r="D120" s="754" t="s">
        <v>109</v>
      </c>
      <c r="E120" s="109" t="s">
        <v>9</v>
      </c>
      <c r="F120" s="109" t="s">
        <v>9</v>
      </c>
      <c r="G120" s="111"/>
    </row>
    <row r="121" spans="1:7" s="6" customFormat="1" ht="43.2">
      <c r="A121" s="779"/>
      <c r="B121" s="77" t="s">
        <v>46</v>
      </c>
      <c r="C121" s="197" t="s">
        <v>207</v>
      </c>
      <c r="D121" s="779"/>
      <c r="E121" s="109" t="s">
        <v>9</v>
      </c>
      <c r="F121" s="109" t="s">
        <v>9</v>
      </c>
      <c r="G121" s="110"/>
    </row>
    <row r="122" spans="1:7" s="6" customFormat="1" ht="32.4">
      <c r="A122" s="779"/>
      <c r="B122" s="77" t="s">
        <v>47</v>
      </c>
      <c r="C122" s="197" t="s">
        <v>208</v>
      </c>
      <c r="D122" s="779"/>
      <c r="E122" s="109" t="s">
        <v>9</v>
      </c>
      <c r="F122" s="109" t="s">
        <v>9</v>
      </c>
      <c r="G122" s="110"/>
    </row>
    <row r="123" spans="1:7" s="6" customFormat="1" ht="54">
      <c r="A123" s="779"/>
      <c r="B123" s="77" t="s">
        <v>48</v>
      </c>
      <c r="C123" s="197" t="s">
        <v>209</v>
      </c>
      <c r="D123" s="779"/>
      <c r="E123" s="109" t="s">
        <v>9</v>
      </c>
      <c r="F123" s="109" t="s">
        <v>9</v>
      </c>
      <c r="G123" s="110"/>
    </row>
    <row r="124" spans="1:7" s="6" customFormat="1" ht="75.599999999999994">
      <c r="A124" s="779"/>
      <c r="B124" s="78" t="s">
        <v>49</v>
      </c>
      <c r="C124" s="35" t="s">
        <v>215</v>
      </c>
      <c r="D124" s="779"/>
      <c r="E124" s="103" t="s">
        <v>9</v>
      </c>
      <c r="F124" s="103" t="s">
        <v>9</v>
      </c>
      <c r="G124" s="115"/>
    </row>
    <row r="125" spans="1:7" s="6" customFormat="1" ht="32.4">
      <c r="A125" s="754" t="s">
        <v>41</v>
      </c>
      <c r="B125" s="72" t="s">
        <v>91</v>
      </c>
      <c r="C125" s="206" t="s">
        <v>210</v>
      </c>
      <c r="D125" s="790" t="s">
        <v>110</v>
      </c>
      <c r="E125" s="102" t="s">
        <v>9</v>
      </c>
      <c r="F125" s="102" t="s">
        <v>9</v>
      </c>
      <c r="G125" s="111"/>
    </row>
    <row r="126" spans="1:7" s="6" customFormat="1" ht="162">
      <c r="A126" s="755"/>
      <c r="B126" s="78" t="s">
        <v>46</v>
      </c>
      <c r="C126" s="35" t="s">
        <v>497</v>
      </c>
      <c r="D126" s="792"/>
      <c r="E126" s="112" t="s">
        <v>9</v>
      </c>
      <c r="F126" s="112" t="s">
        <v>9</v>
      </c>
      <c r="G126" s="114"/>
    </row>
    <row r="127" spans="1:7" s="5" customFormat="1" ht="16.2">
      <c r="A127" s="787" t="s">
        <v>7</v>
      </c>
      <c r="B127" s="788"/>
      <c r="C127" s="788"/>
      <c r="D127" s="788"/>
      <c r="E127" s="788"/>
      <c r="F127" s="788"/>
      <c r="G127" s="789"/>
    </row>
    <row r="128" spans="1:7" s="6" customFormat="1" ht="226.8">
      <c r="A128" s="121"/>
      <c r="B128" s="156"/>
      <c r="C128" s="68" t="s">
        <v>214</v>
      </c>
      <c r="D128" s="85" t="s">
        <v>211</v>
      </c>
      <c r="E128" s="120" t="s">
        <v>9</v>
      </c>
      <c r="F128" s="120" t="s">
        <v>9</v>
      </c>
      <c r="G128" s="121"/>
    </row>
    <row r="129" spans="1:7" s="5" customFormat="1" ht="16.2">
      <c r="A129" s="752" t="s">
        <v>498</v>
      </c>
      <c r="B129" s="752"/>
      <c r="C129" s="752"/>
      <c r="D129" s="752"/>
      <c r="E129" s="752"/>
      <c r="F129" s="752"/>
      <c r="G129" s="752"/>
    </row>
    <row r="130" spans="1:7" s="6" customFormat="1" ht="75.599999999999994">
      <c r="A130" s="753" t="s">
        <v>499</v>
      </c>
      <c r="B130" s="72" t="s">
        <v>1</v>
      </c>
      <c r="C130" s="286" t="s">
        <v>776</v>
      </c>
      <c r="D130" s="754" t="s">
        <v>500</v>
      </c>
      <c r="E130" s="102" t="s">
        <v>9</v>
      </c>
      <c r="F130" s="102" t="s">
        <v>9</v>
      </c>
      <c r="G130" s="111"/>
    </row>
    <row r="131" spans="1:7" ht="75.599999999999994">
      <c r="A131" s="753"/>
      <c r="B131" s="78" t="s">
        <v>46</v>
      </c>
      <c r="C131" s="287" t="s">
        <v>777</v>
      </c>
      <c r="D131" s="755"/>
      <c r="E131" s="112" t="s">
        <v>9</v>
      </c>
      <c r="F131" s="112" t="s">
        <v>9</v>
      </c>
      <c r="G131" s="114"/>
    </row>
    <row r="132" spans="1:7">
      <c r="B132" s="284"/>
      <c r="C132" s="285"/>
    </row>
  </sheetData>
  <mergeCells count="57">
    <mergeCell ref="A45:A46"/>
    <mergeCell ref="D120:D124"/>
    <mergeCell ref="D45:D46"/>
    <mergeCell ref="D87:D90"/>
    <mergeCell ref="A91:A93"/>
    <mergeCell ref="A97:A98"/>
    <mergeCell ref="A95:A96"/>
    <mergeCell ref="D99:D100"/>
    <mergeCell ref="A76:A80"/>
    <mergeCell ref="D76:D80"/>
    <mergeCell ref="A113:A117"/>
    <mergeCell ref="D113:D117"/>
    <mergeCell ref="A127:G127"/>
    <mergeCell ref="D56:D62"/>
    <mergeCell ref="D106:D112"/>
    <mergeCell ref="D101:D103"/>
    <mergeCell ref="D66:D67"/>
    <mergeCell ref="A66:A67"/>
    <mergeCell ref="A125:A126"/>
    <mergeCell ref="D125:D126"/>
    <mergeCell ref="A81:A82"/>
    <mergeCell ref="D81:D82"/>
    <mergeCell ref="A68:A75"/>
    <mergeCell ref="D68:D75"/>
    <mergeCell ref="A120:A124"/>
    <mergeCell ref="A101:A103"/>
    <mergeCell ref="A106:A112"/>
    <mergeCell ref="A99:A100"/>
    <mergeCell ref="A29:G29"/>
    <mergeCell ref="A6:A20"/>
    <mergeCell ref="D30:D39"/>
    <mergeCell ref="B22:B28"/>
    <mergeCell ref="D6:D20"/>
    <mergeCell ref="E19:E20"/>
    <mergeCell ref="F19:F20"/>
    <mergeCell ref="A30:A39"/>
    <mergeCell ref="A3:A4"/>
    <mergeCell ref="G3:G4"/>
    <mergeCell ref="E3:F3"/>
    <mergeCell ref="A21:A28"/>
    <mergeCell ref="D21:D28"/>
    <mergeCell ref="A129:G129"/>
    <mergeCell ref="A130:A131"/>
    <mergeCell ref="D130:D131"/>
    <mergeCell ref="A40:G40"/>
    <mergeCell ref="A1:G1"/>
    <mergeCell ref="A5:G5"/>
    <mergeCell ref="B9:C9"/>
    <mergeCell ref="B11:C11"/>
    <mergeCell ref="B19:C19"/>
    <mergeCell ref="E17:E18"/>
    <mergeCell ref="F17:F18"/>
    <mergeCell ref="C3:C4"/>
    <mergeCell ref="B6:C6"/>
    <mergeCell ref="B15:C15"/>
    <mergeCell ref="D3:D4"/>
    <mergeCell ref="A2:G2"/>
  </mergeCells>
  <phoneticPr fontId="20"/>
  <pageMargins left="0.59055118110236227" right="0.59055118110236227" top="0.70866141732283472" bottom="0.78740157480314965" header="0.31496062992125984" footer="0.55118110236220474"/>
  <pageSetup paperSize="9" scale="94" firstPageNumber="2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B71DA-E254-4F61-B39C-D4C6F34FC9B5}">
  <sheetPr>
    <pageSetUpPr fitToPage="1"/>
  </sheetPr>
  <dimension ref="A1:E225"/>
  <sheetViews>
    <sheetView view="pageBreakPreview" zoomScale="85" zoomScaleNormal="85" zoomScaleSheetLayoutView="85" workbookViewId="0">
      <pane ySplit="3" topLeftCell="A4" activePane="bottomLeft" state="frozen"/>
      <selection pane="bottomLeft" sqref="A1:E1"/>
    </sheetView>
  </sheetViews>
  <sheetFormatPr defaultColWidth="9" defaultRowHeight="20.100000000000001" customHeight="1"/>
  <cols>
    <col min="1" max="1" width="23.6640625" style="447" customWidth="1"/>
    <col min="2" max="2" width="56" style="448" customWidth="1"/>
    <col min="3" max="3" width="4.109375" style="449" customWidth="1"/>
    <col min="4" max="4" width="15.6640625" style="450" customWidth="1"/>
    <col min="5" max="5" width="30.6640625" style="451" customWidth="1"/>
    <col min="6" max="16384" width="9" style="288"/>
  </cols>
  <sheetData>
    <row r="1" spans="1:5" ht="30" customHeight="1">
      <c r="A1" s="855" t="s">
        <v>718</v>
      </c>
      <c r="B1" s="855"/>
      <c r="C1" s="855"/>
      <c r="D1" s="855"/>
      <c r="E1" s="855"/>
    </row>
    <row r="2" spans="1:5" ht="30" customHeight="1">
      <c r="A2" s="815" t="s">
        <v>481</v>
      </c>
      <c r="B2" s="815"/>
      <c r="C2" s="815"/>
      <c r="D2" s="815"/>
      <c r="E2" s="815"/>
    </row>
    <row r="3" spans="1:5" ht="21.75" customHeight="1">
      <c r="A3" s="289" t="s">
        <v>11</v>
      </c>
      <c r="B3" s="290" t="s">
        <v>239</v>
      </c>
      <c r="C3" s="856" t="s">
        <v>14</v>
      </c>
      <c r="D3" s="857"/>
      <c r="E3" s="291"/>
    </row>
    <row r="4" spans="1:5" s="296" customFormat="1" ht="44.25" customHeight="1">
      <c r="A4" s="858" t="s">
        <v>501</v>
      </c>
      <c r="B4" s="292" t="s">
        <v>502</v>
      </c>
      <c r="C4" s="293" t="s">
        <v>9</v>
      </c>
      <c r="D4" s="294" t="s">
        <v>237</v>
      </c>
      <c r="E4" s="295"/>
    </row>
    <row r="5" spans="1:5" s="296" customFormat="1" ht="44.25" customHeight="1">
      <c r="A5" s="859"/>
      <c r="B5" s="297" t="s">
        <v>503</v>
      </c>
      <c r="C5" s="298" t="s">
        <v>9</v>
      </c>
      <c r="D5" s="299" t="s">
        <v>237</v>
      </c>
      <c r="E5" s="300"/>
    </row>
    <row r="6" spans="1:5" s="296" customFormat="1" ht="52.8">
      <c r="A6" s="860" t="s">
        <v>504</v>
      </c>
      <c r="B6" s="301" t="s">
        <v>505</v>
      </c>
      <c r="C6" s="302" t="s">
        <v>9</v>
      </c>
      <c r="D6" s="303" t="s">
        <v>237</v>
      </c>
      <c r="E6" s="304"/>
    </row>
    <row r="7" spans="1:5" s="296" customFormat="1" ht="52.8">
      <c r="A7" s="858"/>
      <c r="B7" s="292" t="s">
        <v>506</v>
      </c>
      <c r="C7" s="293" t="s">
        <v>9</v>
      </c>
      <c r="D7" s="294" t="s">
        <v>237</v>
      </c>
      <c r="E7" s="295"/>
    </row>
    <row r="8" spans="1:5" ht="39.6">
      <c r="A8" s="861"/>
      <c r="B8" s="305" t="s">
        <v>507</v>
      </c>
      <c r="C8" s="306" t="s">
        <v>9</v>
      </c>
      <c r="D8" s="307" t="s">
        <v>237</v>
      </c>
      <c r="E8" s="308"/>
    </row>
    <row r="9" spans="1:5" s="296" customFormat="1" ht="52.8">
      <c r="A9" s="309" t="s">
        <v>508</v>
      </c>
      <c r="B9" s="309" t="s">
        <v>509</v>
      </c>
      <c r="C9" s="310" t="s">
        <v>9</v>
      </c>
      <c r="D9" s="311" t="s">
        <v>237</v>
      </c>
      <c r="E9" s="312"/>
    </row>
    <row r="10" spans="1:5" s="296" customFormat="1" ht="51" customHeight="1">
      <c r="A10" s="309" t="s">
        <v>510</v>
      </c>
      <c r="B10" s="309" t="s">
        <v>511</v>
      </c>
      <c r="C10" s="310" t="s">
        <v>9</v>
      </c>
      <c r="D10" s="311" t="s">
        <v>237</v>
      </c>
      <c r="E10" s="312"/>
    </row>
    <row r="11" spans="1:5" s="296" customFormat="1" ht="39.6">
      <c r="A11" s="848" t="s">
        <v>512</v>
      </c>
      <c r="B11" s="313" t="s">
        <v>513</v>
      </c>
      <c r="C11" s="314" t="s">
        <v>21</v>
      </c>
      <c r="D11" s="315" t="s">
        <v>237</v>
      </c>
      <c r="E11" s="316"/>
    </row>
    <row r="12" spans="1:5" s="296" customFormat="1" ht="52.8">
      <c r="A12" s="838"/>
      <c r="B12" s="317" t="s">
        <v>514</v>
      </c>
      <c r="C12" s="318" t="s">
        <v>21</v>
      </c>
      <c r="D12" s="319" t="s">
        <v>237</v>
      </c>
      <c r="E12" s="320"/>
    </row>
    <row r="13" spans="1:5" s="296" customFormat="1" ht="66">
      <c r="A13" s="321" t="s">
        <v>515</v>
      </c>
      <c r="B13" s="309" t="s">
        <v>516</v>
      </c>
      <c r="C13" s="322" t="s">
        <v>21</v>
      </c>
      <c r="D13" s="323" t="s">
        <v>237</v>
      </c>
      <c r="E13" s="324" t="s">
        <v>517</v>
      </c>
    </row>
    <row r="14" spans="1:5" s="296" customFormat="1" ht="18" customHeight="1">
      <c r="A14" s="848" t="s">
        <v>518</v>
      </c>
      <c r="B14" s="313" t="s">
        <v>519</v>
      </c>
      <c r="C14" s="314" t="s">
        <v>21</v>
      </c>
      <c r="D14" s="315" t="s">
        <v>237</v>
      </c>
      <c r="E14" s="316"/>
    </row>
    <row r="15" spans="1:5" s="296" customFormat="1" ht="13.2">
      <c r="A15" s="837"/>
      <c r="B15" s="325" t="s">
        <v>450</v>
      </c>
      <c r="C15" s="326" t="s">
        <v>21</v>
      </c>
      <c r="D15" s="327" t="s">
        <v>520</v>
      </c>
      <c r="E15" s="328"/>
    </row>
    <row r="16" spans="1:5" s="296" customFormat="1" ht="13.2">
      <c r="A16" s="837"/>
      <c r="B16" s="325" t="s">
        <v>451</v>
      </c>
      <c r="C16" s="326" t="s">
        <v>21</v>
      </c>
      <c r="D16" s="327" t="s">
        <v>520</v>
      </c>
      <c r="E16" s="328"/>
    </row>
    <row r="17" spans="1:5" s="296" customFormat="1" ht="13.2">
      <c r="A17" s="837"/>
      <c r="B17" s="325" t="s">
        <v>452</v>
      </c>
      <c r="C17" s="326" t="s">
        <v>21</v>
      </c>
      <c r="D17" s="327" t="s">
        <v>520</v>
      </c>
      <c r="E17" s="328"/>
    </row>
    <row r="18" spans="1:5" s="296" customFormat="1" ht="13.2">
      <c r="A18" s="837"/>
      <c r="B18" s="325" t="s">
        <v>453</v>
      </c>
      <c r="C18" s="326" t="s">
        <v>21</v>
      </c>
      <c r="D18" s="327" t="s">
        <v>520</v>
      </c>
      <c r="E18" s="328"/>
    </row>
    <row r="19" spans="1:5" s="296" customFormat="1" ht="13.2">
      <c r="A19" s="847"/>
      <c r="B19" s="329" t="s">
        <v>454</v>
      </c>
      <c r="C19" s="310" t="s">
        <v>9</v>
      </c>
      <c r="D19" s="311" t="s">
        <v>520</v>
      </c>
      <c r="E19" s="330"/>
    </row>
    <row r="20" spans="1:5" s="296" customFormat="1" ht="39.6">
      <c r="A20" s="836" t="s">
        <v>521</v>
      </c>
      <c r="B20" s="331" t="s">
        <v>522</v>
      </c>
      <c r="C20" s="332" t="s">
        <v>21</v>
      </c>
      <c r="D20" s="333" t="s">
        <v>520</v>
      </c>
      <c r="E20" s="334"/>
    </row>
    <row r="21" spans="1:5" s="296" customFormat="1" ht="39.6">
      <c r="A21" s="837"/>
      <c r="B21" s="325" t="s">
        <v>523</v>
      </c>
      <c r="C21" s="326" t="s">
        <v>21</v>
      </c>
      <c r="D21" s="327" t="s">
        <v>520</v>
      </c>
      <c r="E21" s="328"/>
    </row>
    <row r="22" spans="1:5" ht="26.4">
      <c r="A22" s="837"/>
      <c r="B22" s="325" t="s">
        <v>524</v>
      </c>
      <c r="C22" s="326" t="s">
        <v>21</v>
      </c>
      <c r="D22" s="327" t="s">
        <v>520</v>
      </c>
      <c r="E22" s="328"/>
    </row>
    <row r="23" spans="1:5" s="296" customFormat="1" ht="39.6">
      <c r="A23" s="847"/>
      <c r="B23" s="329" t="s">
        <v>525</v>
      </c>
      <c r="C23" s="310" t="s">
        <v>21</v>
      </c>
      <c r="D23" s="311" t="s">
        <v>520</v>
      </c>
      <c r="E23" s="330"/>
    </row>
    <row r="24" spans="1:5" s="296" customFormat="1" ht="13.2">
      <c r="A24" s="848" t="s">
        <v>456</v>
      </c>
      <c r="B24" s="313" t="s">
        <v>526</v>
      </c>
      <c r="C24" s="314" t="s">
        <v>21</v>
      </c>
      <c r="D24" s="315" t="s">
        <v>237</v>
      </c>
      <c r="E24" s="316"/>
    </row>
    <row r="25" spans="1:5" s="296" customFormat="1" ht="39.6">
      <c r="A25" s="837"/>
      <c r="B25" s="325" t="s">
        <v>527</v>
      </c>
      <c r="C25" s="326" t="s">
        <v>21</v>
      </c>
      <c r="D25" s="327" t="s">
        <v>520</v>
      </c>
      <c r="E25" s="328"/>
    </row>
    <row r="26" spans="1:5" s="296" customFormat="1" ht="13.2">
      <c r="A26" s="838"/>
      <c r="B26" s="317" t="s">
        <v>528</v>
      </c>
      <c r="C26" s="318" t="s">
        <v>21</v>
      </c>
      <c r="D26" s="319" t="s">
        <v>237</v>
      </c>
      <c r="E26" s="320"/>
    </row>
    <row r="27" spans="1:5" s="296" customFormat="1" ht="26.4">
      <c r="A27" s="335" t="s">
        <v>455</v>
      </c>
      <c r="B27" s="336" t="s">
        <v>529</v>
      </c>
      <c r="C27" s="337" t="s">
        <v>21</v>
      </c>
      <c r="D27" s="338" t="s">
        <v>237</v>
      </c>
      <c r="E27" s="339"/>
    </row>
    <row r="28" spans="1:5" s="296" customFormat="1" ht="26.4">
      <c r="A28" s="848" t="s">
        <v>457</v>
      </c>
      <c r="B28" s="313" t="s">
        <v>530</v>
      </c>
      <c r="C28" s="314" t="s">
        <v>21</v>
      </c>
      <c r="D28" s="315" t="s">
        <v>237</v>
      </c>
      <c r="E28" s="316"/>
    </row>
    <row r="29" spans="1:5" s="296" customFormat="1" ht="26.4">
      <c r="A29" s="847"/>
      <c r="B29" s="340" t="s">
        <v>531</v>
      </c>
      <c r="C29" s="310" t="s">
        <v>21</v>
      </c>
      <c r="D29" s="311" t="s">
        <v>237</v>
      </c>
      <c r="E29" s="330"/>
    </row>
    <row r="30" spans="1:5" s="296" customFormat="1" ht="26.4">
      <c r="A30" s="836" t="s">
        <v>532</v>
      </c>
      <c r="B30" s="331" t="s">
        <v>530</v>
      </c>
      <c r="C30" s="332" t="s">
        <v>21</v>
      </c>
      <c r="D30" s="333" t="s">
        <v>237</v>
      </c>
      <c r="E30" s="334"/>
    </row>
    <row r="31" spans="1:5" s="296" customFormat="1" ht="13.2">
      <c r="A31" s="837"/>
      <c r="B31" s="313" t="s">
        <v>533</v>
      </c>
      <c r="C31" s="326" t="s">
        <v>21</v>
      </c>
      <c r="D31" s="327" t="s">
        <v>237</v>
      </c>
      <c r="E31" s="328"/>
    </row>
    <row r="32" spans="1:5" s="296" customFormat="1" ht="92.4">
      <c r="A32" s="837"/>
      <c r="B32" s="325" t="s">
        <v>534</v>
      </c>
      <c r="C32" s="326" t="s">
        <v>21</v>
      </c>
      <c r="D32" s="327" t="s">
        <v>237</v>
      </c>
      <c r="E32" s="328"/>
    </row>
    <row r="33" spans="1:5" s="296" customFormat="1" ht="118.8">
      <c r="A33" s="837"/>
      <c r="B33" s="341" t="s">
        <v>535</v>
      </c>
      <c r="C33" s="326" t="s">
        <v>21</v>
      </c>
      <c r="D33" s="327" t="s">
        <v>237</v>
      </c>
      <c r="E33" s="328"/>
    </row>
    <row r="34" spans="1:5" s="296" customFormat="1" ht="66">
      <c r="A34" s="838"/>
      <c r="B34" s="325" t="s">
        <v>536</v>
      </c>
      <c r="C34" s="326" t="s">
        <v>21</v>
      </c>
      <c r="D34" s="327" t="s">
        <v>237</v>
      </c>
      <c r="E34" s="320"/>
    </row>
    <row r="35" spans="1:5" s="296" customFormat="1" ht="159.75" customHeight="1">
      <c r="A35" s="847"/>
      <c r="B35" s="317" t="s">
        <v>537</v>
      </c>
      <c r="C35" s="310" t="s">
        <v>21</v>
      </c>
      <c r="D35" s="311" t="s">
        <v>237</v>
      </c>
      <c r="E35" s="330"/>
    </row>
    <row r="36" spans="1:5" s="296" customFormat="1" ht="39.6">
      <c r="A36" s="834" t="s">
        <v>458</v>
      </c>
      <c r="B36" s="331" t="s">
        <v>538</v>
      </c>
      <c r="C36" s="332" t="s">
        <v>21</v>
      </c>
      <c r="D36" s="333" t="s">
        <v>520</v>
      </c>
      <c r="E36" s="334"/>
    </row>
    <row r="37" spans="1:5" s="296" customFormat="1" ht="52.8">
      <c r="A37" s="849"/>
      <c r="B37" s="325" t="s">
        <v>539</v>
      </c>
      <c r="C37" s="326" t="s">
        <v>21</v>
      </c>
      <c r="D37" s="327" t="s">
        <v>237</v>
      </c>
      <c r="E37" s="342" t="s">
        <v>540</v>
      </c>
    </row>
    <row r="38" spans="1:5" s="296" customFormat="1" ht="26.4">
      <c r="A38" s="849"/>
      <c r="B38" s="325" t="s">
        <v>541</v>
      </c>
      <c r="C38" s="326" t="s">
        <v>21</v>
      </c>
      <c r="D38" s="327" t="s">
        <v>237</v>
      </c>
      <c r="E38" s="328"/>
    </row>
    <row r="39" spans="1:5" s="296" customFormat="1" ht="13.2">
      <c r="A39" s="850"/>
      <c r="B39" s="329" t="s">
        <v>542</v>
      </c>
      <c r="C39" s="310" t="s">
        <v>21</v>
      </c>
      <c r="D39" s="311" t="s">
        <v>237</v>
      </c>
      <c r="E39" s="330"/>
    </row>
    <row r="40" spans="1:5" s="296" customFormat="1" ht="158.4">
      <c r="A40" s="834" t="s">
        <v>543</v>
      </c>
      <c r="B40" s="331" t="s">
        <v>544</v>
      </c>
      <c r="C40" s="332" t="s">
        <v>21</v>
      </c>
      <c r="D40" s="333" t="s">
        <v>237</v>
      </c>
      <c r="E40" s="334"/>
    </row>
    <row r="41" spans="1:5" s="296" customFormat="1" ht="105.6">
      <c r="A41" s="849"/>
      <c r="B41" s="317" t="s">
        <v>545</v>
      </c>
      <c r="C41" s="318" t="s">
        <v>21</v>
      </c>
      <c r="D41" s="319" t="s">
        <v>237</v>
      </c>
      <c r="E41" s="320"/>
    </row>
    <row r="42" spans="1:5" s="296" customFormat="1" ht="79.2">
      <c r="A42" s="849"/>
      <c r="B42" s="343" t="s">
        <v>546</v>
      </c>
      <c r="C42" s="344" t="s">
        <v>21</v>
      </c>
      <c r="D42" s="345" t="s">
        <v>237</v>
      </c>
      <c r="E42" s="346"/>
    </row>
    <row r="43" spans="1:5" s="296" customFormat="1" ht="52.8">
      <c r="A43" s="849"/>
      <c r="B43" s="313" t="s">
        <v>547</v>
      </c>
      <c r="C43" s="314" t="s">
        <v>21</v>
      </c>
      <c r="D43" s="315" t="s">
        <v>237</v>
      </c>
      <c r="E43" s="316"/>
    </row>
    <row r="44" spans="1:5" s="296" customFormat="1" ht="87.75" customHeight="1">
      <c r="A44" s="849"/>
      <c r="B44" s="325" t="s">
        <v>548</v>
      </c>
      <c r="C44" s="326" t="s">
        <v>21</v>
      </c>
      <c r="D44" s="327" t="s">
        <v>237</v>
      </c>
      <c r="E44" s="328"/>
    </row>
    <row r="45" spans="1:5" s="296" customFormat="1" ht="66">
      <c r="A45" s="849"/>
      <c r="B45" s="325" t="s">
        <v>549</v>
      </c>
      <c r="C45" s="326" t="s">
        <v>21</v>
      </c>
      <c r="D45" s="327" t="s">
        <v>237</v>
      </c>
      <c r="E45" s="328"/>
    </row>
    <row r="46" spans="1:5" s="296" customFormat="1" ht="63" customHeight="1">
      <c r="A46" s="850"/>
      <c r="B46" s="329" t="s">
        <v>550</v>
      </c>
      <c r="C46" s="310" t="s">
        <v>21</v>
      </c>
      <c r="D46" s="311" t="s">
        <v>237</v>
      </c>
      <c r="E46" s="330"/>
    </row>
    <row r="47" spans="1:5" s="296" customFormat="1" ht="145.19999999999999">
      <c r="A47" s="834" t="s">
        <v>551</v>
      </c>
      <c r="B47" s="331" t="s">
        <v>552</v>
      </c>
      <c r="C47" s="332" t="s">
        <v>21</v>
      </c>
      <c r="D47" s="333" t="s">
        <v>237</v>
      </c>
      <c r="E47" s="334"/>
    </row>
    <row r="48" spans="1:5" s="296" customFormat="1" ht="47.25" customHeight="1">
      <c r="A48" s="851"/>
      <c r="B48" s="313" t="s">
        <v>553</v>
      </c>
      <c r="C48" s="314" t="s">
        <v>9</v>
      </c>
      <c r="D48" s="315" t="s">
        <v>237</v>
      </c>
      <c r="E48" s="316"/>
    </row>
    <row r="49" spans="1:5" s="296" customFormat="1" ht="117" customHeight="1">
      <c r="A49" s="849"/>
      <c r="B49" s="317" t="s">
        <v>546</v>
      </c>
      <c r="C49" s="318" t="s">
        <v>21</v>
      </c>
      <c r="D49" s="319" t="s">
        <v>237</v>
      </c>
      <c r="E49" s="320"/>
    </row>
    <row r="50" spans="1:5" s="296" customFormat="1" ht="59.25" customHeight="1">
      <c r="A50" s="849"/>
      <c r="B50" s="347" t="s">
        <v>547</v>
      </c>
      <c r="C50" s="348" t="s">
        <v>21</v>
      </c>
      <c r="D50" s="349" t="s">
        <v>237</v>
      </c>
      <c r="E50" s="350"/>
    </row>
    <row r="51" spans="1:5" s="296" customFormat="1" ht="79.2">
      <c r="A51" s="849"/>
      <c r="B51" s="325" t="s">
        <v>548</v>
      </c>
      <c r="C51" s="326" t="s">
        <v>21</v>
      </c>
      <c r="D51" s="327" t="s">
        <v>237</v>
      </c>
      <c r="E51" s="328"/>
    </row>
    <row r="52" spans="1:5" s="296" customFormat="1" ht="79.2">
      <c r="A52" s="849"/>
      <c r="B52" s="325" t="s">
        <v>554</v>
      </c>
      <c r="C52" s="326" t="s">
        <v>21</v>
      </c>
      <c r="D52" s="327" t="s">
        <v>237</v>
      </c>
      <c r="E52" s="328"/>
    </row>
    <row r="53" spans="1:5" s="296" customFormat="1" ht="50.25" customHeight="1">
      <c r="A53" s="850"/>
      <c r="B53" s="329" t="s">
        <v>550</v>
      </c>
      <c r="C53" s="310" t="s">
        <v>21</v>
      </c>
      <c r="D53" s="311" t="s">
        <v>237</v>
      </c>
      <c r="E53" s="330"/>
    </row>
    <row r="54" spans="1:5" s="296" customFormat="1" ht="105.6">
      <c r="A54" s="852" t="s">
        <v>459</v>
      </c>
      <c r="B54" s="313" t="s">
        <v>555</v>
      </c>
      <c r="C54" s="314" t="s">
        <v>21</v>
      </c>
      <c r="D54" s="315" t="s">
        <v>237</v>
      </c>
      <c r="E54" s="316"/>
    </row>
    <row r="55" spans="1:5" s="296" customFormat="1" ht="60" customHeight="1">
      <c r="A55" s="853"/>
      <c r="B55" s="325" t="s">
        <v>556</v>
      </c>
      <c r="C55" s="326" t="s">
        <v>21</v>
      </c>
      <c r="D55" s="327" t="s">
        <v>237</v>
      </c>
      <c r="E55" s="328" t="s">
        <v>557</v>
      </c>
    </row>
    <row r="56" spans="1:5" s="296" customFormat="1" ht="66">
      <c r="A56" s="853"/>
      <c r="B56" s="325" t="s">
        <v>558</v>
      </c>
      <c r="C56" s="326" t="s">
        <v>21</v>
      </c>
      <c r="D56" s="327" t="s">
        <v>237</v>
      </c>
      <c r="E56" s="328" t="s">
        <v>559</v>
      </c>
    </row>
    <row r="57" spans="1:5" s="296" customFormat="1" ht="52.8">
      <c r="A57" s="853"/>
      <c r="B57" s="329" t="s">
        <v>560</v>
      </c>
      <c r="C57" s="310" t="s">
        <v>21</v>
      </c>
      <c r="D57" s="311" t="s">
        <v>237</v>
      </c>
      <c r="E57" s="330"/>
    </row>
    <row r="58" spans="1:5" s="296" customFormat="1" ht="52.8">
      <c r="A58" s="853"/>
      <c r="B58" s="313" t="s">
        <v>561</v>
      </c>
      <c r="C58" s="314" t="s">
        <v>21</v>
      </c>
      <c r="D58" s="315" t="s">
        <v>237</v>
      </c>
      <c r="E58" s="316"/>
    </row>
    <row r="59" spans="1:5" s="296" customFormat="1" ht="69.75" customHeight="1">
      <c r="A59" s="853"/>
      <c r="B59" s="325" t="s">
        <v>562</v>
      </c>
      <c r="C59" s="326" t="s">
        <v>21</v>
      </c>
      <c r="D59" s="327" t="s">
        <v>237</v>
      </c>
      <c r="E59" s="328"/>
    </row>
    <row r="60" spans="1:5" s="296" customFormat="1" ht="52.8">
      <c r="A60" s="853"/>
      <c r="B60" s="325" t="s">
        <v>563</v>
      </c>
      <c r="C60" s="326" t="s">
        <v>21</v>
      </c>
      <c r="D60" s="327" t="s">
        <v>237</v>
      </c>
      <c r="E60" s="328"/>
    </row>
    <row r="61" spans="1:5" s="296" customFormat="1" ht="13.2">
      <c r="A61" s="853"/>
      <c r="B61" s="325" t="s">
        <v>564</v>
      </c>
      <c r="C61" s="326" t="s">
        <v>21</v>
      </c>
      <c r="D61" s="327" t="s">
        <v>237</v>
      </c>
      <c r="E61" s="328"/>
    </row>
    <row r="62" spans="1:5" s="296" customFormat="1" ht="39.6">
      <c r="A62" s="853"/>
      <c r="B62" s="325" t="s">
        <v>565</v>
      </c>
      <c r="C62" s="326" t="s">
        <v>21</v>
      </c>
      <c r="D62" s="327" t="s">
        <v>237</v>
      </c>
      <c r="E62" s="328"/>
    </row>
    <row r="63" spans="1:5" s="296" customFormat="1" ht="39.6">
      <c r="A63" s="853"/>
      <c r="B63" s="325" t="s">
        <v>566</v>
      </c>
      <c r="C63" s="326" t="s">
        <v>21</v>
      </c>
      <c r="D63" s="327" t="s">
        <v>237</v>
      </c>
      <c r="E63" s="328"/>
    </row>
    <row r="64" spans="1:5" s="296" customFormat="1" ht="66">
      <c r="A64" s="853"/>
      <c r="B64" s="325" t="s">
        <v>567</v>
      </c>
      <c r="C64" s="326" t="s">
        <v>21</v>
      </c>
      <c r="D64" s="327" t="s">
        <v>237</v>
      </c>
      <c r="E64" s="328"/>
    </row>
    <row r="65" spans="1:5" s="296" customFormat="1" ht="92.4">
      <c r="A65" s="853"/>
      <c r="B65" s="325" t="s">
        <v>568</v>
      </c>
      <c r="C65" s="326" t="s">
        <v>21</v>
      </c>
      <c r="D65" s="327" t="s">
        <v>237</v>
      </c>
      <c r="E65" s="328"/>
    </row>
    <row r="66" spans="1:5" s="296" customFormat="1" ht="52.8">
      <c r="A66" s="853"/>
      <c r="B66" s="325" t="s">
        <v>569</v>
      </c>
      <c r="C66" s="326" t="s">
        <v>21</v>
      </c>
      <c r="D66" s="327" t="s">
        <v>237</v>
      </c>
      <c r="E66" s="328"/>
    </row>
    <row r="67" spans="1:5" s="296" customFormat="1" ht="13.2">
      <c r="A67" s="854"/>
      <c r="B67" s="329" t="s">
        <v>570</v>
      </c>
      <c r="C67" s="310" t="s">
        <v>21</v>
      </c>
      <c r="D67" s="311" t="s">
        <v>237</v>
      </c>
      <c r="E67" s="330"/>
    </row>
    <row r="68" spans="1:5" s="296" customFormat="1" ht="132">
      <c r="A68" s="839" t="s">
        <v>571</v>
      </c>
      <c r="B68" s="331" t="s">
        <v>572</v>
      </c>
      <c r="C68" s="332" t="s">
        <v>21</v>
      </c>
      <c r="D68" s="333" t="s">
        <v>237</v>
      </c>
      <c r="E68" s="334"/>
    </row>
    <row r="69" spans="1:5" s="296" customFormat="1" ht="68.25" customHeight="1">
      <c r="A69" s="814"/>
      <c r="B69" s="351" t="s">
        <v>573</v>
      </c>
      <c r="C69" s="310" t="s">
        <v>21</v>
      </c>
      <c r="D69" s="311" t="s">
        <v>237</v>
      </c>
      <c r="E69" s="330"/>
    </row>
    <row r="70" spans="1:5" s="296" customFormat="1" ht="35.25" customHeight="1">
      <c r="A70" s="839" t="s">
        <v>574</v>
      </c>
      <c r="B70" s="331" t="s">
        <v>575</v>
      </c>
      <c r="C70" s="332" t="s">
        <v>21</v>
      </c>
      <c r="D70" s="333" t="s">
        <v>237</v>
      </c>
      <c r="E70" s="334"/>
    </row>
    <row r="71" spans="1:5" s="296" customFormat="1" ht="57" customHeight="1">
      <c r="A71" s="841"/>
      <c r="B71" s="329" t="s">
        <v>576</v>
      </c>
      <c r="C71" s="310" t="s">
        <v>21</v>
      </c>
      <c r="D71" s="311" t="s">
        <v>237</v>
      </c>
      <c r="E71" s="330"/>
    </row>
    <row r="72" spans="1:5" s="296" customFormat="1" ht="58.5" customHeight="1">
      <c r="A72" s="839" t="s">
        <v>577</v>
      </c>
      <c r="B72" s="331" t="s">
        <v>578</v>
      </c>
      <c r="C72" s="332" t="s">
        <v>21</v>
      </c>
      <c r="D72" s="333" t="s">
        <v>237</v>
      </c>
      <c r="E72" s="334"/>
    </row>
    <row r="73" spans="1:5" s="296" customFormat="1" ht="52.8">
      <c r="A73" s="840"/>
      <c r="B73" s="325" t="s">
        <v>579</v>
      </c>
      <c r="C73" s="326" t="s">
        <v>21</v>
      </c>
      <c r="D73" s="327" t="s">
        <v>237</v>
      </c>
      <c r="E73" s="328"/>
    </row>
    <row r="74" spans="1:5" s="296" customFormat="1" ht="52.8">
      <c r="A74" s="840"/>
      <c r="B74" s="329" t="s">
        <v>580</v>
      </c>
      <c r="C74" s="310" t="s">
        <v>21</v>
      </c>
      <c r="D74" s="311" t="s">
        <v>237</v>
      </c>
      <c r="E74" s="330"/>
    </row>
    <row r="75" spans="1:5" s="296" customFormat="1" ht="26.4">
      <c r="A75" s="839" t="s">
        <v>581</v>
      </c>
      <c r="B75" s="331" t="s">
        <v>578</v>
      </c>
      <c r="C75" s="332" t="s">
        <v>21</v>
      </c>
      <c r="D75" s="333" t="s">
        <v>237</v>
      </c>
      <c r="E75" s="334"/>
    </row>
    <row r="76" spans="1:5" s="296" customFormat="1" ht="52.8">
      <c r="A76" s="840"/>
      <c r="B76" s="325" t="s">
        <v>582</v>
      </c>
      <c r="C76" s="326" t="s">
        <v>21</v>
      </c>
      <c r="D76" s="327" t="s">
        <v>236</v>
      </c>
      <c r="E76" s="328"/>
    </row>
    <row r="77" spans="1:5" s="296" customFormat="1" ht="52.8">
      <c r="A77" s="840"/>
      <c r="B77" s="325" t="s">
        <v>583</v>
      </c>
      <c r="C77" s="326" t="s">
        <v>21</v>
      </c>
      <c r="D77" s="327" t="s">
        <v>237</v>
      </c>
      <c r="E77" s="328"/>
    </row>
    <row r="78" spans="1:5" s="296" customFormat="1" ht="40.5" customHeight="1">
      <c r="A78" s="830" t="s">
        <v>460</v>
      </c>
      <c r="B78" s="313" t="s">
        <v>538</v>
      </c>
      <c r="C78" s="314" t="s">
        <v>21</v>
      </c>
      <c r="D78" s="315" t="s">
        <v>520</v>
      </c>
      <c r="E78" s="316"/>
    </row>
    <row r="79" spans="1:5" s="296" customFormat="1" ht="66">
      <c r="A79" s="831"/>
      <c r="B79" s="317" t="s">
        <v>584</v>
      </c>
      <c r="C79" s="314" t="s">
        <v>21</v>
      </c>
      <c r="D79" s="319" t="s">
        <v>237</v>
      </c>
      <c r="E79" s="320" t="s">
        <v>585</v>
      </c>
    </row>
    <row r="80" spans="1:5" s="296" customFormat="1" ht="92.4">
      <c r="A80" s="832"/>
      <c r="B80" s="352" t="s">
        <v>586</v>
      </c>
      <c r="C80" s="353" t="s">
        <v>21</v>
      </c>
      <c r="D80" s="354" t="s">
        <v>237</v>
      </c>
      <c r="E80" s="355"/>
    </row>
    <row r="81" spans="1:5" s="296" customFormat="1" ht="26.4">
      <c r="A81" s="833"/>
      <c r="B81" s="356" t="s">
        <v>587</v>
      </c>
      <c r="C81" s="357"/>
      <c r="D81" s="358"/>
      <c r="E81" s="359"/>
    </row>
    <row r="82" spans="1:5" s="296" customFormat="1" ht="31.2" customHeight="1">
      <c r="A82" s="360"/>
      <c r="B82" s="305" t="s">
        <v>588</v>
      </c>
      <c r="C82" s="306" t="s">
        <v>21</v>
      </c>
      <c r="D82" s="307" t="s">
        <v>237</v>
      </c>
      <c r="E82" s="308"/>
    </row>
    <row r="83" spans="1:5" s="296" customFormat="1" ht="45.75" customHeight="1">
      <c r="A83" s="834" t="s">
        <v>461</v>
      </c>
      <c r="B83" s="331" t="s">
        <v>589</v>
      </c>
      <c r="C83" s="332" t="s">
        <v>21</v>
      </c>
      <c r="D83" s="333" t="s">
        <v>237</v>
      </c>
      <c r="E83" s="334"/>
    </row>
    <row r="84" spans="1:5" s="296" customFormat="1" ht="36.75" customHeight="1">
      <c r="A84" s="835"/>
      <c r="B84" s="317" t="s">
        <v>590</v>
      </c>
      <c r="C84" s="318" t="s">
        <v>21</v>
      </c>
      <c r="D84" s="319" t="s">
        <v>237</v>
      </c>
      <c r="E84" s="320"/>
    </row>
    <row r="85" spans="1:5" s="296" customFormat="1" ht="16.95" customHeight="1">
      <c r="A85" s="361"/>
      <c r="B85" s="329" t="s">
        <v>591</v>
      </c>
      <c r="C85" s="318" t="s">
        <v>21</v>
      </c>
      <c r="D85" s="319" t="s">
        <v>237</v>
      </c>
      <c r="E85" s="330"/>
    </row>
    <row r="86" spans="1:5" s="296" customFormat="1" ht="13.2">
      <c r="A86" s="836" t="s">
        <v>462</v>
      </c>
      <c r="B86" s="331" t="s">
        <v>592</v>
      </c>
      <c r="C86" s="332" t="s">
        <v>21</v>
      </c>
      <c r="D86" s="333" t="s">
        <v>238</v>
      </c>
      <c r="E86" s="334"/>
    </row>
    <row r="87" spans="1:5" s="296" customFormat="1" ht="39.6">
      <c r="A87" s="837"/>
      <c r="B87" s="325" t="s">
        <v>593</v>
      </c>
      <c r="C87" s="326" t="s">
        <v>21</v>
      </c>
      <c r="D87" s="327" t="s">
        <v>236</v>
      </c>
      <c r="E87" s="328"/>
    </row>
    <row r="88" spans="1:5" s="296" customFormat="1" ht="13.2">
      <c r="A88" s="837"/>
      <c r="B88" s="325" t="s">
        <v>594</v>
      </c>
      <c r="C88" s="326" t="s">
        <v>21</v>
      </c>
      <c r="D88" s="327" t="s">
        <v>237</v>
      </c>
      <c r="E88" s="328"/>
    </row>
    <row r="89" spans="1:5" s="296" customFormat="1" ht="39.6">
      <c r="A89" s="838"/>
      <c r="B89" s="317" t="s">
        <v>595</v>
      </c>
      <c r="C89" s="318" t="s">
        <v>21</v>
      </c>
      <c r="D89" s="319" t="s">
        <v>236</v>
      </c>
      <c r="E89" s="320"/>
    </row>
    <row r="90" spans="1:5" s="296" customFormat="1" ht="26.4">
      <c r="A90" s="839" t="s">
        <v>463</v>
      </c>
      <c r="B90" s="331" t="s">
        <v>596</v>
      </c>
      <c r="C90" s="332" t="s">
        <v>21</v>
      </c>
      <c r="D90" s="333" t="s">
        <v>237</v>
      </c>
      <c r="E90" s="334"/>
    </row>
    <row r="91" spans="1:5" s="296" customFormat="1" ht="39.6">
      <c r="A91" s="840"/>
      <c r="B91" s="341" t="s">
        <v>597</v>
      </c>
      <c r="C91" s="326" t="s">
        <v>21</v>
      </c>
      <c r="D91" s="327" t="s">
        <v>237</v>
      </c>
      <c r="E91" s="328" t="s">
        <v>598</v>
      </c>
    </row>
    <row r="92" spans="1:5" s="296" customFormat="1" ht="13.2">
      <c r="A92" s="840"/>
      <c r="B92" s="325" t="s">
        <v>468</v>
      </c>
      <c r="C92" s="326" t="s">
        <v>21</v>
      </c>
      <c r="D92" s="327" t="s">
        <v>235</v>
      </c>
      <c r="E92" s="328"/>
    </row>
    <row r="93" spans="1:5" s="296" customFormat="1" ht="29.25" customHeight="1">
      <c r="A93" s="840"/>
      <c r="B93" s="325" t="s">
        <v>599</v>
      </c>
      <c r="C93" s="326" t="s">
        <v>21</v>
      </c>
      <c r="D93" s="327" t="s">
        <v>237</v>
      </c>
      <c r="E93" s="328" t="s">
        <v>600</v>
      </c>
    </row>
    <row r="94" spans="1:5" s="296" customFormat="1" ht="29.25" customHeight="1">
      <c r="A94" s="840"/>
      <c r="B94" s="325" t="s">
        <v>601</v>
      </c>
      <c r="C94" s="326" t="s">
        <v>21</v>
      </c>
      <c r="D94" s="327" t="s">
        <v>237</v>
      </c>
      <c r="E94" s="328" t="s">
        <v>602</v>
      </c>
    </row>
    <row r="95" spans="1:5" s="296" customFormat="1" ht="13.2">
      <c r="A95" s="840"/>
      <c r="B95" s="325" t="s">
        <v>594</v>
      </c>
      <c r="C95" s="326" t="s">
        <v>21</v>
      </c>
      <c r="D95" s="327" t="s">
        <v>237</v>
      </c>
      <c r="E95" s="328"/>
    </row>
    <row r="96" spans="1:5" s="296" customFormat="1" ht="13.2">
      <c r="A96" s="841"/>
      <c r="B96" s="329" t="s">
        <v>603</v>
      </c>
      <c r="C96" s="310" t="s">
        <v>21</v>
      </c>
      <c r="D96" s="311" t="s">
        <v>237</v>
      </c>
      <c r="E96" s="330"/>
    </row>
    <row r="97" spans="1:5" s="296" customFormat="1" ht="47.25" customHeight="1">
      <c r="A97" s="839" t="s">
        <v>604</v>
      </c>
      <c r="B97" s="331" t="s">
        <v>605</v>
      </c>
      <c r="C97" s="332" t="s">
        <v>21</v>
      </c>
      <c r="D97" s="333" t="s">
        <v>237</v>
      </c>
      <c r="E97" s="334"/>
    </row>
    <row r="98" spans="1:5" s="296" customFormat="1" ht="13.2">
      <c r="A98" s="840"/>
      <c r="B98" s="325" t="s">
        <v>594</v>
      </c>
      <c r="C98" s="326" t="s">
        <v>21</v>
      </c>
      <c r="D98" s="327" t="s">
        <v>237</v>
      </c>
      <c r="E98" s="328"/>
    </row>
    <row r="99" spans="1:5" s="296" customFormat="1" ht="79.2">
      <c r="A99" s="840"/>
      <c r="B99" s="325" t="s">
        <v>606</v>
      </c>
      <c r="C99" s="326" t="s">
        <v>21</v>
      </c>
      <c r="D99" s="327" t="s">
        <v>607</v>
      </c>
      <c r="E99" s="328"/>
    </row>
    <row r="100" spans="1:5" s="296" customFormat="1" ht="66">
      <c r="A100" s="840"/>
      <c r="B100" s="317" t="s">
        <v>608</v>
      </c>
      <c r="C100" s="318" t="s">
        <v>21</v>
      </c>
      <c r="D100" s="319" t="s">
        <v>607</v>
      </c>
      <c r="E100" s="320"/>
    </row>
    <row r="101" spans="1:5" s="296" customFormat="1" ht="26.4">
      <c r="A101" s="814"/>
      <c r="B101" s="362" t="s">
        <v>609</v>
      </c>
      <c r="C101" s="318" t="s">
        <v>21</v>
      </c>
      <c r="D101" s="319" t="s">
        <v>237</v>
      </c>
      <c r="E101" s="363"/>
    </row>
    <row r="102" spans="1:5" s="296" customFormat="1" ht="39.6">
      <c r="A102" s="839" t="s">
        <v>610</v>
      </c>
      <c r="B102" s="364" t="s">
        <v>611</v>
      </c>
      <c r="C102" s="365" t="s">
        <v>21</v>
      </c>
      <c r="D102" s="366" t="s">
        <v>237</v>
      </c>
      <c r="E102" s="367"/>
    </row>
    <row r="103" spans="1:5" s="296" customFormat="1" ht="79.2">
      <c r="A103" s="840"/>
      <c r="B103" s="356" t="s">
        <v>612</v>
      </c>
      <c r="C103" s="357" t="s">
        <v>21</v>
      </c>
      <c r="D103" s="358" t="s">
        <v>237</v>
      </c>
      <c r="E103" s="359"/>
    </row>
    <row r="104" spans="1:5" s="296" customFormat="1" ht="39.6">
      <c r="A104" s="840"/>
      <c r="B104" s="313" t="s">
        <v>613</v>
      </c>
      <c r="C104" s="314" t="s">
        <v>21</v>
      </c>
      <c r="D104" s="315" t="s">
        <v>237</v>
      </c>
      <c r="E104" s="316"/>
    </row>
    <row r="105" spans="1:5" s="296" customFormat="1" ht="39.6">
      <c r="A105" s="840"/>
      <c r="B105" s="317" t="s">
        <v>614</v>
      </c>
      <c r="C105" s="318" t="s">
        <v>21</v>
      </c>
      <c r="D105" s="319" t="s">
        <v>237</v>
      </c>
      <c r="E105" s="320"/>
    </row>
    <row r="106" spans="1:5" s="296" customFormat="1" ht="52.8">
      <c r="A106" s="840"/>
      <c r="B106" s="356" t="s">
        <v>615</v>
      </c>
      <c r="C106" s="357" t="s">
        <v>21</v>
      </c>
      <c r="D106" s="358" t="s">
        <v>237</v>
      </c>
      <c r="E106" s="359"/>
    </row>
    <row r="107" spans="1:5" s="296" customFormat="1" ht="79.2">
      <c r="A107" s="840"/>
      <c r="B107" s="313" t="s">
        <v>616</v>
      </c>
      <c r="C107" s="314" t="s">
        <v>21</v>
      </c>
      <c r="D107" s="315" t="s">
        <v>237</v>
      </c>
      <c r="E107" s="316"/>
    </row>
    <row r="108" spans="1:5" s="296" customFormat="1" ht="26.4">
      <c r="A108" s="840"/>
      <c r="B108" s="313" t="s">
        <v>617</v>
      </c>
      <c r="C108" s="314"/>
      <c r="D108" s="315"/>
      <c r="E108" s="316"/>
    </row>
    <row r="109" spans="1:5" s="296" customFormat="1" ht="13.2">
      <c r="A109" s="840"/>
      <c r="B109" s="325" t="s">
        <v>618</v>
      </c>
      <c r="C109" s="326" t="s">
        <v>21</v>
      </c>
      <c r="D109" s="327" t="s">
        <v>237</v>
      </c>
      <c r="E109" s="328"/>
    </row>
    <row r="110" spans="1:5" s="296" customFormat="1" ht="17.25" customHeight="1">
      <c r="A110" s="841"/>
      <c r="B110" s="329" t="s">
        <v>594</v>
      </c>
      <c r="C110" s="310" t="s">
        <v>21</v>
      </c>
      <c r="D110" s="311" t="s">
        <v>237</v>
      </c>
      <c r="E110" s="330"/>
    </row>
    <row r="111" spans="1:5" s="296" customFormat="1" ht="17.25" customHeight="1">
      <c r="A111" s="839" t="s">
        <v>464</v>
      </c>
      <c r="B111" s="331" t="s">
        <v>465</v>
      </c>
      <c r="C111" s="332" t="s">
        <v>21</v>
      </c>
      <c r="D111" s="333" t="s">
        <v>237</v>
      </c>
      <c r="E111" s="334"/>
    </row>
    <row r="112" spans="1:5" s="296" customFormat="1" ht="39.6">
      <c r="A112" s="840"/>
      <c r="B112" s="325" t="s">
        <v>619</v>
      </c>
      <c r="C112" s="326" t="s">
        <v>21</v>
      </c>
      <c r="D112" s="327" t="s">
        <v>237</v>
      </c>
      <c r="E112" s="328" t="s">
        <v>620</v>
      </c>
    </row>
    <row r="113" spans="1:5" s="296" customFormat="1" ht="39.6">
      <c r="A113" s="840"/>
      <c r="B113" s="325" t="s">
        <v>621</v>
      </c>
      <c r="C113" s="326" t="s">
        <v>21</v>
      </c>
      <c r="D113" s="327" t="s">
        <v>237</v>
      </c>
      <c r="E113" s="328" t="s">
        <v>620</v>
      </c>
    </row>
    <row r="114" spans="1:5" s="296" customFormat="1" ht="39.6">
      <c r="A114" s="840"/>
      <c r="B114" s="341" t="s">
        <v>622</v>
      </c>
      <c r="C114" s="326" t="s">
        <v>21</v>
      </c>
      <c r="D114" s="327" t="s">
        <v>237</v>
      </c>
      <c r="E114" s="328" t="s">
        <v>623</v>
      </c>
    </row>
    <row r="115" spans="1:5" s="296" customFormat="1" ht="13.2">
      <c r="A115" s="840"/>
      <c r="B115" s="325" t="s">
        <v>594</v>
      </c>
      <c r="C115" s="326" t="s">
        <v>21</v>
      </c>
      <c r="D115" s="327" t="s">
        <v>237</v>
      </c>
      <c r="E115" s="328"/>
    </row>
    <row r="116" spans="1:5" s="296" customFormat="1" ht="13.2">
      <c r="A116" s="840"/>
      <c r="B116" s="325" t="s">
        <v>466</v>
      </c>
      <c r="C116" s="326" t="s">
        <v>21</v>
      </c>
      <c r="D116" s="327" t="s">
        <v>467</v>
      </c>
      <c r="E116" s="328"/>
    </row>
    <row r="117" spans="1:5" s="296" customFormat="1" ht="13.2">
      <c r="A117" s="840"/>
      <c r="B117" s="325" t="s">
        <v>468</v>
      </c>
      <c r="C117" s="326" t="s">
        <v>21</v>
      </c>
      <c r="D117" s="327" t="s">
        <v>235</v>
      </c>
      <c r="E117" s="328"/>
    </row>
    <row r="118" spans="1:5" s="296" customFormat="1" ht="18" customHeight="1">
      <c r="A118" s="840"/>
      <c r="B118" s="317" t="s">
        <v>603</v>
      </c>
      <c r="C118" s="318" t="s">
        <v>21</v>
      </c>
      <c r="D118" s="319" t="s">
        <v>237</v>
      </c>
      <c r="E118" s="320"/>
    </row>
    <row r="119" spans="1:5" s="369" customFormat="1" ht="26.4">
      <c r="A119" s="368"/>
      <c r="B119" s="305" t="s">
        <v>624</v>
      </c>
      <c r="C119" s="306" t="s">
        <v>21</v>
      </c>
      <c r="D119" s="307" t="s">
        <v>237</v>
      </c>
      <c r="E119" s="308"/>
    </row>
    <row r="120" spans="1:5" s="296" customFormat="1" ht="13.2">
      <c r="A120" s="839" t="s">
        <v>625</v>
      </c>
      <c r="B120" s="331" t="s">
        <v>465</v>
      </c>
      <c r="C120" s="332" t="s">
        <v>21</v>
      </c>
      <c r="D120" s="333" t="s">
        <v>237</v>
      </c>
      <c r="E120" s="334"/>
    </row>
    <row r="121" spans="1:5" s="296" customFormat="1" ht="39.6">
      <c r="A121" s="840"/>
      <c r="B121" s="325" t="s">
        <v>619</v>
      </c>
      <c r="C121" s="326" t="s">
        <v>21</v>
      </c>
      <c r="D121" s="327" t="s">
        <v>237</v>
      </c>
      <c r="E121" s="328" t="s">
        <v>620</v>
      </c>
    </row>
    <row r="122" spans="1:5" s="296" customFormat="1" ht="39.6">
      <c r="A122" s="840"/>
      <c r="B122" s="325" t="s">
        <v>621</v>
      </c>
      <c r="C122" s="326" t="s">
        <v>21</v>
      </c>
      <c r="D122" s="327" t="s">
        <v>237</v>
      </c>
      <c r="E122" s="328" t="s">
        <v>620</v>
      </c>
    </row>
    <row r="123" spans="1:5" s="296" customFormat="1" ht="39.6">
      <c r="A123" s="840"/>
      <c r="B123" s="341" t="s">
        <v>626</v>
      </c>
      <c r="C123" s="326" t="s">
        <v>21</v>
      </c>
      <c r="D123" s="327" t="s">
        <v>237</v>
      </c>
      <c r="E123" s="328" t="s">
        <v>623</v>
      </c>
    </row>
    <row r="124" spans="1:5" ht="14.4">
      <c r="A124" s="840"/>
      <c r="B124" s="325" t="s">
        <v>594</v>
      </c>
      <c r="C124" s="326" t="s">
        <v>21</v>
      </c>
      <c r="D124" s="327" t="s">
        <v>237</v>
      </c>
      <c r="E124" s="328"/>
    </row>
    <row r="125" spans="1:5" ht="26.4">
      <c r="A125" s="840"/>
      <c r="B125" s="325" t="s">
        <v>627</v>
      </c>
      <c r="C125" s="326" t="s">
        <v>21</v>
      </c>
      <c r="D125" s="327" t="s">
        <v>236</v>
      </c>
      <c r="E125" s="328"/>
    </row>
    <row r="126" spans="1:5" ht="14.4">
      <c r="A126" s="840"/>
      <c r="B126" s="325" t="s">
        <v>466</v>
      </c>
      <c r="C126" s="326" t="s">
        <v>21</v>
      </c>
      <c r="D126" s="327" t="s">
        <v>467</v>
      </c>
      <c r="E126" s="328"/>
    </row>
    <row r="127" spans="1:5" ht="14.4">
      <c r="A127" s="840"/>
      <c r="B127" s="325" t="s">
        <v>468</v>
      </c>
      <c r="C127" s="326" t="s">
        <v>21</v>
      </c>
      <c r="D127" s="327" t="s">
        <v>235</v>
      </c>
      <c r="E127" s="328"/>
    </row>
    <row r="128" spans="1:5" ht="14.4">
      <c r="A128" s="840"/>
      <c r="B128" s="317" t="s">
        <v>603</v>
      </c>
      <c r="C128" s="318" t="s">
        <v>21</v>
      </c>
      <c r="D128" s="319" t="s">
        <v>237</v>
      </c>
      <c r="E128" s="320"/>
    </row>
    <row r="129" spans="1:5" s="369" customFormat="1" ht="26.4">
      <c r="A129" s="368"/>
      <c r="B129" s="305" t="s">
        <v>624</v>
      </c>
      <c r="C129" s="306" t="s">
        <v>21</v>
      </c>
      <c r="D129" s="307" t="s">
        <v>237</v>
      </c>
      <c r="E129" s="308"/>
    </row>
    <row r="130" spans="1:5" ht="39.6">
      <c r="A130" s="842" t="s">
        <v>469</v>
      </c>
      <c r="B130" s="331" t="s">
        <v>628</v>
      </c>
      <c r="C130" s="370" t="s">
        <v>21</v>
      </c>
      <c r="D130" s="371" t="s">
        <v>236</v>
      </c>
      <c r="E130" s="372"/>
    </row>
    <row r="131" spans="1:5" ht="52.8">
      <c r="A131" s="843"/>
      <c r="B131" s="329" t="s">
        <v>629</v>
      </c>
      <c r="C131" s="373" t="s">
        <v>21</v>
      </c>
      <c r="D131" s="374" t="s">
        <v>236</v>
      </c>
      <c r="E131" s="375"/>
    </row>
    <row r="132" spans="1:5" ht="57.6" customHeight="1">
      <c r="A132" s="376" t="s">
        <v>630</v>
      </c>
      <c r="B132" s="331" t="s">
        <v>631</v>
      </c>
      <c r="C132" s="332" t="s">
        <v>21</v>
      </c>
      <c r="D132" s="333" t="s">
        <v>237</v>
      </c>
      <c r="E132" s="372"/>
    </row>
    <row r="133" spans="1:5" ht="57.6" customHeight="1">
      <c r="A133" s="376"/>
      <c r="B133" s="325" t="s">
        <v>632</v>
      </c>
      <c r="C133" s="326" t="s">
        <v>21</v>
      </c>
      <c r="D133" s="327" t="s">
        <v>237</v>
      </c>
      <c r="E133" s="377"/>
    </row>
    <row r="134" spans="1:5" ht="57.6" customHeight="1">
      <c r="A134" s="378"/>
      <c r="B134" s="329" t="s">
        <v>633</v>
      </c>
      <c r="C134" s="310" t="s">
        <v>21</v>
      </c>
      <c r="D134" s="311" t="s">
        <v>236</v>
      </c>
      <c r="E134" s="375"/>
    </row>
    <row r="135" spans="1:5" ht="79.2">
      <c r="A135" s="379" t="s">
        <v>470</v>
      </c>
      <c r="B135" s="380" t="s">
        <v>634</v>
      </c>
      <c r="C135" s="357" t="s">
        <v>21</v>
      </c>
      <c r="D135" s="358" t="s">
        <v>237</v>
      </c>
      <c r="E135" s="381"/>
    </row>
    <row r="136" spans="1:5" ht="39.6">
      <c r="A136" s="844" t="s">
        <v>471</v>
      </c>
      <c r="B136" s="382" t="s">
        <v>635</v>
      </c>
      <c r="C136" s="365" t="s">
        <v>21</v>
      </c>
      <c r="D136" s="366" t="s">
        <v>237</v>
      </c>
      <c r="E136" s="383"/>
    </row>
    <row r="137" spans="1:5" ht="14.4">
      <c r="A137" s="845"/>
      <c r="B137" s="384" t="s">
        <v>636</v>
      </c>
      <c r="C137" s="385" t="s">
        <v>21</v>
      </c>
      <c r="D137" s="386" t="s">
        <v>237</v>
      </c>
      <c r="E137" s="387"/>
    </row>
    <row r="138" spans="1:5" ht="14.4">
      <c r="A138" s="846" t="s">
        <v>472</v>
      </c>
      <c r="B138" s="382" t="s">
        <v>637</v>
      </c>
      <c r="C138" s="365" t="s">
        <v>21</v>
      </c>
      <c r="D138" s="366" t="s">
        <v>237</v>
      </c>
      <c r="E138" s="383" t="s">
        <v>638</v>
      </c>
    </row>
    <row r="139" spans="1:5" ht="26.4">
      <c r="A139" s="826"/>
      <c r="B139" s="380" t="s">
        <v>639</v>
      </c>
      <c r="C139" s="357" t="s">
        <v>21</v>
      </c>
      <c r="D139" s="358" t="s">
        <v>237</v>
      </c>
      <c r="E139" s="381"/>
    </row>
    <row r="140" spans="1:5" ht="26.4">
      <c r="A140" s="826"/>
      <c r="B140" s="388" t="s">
        <v>640</v>
      </c>
      <c r="C140" s="314" t="s">
        <v>21</v>
      </c>
      <c r="D140" s="315" t="s">
        <v>237</v>
      </c>
      <c r="E140" s="389"/>
    </row>
    <row r="141" spans="1:5" ht="18.75" customHeight="1">
      <c r="A141" s="826"/>
      <c r="B141" s="341" t="s">
        <v>641</v>
      </c>
      <c r="C141" s="326" t="s">
        <v>21</v>
      </c>
      <c r="D141" s="327" t="s">
        <v>237</v>
      </c>
      <c r="E141" s="390"/>
    </row>
    <row r="142" spans="1:5" ht="32.25" customHeight="1">
      <c r="A142" s="827"/>
      <c r="B142" s="340" t="s">
        <v>642</v>
      </c>
      <c r="C142" s="310" t="s">
        <v>21</v>
      </c>
      <c r="D142" s="311" t="s">
        <v>237</v>
      </c>
      <c r="E142" s="391"/>
    </row>
    <row r="143" spans="1:5" ht="27" customHeight="1">
      <c r="A143" s="825" t="s">
        <v>473</v>
      </c>
      <c r="B143" s="392" t="s">
        <v>643</v>
      </c>
      <c r="C143" s="332" t="s">
        <v>21</v>
      </c>
      <c r="D143" s="333" t="s">
        <v>237</v>
      </c>
      <c r="E143" s="393"/>
    </row>
    <row r="144" spans="1:5" ht="23.25" customHeight="1">
      <c r="A144" s="826"/>
      <c r="B144" s="341" t="s">
        <v>641</v>
      </c>
      <c r="C144" s="326" t="s">
        <v>21</v>
      </c>
      <c r="D144" s="327" t="s">
        <v>237</v>
      </c>
      <c r="E144" s="390"/>
    </row>
    <row r="145" spans="1:5" ht="30" customHeight="1">
      <c r="A145" s="827"/>
      <c r="B145" s="340" t="s">
        <v>644</v>
      </c>
      <c r="C145" s="310" t="s">
        <v>21</v>
      </c>
      <c r="D145" s="311" t="s">
        <v>237</v>
      </c>
      <c r="E145" s="391"/>
    </row>
    <row r="146" spans="1:5" s="394" customFormat="1" ht="18" customHeight="1">
      <c r="A146" s="825" t="s">
        <v>474</v>
      </c>
      <c r="B146" s="382" t="s">
        <v>645</v>
      </c>
      <c r="C146" s="365" t="s">
        <v>21</v>
      </c>
      <c r="D146" s="366" t="s">
        <v>237</v>
      </c>
      <c r="E146" s="383"/>
    </row>
    <row r="147" spans="1:5" s="394" customFormat="1" ht="26.4">
      <c r="A147" s="826"/>
      <c r="B147" s="380" t="s">
        <v>646</v>
      </c>
      <c r="C147" s="357" t="s">
        <v>21</v>
      </c>
      <c r="D147" s="358" t="s">
        <v>237</v>
      </c>
      <c r="E147" s="381"/>
    </row>
    <row r="148" spans="1:5" s="394" customFormat="1" ht="26.4">
      <c r="A148" s="826"/>
      <c r="B148" s="388" t="s">
        <v>647</v>
      </c>
      <c r="C148" s="314" t="s">
        <v>21</v>
      </c>
      <c r="D148" s="315" t="s">
        <v>237</v>
      </c>
      <c r="E148" s="389"/>
    </row>
    <row r="149" spans="1:5" s="394" customFormat="1" ht="18" customHeight="1">
      <c r="A149" s="826"/>
      <c r="B149" s="341" t="s">
        <v>641</v>
      </c>
      <c r="C149" s="326" t="s">
        <v>21</v>
      </c>
      <c r="D149" s="327" t="s">
        <v>237</v>
      </c>
      <c r="E149" s="390"/>
    </row>
    <row r="150" spans="1:5" s="394" customFormat="1" ht="26.4">
      <c r="A150" s="827"/>
      <c r="B150" s="340" t="s">
        <v>648</v>
      </c>
      <c r="C150" s="310" t="s">
        <v>21</v>
      </c>
      <c r="D150" s="311" t="s">
        <v>237</v>
      </c>
      <c r="E150" s="391"/>
    </row>
    <row r="151" spans="1:5" ht="14.4">
      <c r="A151" s="822" t="s">
        <v>649</v>
      </c>
      <c r="B151" s="395" t="s">
        <v>475</v>
      </c>
      <c r="C151" s="396" t="s">
        <v>21</v>
      </c>
      <c r="D151" s="397" t="s">
        <v>235</v>
      </c>
      <c r="E151" s="398" t="s">
        <v>650</v>
      </c>
    </row>
    <row r="152" spans="1:5" ht="14.4">
      <c r="A152" s="824"/>
      <c r="B152" s="399" t="s">
        <v>651</v>
      </c>
      <c r="C152" s="400" t="s">
        <v>21</v>
      </c>
      <c r="D152" s="401" t="s">
        <v>235</v>
      </c>
      <c r="E152" s="398" t="s">
        <v>650</v>
      </c>
    </row>
    <row r="153" spans="1:5" ht="14.4">
      <c r="A153" s="824"/>
      <c r="B153" s="399" t="s">
        <v>476</v>
      </c>
      <c r="C153" s="400" t="s">
        <v>21</v>
      </c>
      <c r="D153" s="401" t="s">
        <v>235</v>
      </c>
      <c r="E153" s="402"/>
    </row>
    <row r="154" spans="1:5" ht="14.4">
      <c r="A154" s="824"/>
      <c r="B154" s="399" t="s">
        <v>477</v>
      </c>
      <c r="C154" s="400" t="s">
        <v>21</v>
      </c>
      <c r="D154" s="401" t="s">
        <v>235</v>
      </c>
      <c r="E154" s="402" t="s">
        <v>652</v>
      </c>
    </row>
    <row r="155" spans="1:5" ht="14.4">
      <c r="A155" s="824"/>
      <c r="B155" s="399" t="s">
        <v>478</v>
      </c>
      <c r="C155" s="400" t="s">
        <v>21</v>
      </c>
      <c r="D155" s="401" t="s">
        <v>467</v>
      </c>
      <c r="E155" s="402"/>
    </row>
    <row r="156" spans="1:5" ht="14.4">
      <c r="A156" s="824"/>
      <c r="B156" s="399" t="s">
        <v>479</v>
      </c>
      <c r="C156" s="400" t="s">
        <v>21</v>
      </c>
      <c r="D156" s="401" t="s">
        <v>234</v>
      </c>
      <c r="E156" s="402"/>
    </row>
    <row r="157" spans="1:5" ht="14.4">
      <c r="A157" s="828" t="s">
        <v>653</v>
      </c>
      <c r="B157" s="403" t="s">
        <v>654</v>
      </c>
      <c r="C157" s="404" t="s">
        <v>21</v>
      </c>
      <c r="D157" s="405"/>
      <c r="E157" s="406"/>
    </row>
    <row r="158" spans="1:5" ht="26.4">
      <c r="A158" s="824"/>
      <c r="B158" s="407" t="s">
        <v>655</v>
      </c>
      <c r="C158" s="400" t="s">
        <v>21</v>
      </c>
      <c r="D158" s="401" t="s">
        <v>235</v>
      </c>
      <c r="E158" s="406"/>
    </row>
    <row r="159" spans="1:5" ht="26.4">
      <c r="A159" s="824"/>
      <c r="B159" s="407" t="s">
        <v>656</v>
      </c>
      <c r="C159" s="400" t="s">
        <v>21</v>
      </c>
      <c r="D159" s="401" t="s">
        <v>235</v>
      </c>
      <c r="E159" s="408" t="s">
        <v>657</v>
      </c>
    </row>
    <row r="160" spans="1:5" ht="39.6">
      <c r="A160" s="824"/>
      <c r="B160" s="407" t="s">
        <v>658</v>
      </c>
      <c r="C160" s="400" t="s">
        <v>9</v>
      </c>
      <c r="D160" s="401" t="s">
        <v>659</v>
      </c>
      <c r="E160" s="398"/>
    </row>
    <row r="161" spans="1:5" ht="26.4">
      <c r="A161" s="824"/>
      <c r="B161" s="403" t="s">
        <v>660</v>
      </c>
      <c r="C161" s="404" t="s">
        <v>21</v>
      </c>
      <c r="D161" s="405" t="s">
        <v>235</v>
      </c>
      <c r="E161" s="406"/>
    </row>
    <row r="162" spans="1:5" ht="14.4">
      <c r="A162" s="828" t="s">
        <v>661</v>
      </c>
      <c r="B162" s="409" t="s">
        <v>662</v>
      </c>
      <c r="C162" s="410" t="s">
        <v>21</v>
      </c>
      <c r="D162" s="405"/>
      <c r="E162" s="406"/>
    </row>
    <row r="163" spans="1:5" ht="26.4">
      <c r="A163" s="824"/>
      <c r="B163" s="407" t="s">
        <v>655</v>
      </c>
      <c r="C163" s="400" t="s">
        <v>21</v>
      </c>
      <c r="D163" s="401" t="s">
        <v>235</v>
      </c>
      <c r="E163" s="408"/>
    </row>
    <row r="164" spans="1:5" ht="26.4">
      <c r="A164" s="824"/>
      <c r="B164" s="411" t="s">
        <v>656</v>
      </c>
      <c r="C164" s="412" t="s">
        <v>21</v>
      </c>
      <c r="D164" s="413" t="s">
        <v>235</v>
      </c>
      <c r="E164" s="402" t="s">
        <v>657</v>
      </c>
    </row>
    <row r="165" spans="1:5" ht="26.4">
      <c r="A165" s="824"/>
      <c r="B165" s="403" t="s">
        <v>660</v>
      </c>
      <c r="C165" s="404" t="s">
        <v>21</v>
      </c>
      <c r="D165" s="405" t="s">
        <v>235</v>
      </c>
      <c r="E165" s="406"/>
    </row>
    <row r="166" spans="1:5" ht="14.4">
      <c r="A166" s="828" t="s">
        <v>663</v>
      </c>
      <c r="B166" s="414" t="s">
        <v>664</v>
      </c>
      <c r="C166" s="404" t="s">
        <v>21</v>
      </c>
      <c r="D166" s="405"/>
      <c r="E166" s="406"/>
    </row>
    <row r="167" spans="1:5" ht="26.4">
      <c r="A167" s="824"/>
      <c r="B167" s="415" t="s">
        <v>655</v>
      </c>
      <c r="C167" s="416" t="s">
        <v>21</v>
      </c>
      <c r="D167" s="417" t="s">
        <v>235</v>
      </c>
      <c r="E167" s="408"/>
    </row>
    <row r="168" spans="1:5" ht="26.4">
      <c r="A168" s="824"/>
      <c r="B168" s="407" t="s">
        <v>656</v>
      </c>
      <c r="C168" s="418" t="s">
        <v>21</v>
      </c>
      <c r="D168" s="401" t="s">
        <v>235</v>
      </c>
      <c r="E168" s="402" t="s">
        <v>657</v>
      </c>
    </row>
    <row r="169" spans="1:5" ht="26.4">
      <c r="A169" s="823"/>
      <c r="B169" s="419" t="s">
        <v>660</v>
      </c>
      <c r="C169" s="420" t="s">
        <v>21</v>
      </c>
      <c r="D169" s="421" t="s">
        <v>235</v>
      </c>
      <c r="E169" s="422"/>
    </row>
    <row r="170" spans="1:5" ht="39.6">
      <c r="A170" s="829" t="s">
        <v>665</v>
      </c>
      <c r="B170" s="423" t="s">
        <v>666</v>
      </c>
      <c r="C170" s="816" t="s">
        <v>9</v>
      </c>
      <c r="D170" s="819" t="s">
        <v>237</v>
      </c>
      <c r="E170" s="424" t="s">
        <v>667</v>
      </c>
    </row>
    <row r="171" spans="1:5" ht="26.4">
      <c r="A171" s="813"/>
      <c r="B171" s="425" t="s">
        <v>668</v>
      </c>
      <c r="C171" s="817"/>
      <c r="D171" s="820"/>
      <c r="E171" s="426"/>
    </row>
    <row r="172" spans="1:5" ht="52.8">
      <c r="A172" s="813"/>
      <c r="B172" s="427" t="s">
        <v>669</v>
      </c>
      <c r="C172" s="817"/>
      <c r="D172" s="820"/>
      <c r="E172" s="428"/>
    </row>
    <row r="173" spans="1:5" ht="66">
      <c r="A173" s="813"/>
      <c r="B173" s="425" t="s">
        <v>670</v>
      </c>
      <c r="C173" s="817"/>
      <c r="D173" s="820"/>
      <c r="E173" s="426"/>
    </row>
    <row r="174" spans="1:5" ht="26.4">
      <c r="A174" s="813"/>
      <c r="B174" s="427" t="s">
        <v>671</v>
      </c>
      <c r="C174" s="818"/>
      <c r="D174" s="821"/>
      <c r="E174" s="428"/>
    </row>
    <row r="175" spans="1:5" ht="14.4">
      <c r="A175" s="813"/>
      <c r="B175" s="425" t="s">
        <v>672</v>
      </c>
      <c r="C175" s="429" t="s">
        <v>9</v>
      </c>
      <c r="D175" s="430" t="s">
        <v>659</v>
      </c>
      <c r="E175" s="426" t="s">
        <v>667</v>
      </c>
    </row>
    <row r="176" spans="1:5" ht="26.4">
      <c r="A176" s="813"/>
      <c r="B176" s="427" t="s">
        <v>673</v>
      </c>
      <c r="C176" s="431" t="s">
        <v>9</v>
      </c>
      <c r="D176" s="432" t="s">
        <v>659</v>
      </c>
      <c r="E176" s="428"/>
    </row>
    <row r="177" spans="1:5" ht="14.4">
      <c r="A177" s="813"/>
      <c r="B177" s="425" t="s">
        <v>674</v>
      </c>
      <c r="C177" s="429" t="s">
        <v>9</v>
      </c>
      <c r="D177" s="430" t="s">
        <v>659</v>
      </c>
      <c r="E177" s="426" t="s">
        <v>652</v>
      </c>
    </row>
    <row r="178" spans="1:5" ht="26.4">
      <c r="A178" s="813"/>
      <c r="B178" s="433" t="s">
        <v>675</v>
      </c>
      <c r="C178" s="434" t="s">
        <v>9</v>
      </c>
      <c r="D178" s="435" t="s">
        <v>659</v>
      </c>
      <c r="E178" s="436"/>
    </row>
    <row r="179" spans="1:5" ht="26.4">
      <c r="A179" s="813"/>
      <c r="B179" s="399" t="s">
        <v>676</v>
      </c>
      <c r="C179" s="400" t="s">
        <v>21</v>
      </c>
      <c r="D179" s="401" t="s">
        <v>235</v>
      </c>
      <c r="E179" s="402"/>
    </row>
    <row r="180" spans="1:5" ht="26.4">
      <c r="A180" s="813"/>
      <c r="B180" s="399" t="s">
        <v>677</v>
      </c>
      <c r="C180" s="400" t="s">
        <v>21</v>
      </c>
      <c r="D180" s="401" t="s">
        <v>235</v>
      </c>
      <c r="E180" s="402"/>
    </row>
    <row r="181" spans="1:5" ht="26.4">
      <c r="A181" s="814"/>
      <c r="B181" s="419" t="s">
        <v>678</v>
      </c>
      <c r="C181" s="420" t="s">
        <v>21</v>
      </c>
      <c r="D181" s="421" t="s">
        <v>235</v>
      </c>
      <c r="E181" s="422"/>
    </row>
    <row r="182" spans="1:5" ht="26.4">
      <c r="A182" s="822" t="s">
        <v>679</v>
      </c>
      <c r="B182" s="437" t="s">
        <v>680</v>
      </c>
      <c r="C182" s="438" t="s">
        <v>9</v>
      </c>
      <c r="D182" s="439" t="s">
        <v>659</v>
      </c>
      <c r="E182" s="440" t="s">
        <v>681</v>
      </c>
    </row>
    <row r="183" spans="1:5" ht="26.4">
      <c r="A183" s="823"/>
      <c r="B183" s="441" t="s">
        <v>682</v>
      </c>
      <c r="C183" s="442" t="s">
        <v>9</v>
      </c>
      <c r="D183" s="443" t="s">
        <v>659</v>
      </c>
      <c r="E183" s="422"/>
    </row>
    <row r="184" spans="1:5" ht="14.4">
      <c r="A184" s="822" t="s">
        <v>683</v>
      </c>
      <c r="B184" s="395" t="s">
        <v>475</v>
      </c>
      <c r="C184" s="396" t="s">
        <v>21</v>
      </c>
      <c r="D184" s="397" t="s">
        <v>235</v>
      </c>
      <c r="E184" s="398" t="s">
        <v>684</v>
      </c>
    </row>
    <row r="185" spans="1:5" ht="14.4">
      <c r="A185" s="824"/>
      <c r="B185" s="399" t="s">
        <v>651</v>
      </c>
      <c r="C185" s="400" t="s">
        <v>21</v>
      </c>
      <c r="D185" s="401" t="s">
        <v>235</v>
      </c>
      <c r="E185" s="398" t="s">
        <v>684</v>
      </c>
    </row>
    <row r="186" spans="1:5" ht="14.4">
      <c r="A186" s="824"/>
      <c r="B186" s="399" t="s">
        <v>476</v>
      </c>
      <c r="C186" s="400" t="s">
        <v>21</v>
      </c>
      <c r="D186" s="401" t="s">
        <v>235</v>
      </c>
      <c r="E186" s="402"/>
    </row>
    <row r="187" spans="1:5" ht="14.4">
      <c r="A187" s="824"/>
      <c r="B187" s="399" t="s">
        <v>477</v>
      </c>
      <c r="C187" s="400" t="s">
        <v>21</v>
      </c>
      <c r="D187" s="401" t="s">
        <v>235</v>
      </c>
      <c r="E187" s="402" t="s">
        <v>685</v>
      </c>
    </row>
    <row r="188" spans="1:5" ht="14.4">
      <c r="A188" s="824"/>
      <c r="B188" s="399" t="s">
        <v>478</v>
      </c>
      <c r="C188" s="400" t="s">
        <v>21</v>
      </c>
      <c r="D188" s="401" t="s">
        <v>467</v>
      </c>
      <c r="E188" s="402"/>
    </row>
    <row r="189" spans="1:5" ht="14.4">
      <c r="A189" s="824"/>
      <c r="B189" s="403" t="s">
        <v>479</v>
      </c>
      <c r="C189" s="404" t="s">
        <v>21</v>
      </c>
      <c r="D189" s="405" t="s">
        <v>234</v>
      </c>
      <c r="E189" s="406"/>
    </row>
    <row r="190" spans="1:5" ht="52.8">
      <c r="A190" s="812" t="s">
        <v>686</v>
      </c>
      <c r="B190" s="407" t="s">
        <v>687</v>
      </c>
      <c r="C190" s="400" t="s">
        <v>21</v>
      </c>
      <c r="D190" s="401" t="s">
        <v>235</v>
      </c>
      <c r="E190" s="402" t="s">
        <v>688</v>
      </c>
    </row>
    <row r="191" spans="1:5" ht="52.8">
      <c r="A191" s="813"/>
      <c r="B191" s="407" t="s">
        <v>689</v>
      </c>
      <c r="C191" s="400" t="s">
        <v>21</v>
      </c>
      <c r="D191" s="401" t="s">
        <v>235</v>
      </c>
      <c r="E191" s="402" t="s">
        <v>657</v>
      </c>
    </row>
    <row r="192" spans="1:5" ht="52.8">
      <c r="A192" s="813"/>
      <c r="B192" s="407" t="s">
        <v>690</v>
      </c>
      <c r="C192" s="400" t="s">
        <v>9</v>
      </c>
      <c r="D192" s="401" t="s">
        <v>659</v>
      </c>
      <c r="E192" s="402" t="s">
        <v>688</v>
      </c>
    </row>
    <row r="193" spans="1:5" ht="66">
      <c r="A193" s="813"/>
      <c r="B193" s="425" t="s">
        <v>691</v>
      </c>
      <c r="C193" s="429" t="s">
        <v>9</v>
      </c>
      <c r="D193" s="444" t="s">
        <v>659</v>
      </c>
      <c r="E193" s="426"/>
    </row>
    <row r="194" spans="1:5" ht="52.8">
      <c r="A194" s="813"/>
      <c r="B194" s="425" t="s">
        <v>692</v>
      </c>
      <c r="C194" s="429" t="s">
        <v>9</v>
      </c>
      <c r="D194" s="444" t="s">
        <v>659</v>
      </c>
      <c r="E194" s="426"/>
    </row>
    <row r="195" spans="1:5" ht="52.8">
      <c r="A195" s="813"/>
      <c r="B195" s="445" t="s">
        <v>693</v>
      </c>
      <c r="C195" s="418" t="s">
        <v>9</v>
      </c>
      <c r="D195" s="446" t="s">
        <v>659</v>
      </c>
      <c r="E195" s="398" t="s">
        <v>684</v>
      </c>
    </row>
    <row r="196" spans="1:5" ht="26.4">
      <c r="A196" s="813"/>
      <c r="B196" s="399" t="s">
        <v>694</v>
      </c>
      <c r="C196" s="400" t="s">
        <v>21</v>
      </c>
      <c r="D196" s="401" t="s">
        <v>235</v>
      </c>
      <c r="E196" s="402" t="s">
        <v>695</v>
      </c>
    </row>
    <row r="197" spans="1:5" ht="26.4">
      <c r="A197" s="813"/>
      <c r="B197" s="399" t="s">
        <v>696</v>
      </c>
      <c r="C197" s="400" t="s">
        <v>21</v>
      </c>
      <c r="D197" s="401" t="s">
        <v>235</v>
      </c>
      <c r="E197" s="402"/>
    </row>
    <row r="198" spans="1:5" ht="26.4">
      <c r="A198" s="813"/>
      <c r="B198" s="403" t="s">
        <v>697</v>
      </c>
      <c r="C198" s="404" t="s">
        <v>21</v>
      </c>
      <c r="D198" s="405" t="s">
        <v>235</v>
      </c>
      <c r="E198" s="406"/>
    </row>
    <row r="199" spans="1:5" ht="52.8">
      <c r="A199" s="812" t="s">
        <v>698</v>
      </c>
      <c r="B199" s="407" t="s">
        <v>687</v>
      </c>
      <c r="C199" s="400" t="s">
        <v>21</v>
      </c>
      <c r="D199" s="401" t="s">
        <v>235</v>
      </c>
      <c r="E199" s="402" t="s">
        <v>688</v>
      </c>
    </row>
    <row r="200" spans="1:5" ht="52.8">
      <c r="A200" s="813"/>
      <c r="B200" s="407" t="s">
        <v>689</v>
      </c>
      <c r="C200" s="400" t="s">
        <v>21</v>
      </c>
      <c r="D200" s="401" t="s">
        <v>235</v>
      </c>
      <c r="E200" s="402" t="s">
        <v>657</v>
      </c>
    </row>
    <row r="201" spans="1:5" ht="52.8">
      <c r="A201" s="813"/>
      <c r="B201" s="407" t="s">
        <v>690</v>
      </c>
      <c r="C201" s="400" t="s">
        <v>9</v>
      </c>
      <c r="D201" s="401" t="s">
        <v>659</v>
      </c>
      <c r="E201" s="402" t="s">
        <v>688</v>
      </c>
    </row>
    <row r="202" spans="1:5" ht="66">
      <c r="A202" s="813"/>
      <c r="B202" s="425" t="s">
        <v>691</v>
      </c>
      <c r="C202" s="429" t="s">
        <v>9</v>
      </c>
      <c r="D202" s="444" t="s">
        <v>659</v>
      </c>
      <c r="E202" s="426"/>
    </row>
    <row r="203" spans="1:5" ht="52.8">
      <c r="A203" s="813"/>
      <c r="B203" s="445" t="s">
        <v>699</v>
      </c>
      <c r="C203" s="418" t="s">
        <v>9</v>
      </c>
      <c r="D203" s="446" t="s">
        <v>659</v>
      </c>
      <c r="E203" s="398" t="s">
        <v>684</v>
      </c>
    </row>
    <row r="204" spans="1:5" ht="26.4">
      <c r="A204" s="813"/>
      <c r="B204" s="399" t="s">
        <v>700</v>
      </c>
      <c r="C204" s="400" t="s">
        <v>21</v>
      </c>
      <c r="D204" s="401" t="s">
        <v>235</v>
      </c>
      <c r="E204" s="402" t="s">
        <v>695</v>
      </c>
    </row>
    <row r="205" spans="1:5" ht="26.4">
      <c r="A205" s="813"/>
      <c r="B205" s="399" t="s">
        <v>701</v>
      </c>
      <c r="C205" s="400" t="s">
        <v>21</v>
      </c>
      <c r="D205" s="401" t="s">
        <v>235</v>
      </c>
      <c r="E205" s="402"/>
    </row>
    <row r="206" spans="1:5" ht="26.4">
      <c r="A206" s="813"/>
      <c r="B206" s="403" t="s">
        <v>702</v>
      </c>
      <c r="C206" s="404" t="s">
        <v>21</v>
      </c>
      <c r="D206" s="405" t="s">
        <v>235</v>
      </c>
      <c r="E206" s="406"/>
    </row>
    <row r="207" spans="1:5" ht="52.8">
      <c r="A207" s="812" t="s">
        <v>703</v>
      </c>
      <c r="B207" s="407" t="s">
        <v>687</v>
      </c>
      <c r="C207" s="400" t="s">
        <v>21</v>
      </c>
      <c r="D207" s="401" t="s">
        <v>235</v>
      </c>
      <c r="E207" s="402" t="s">
        <v>688</v>
      </c>
    </row>
    <row r="208" spans="1:5" ht="52.8">
      <c r="A208" s="813"/>
      <c r="B208" s="407" t="s">
        <v>689</v>
      </c>
      <c r="C208" s="400" t="s">
        <v>21</v>
      </c>
      <c r="D208" s="401" t="s">
        <v>235</v>
      </c>
      <c r="E208" s="402" t="s">
        <v>657</v>
      </c>
    </row>
    <row r="209" spans="1:5" ht="52.8">
      <c r="A209" s="813"/>
      <c r="B209" s="407" t="s">
        <v>690</v>
      </c>
      <c r="C209" s="400" t="s">
        <v>9</v>
      </c>
      <c r="D209" s="401" t="s">
        <v>659</v>
      </c>
      <c r="E209" s="402" t="s">
        <v>688</v>
      </c>
    </row>
    <row r="210" spans="1:5" ht="52.8">
      <c r="A210" s="813"/>
      <c r="B210" s="445" t="s">
        <v>704</v>
      </c>
      <c r="C210" s="418" t="s">
        <v>9</v>
      </c>
      <c r="D210" s="446" t="s">
        <v>659</v>
      </c>
      <c r="E210" s="398" t="s">
        <v>684</v>
      </c>
    </row>
    <row r="211" spans="1:5" ht="26.4">
      <c r="A211" s="813"/>
      <c r="B211" s="399" t="s">
        <v>705</v>
      </c>
      <c r="C211" s="400" t="s">
        <v>21</v>
      </c>
      <c r="D211" s="401" t="s">
        <v>235</v>
      </c>
      <c r="E211" s="402"/>
    </row>
    <row r="212" spans="1:5" ht="26.4">
      <c r="A212" s="813"/>
      <c r="B212" s="403" t="s">
        <v>706</v>
      </c>
      <c r="C212" s="404" t="s">
        <v>21</v>
      </c>
      <c r="D212" s="405" t="s">
        <v>235</v>
      </c>
      <c r="E212" s="406"/>
    </row>
    <row r="213" spans="1:5" ht="52.8">
      <c r="A213" s="812" t="s">
        <v>707</v>
      </c>
      <c r="B213" s="407" t="s">
        <v>687</v>
      </c>
      <c r="C213" s="400" t="s">
        <v>21</v>
      </c>
      <c r="D213" s="401" t="s">
        <v>235</v>
      </c>
      <c r="E213" s="402" t="s">
        <v>688</v>
      </c>
    </row>
    <row r="214" spans="1:5" ht="52.8">
      <c r="A214" s="813"/>
      <c r="B214" s="407" t="s">
        <v>689</v>
      </c>
      <c r="C214" s="400" t="s">
        <v>21</v>
      </c>
      <c r="D214" s="401" t="s">
        <v>235</v>
      </c>
      <c r="E214" s="402" t="s">
        <v>657</v>
      </c>
    </row>
    <row r="215" spans="1:5" ht="52.8">
      <c r="A215" s="813"/>
      <c r="B215" s="445" t="s">
        <v>708</v>
      </c>
      <c r="C215" s="418" t="s">
        <v>9</v>
      </c>
      <c r="D215" s="446" t="s">
        <v>659</v>
      </c>
      <c r="E215" s="402" t="s">
        <v>688</v>
      </c>
    </row>
    <row r="216" spans="1:5" ht="26.4">
      <c r="A216" s="813"/>
      <c r="B216" s="399" t="s">
        <v>709</v>
      </c>
      <c r="C216" s="400" t="s">
        <v>21</v>
      </c>
      <c r="D216" s="401" t="s">
        <v>235</v>
      </c>
      <c r="E216" s="402"/>
    </row>
    <row r="217" spans="1:5" ht="26.4">
      <c r="A217" s="813"/>
      <c r="B217" s="403" t="s">
        <v>710</v>
      </c>
      <c r="C217" s="404" t="s">
        <v>21</v>
      </c>
      <c r="D217" s="405" t="s">
        <v>235</v>
      </c>
      <c r="E217" s="406"/>
    </row>
    <row r="218" spans="1:5" ht="79.2">
      <c r="A218" s="812" t="s">
        <v>711</v>
      </c>
      <c r="B218" s="407" t="s">
        <v>712</v>
      </c>
      <c r="C218" s="400" t="s">
        <v>21</v>
      </c>
      <c r="D218" s="401" t="s">
        <v>235</v>
      </c>
      <c r="E218" s="402" t="s">
        <v>688</v>
      </c>
    </row>
    <row r="219" spans="1:5" ht="79.2">
      <c r="A219" s="813"/>
      <c r="B219" s="407" t="s">
        <v>713</v>
      </c>
      <c r="C219" s="400" t="s">
        <v>21</v>
      </c>
      <c r="D219" s="401" t="s">
        <v>235</v>
      </c>
      <c r="E219" s="402" t="s">
        <v>657</v>
      </c>
    </row>
    <row r="220" spans="1:5" ht="52.8">
      <c r="A220" s="813"/>
      <c r="B220" s="407" t="s">
        <v>714</v>
      </c>
      <c r="C220" s="400" t="s">
        <v>9</v>
      </c>
      <c r="D220" s="401" t="s">
        <v>659</v>
      </c>
      <c r="E220" s="402" t="s">
        <v>688</v>
      </c>
    </row>
    <row r="221" spans="1:5" ht="66">
      <c r="A221" s="813"/>
      <c r="B221" s="425" t="s">
        <v>715</v>
      </c>
      <c r="C221" s="429" t="s">
        <v>21</v>
      </c>
      <c r="D221" s="444" t="s">
        <v>659</v>
      </c>
      <c r="E221" s="426"/>
    </row>
    <row r="222" spans="1:5" ht="52.8">
      <c r="A222" s="813"/>
      <c r="B222" s="425" t="s">
        <v>716</v>
      </c>
      <c r="C222" s="429" t="s">
        <v>9</v>
      </c>
      <c r="D222" s="444" t="s">
        <v>659</v>
      </c>
      <c r="E222" s="426"/>
    </row>
    <row r="223" spans="1:5" ht="39.6">
      <c r="A223" s="813"/>
      <c r="B223" s="399" t="s">
        <v>717</v>
      </c>
      <c r="C223" s="400" t="s">
        <v>21</v>
      </c>
      <c r="D223" s="401" t="s">
        <v>235</v>
      </c>
      <c r="E223" s="402" t="s">
        <v>695</v>
      </c>
    </row>
    <row r="224" spans="1:5" ht="26.4">
      <c r="A224" s="813"/>
      <c r="B224" s="399" t="s">
        <v>701</v>
      </c>
      <c r="C224" s="400" t="s">
        <v>21</v>
      </c>
      <c r="D224" s="401" t="s">
        <v>235</v>
      </c>
      <c r="E224" s="402"/>
    </row>
    <row r="225" spans="1:5" ht="26.4">
      <c r="A225" s="814"/>
      <c r="B225" s="419" t="s">
        <v>702</v>
      </c>
      <c r="C225" s="420" t="s">
        <v>21</v>
      </c>
      <c r="D225" s="421" t="s">
        <v>235</v>
      </c>
      <c r="E225" s="422"/>
    </row>
  </sheetData>
  <mergeCells count="46">
    <mergeCell ref="A14:A19"/>
    <mergeCell ref="A1:E1"/>
    <mergeCell ref="C3:D3"/>
    <mergeCell ref="A4:A5"/>
    <mergeCell ref="A6:A8"/>
    <mergeCell ref="A11:A12"/>
    <mergeCell ref="A75:A77"/>
    <mergeCell ref="A20:A23"/>
    <mergeCell ref="A24:A26"/>
    <mergeCell ref="A28:A29"/>
    <mergeCell ref="A30:A35"/>
    <mergeCell ref="A36:A39"/>
    <mergeCell ref="A40:A46"/>
    <mergeCell ref="A47:A53"/>
    <mergeCell ref="A54:A67"/>
    <mergeCell ref="A68:A69"/>
    <mergeCell ref="A70:A71"/>
    <mergeCell ref="A72:A74"/>
    <mergeCell ref="A143:A145"/>
    <mergeCell ref="A78:A81"/>
    <mergeCell ref="A83:A84"/>
    <mergeCell ref="A86:A89"/>
    <mergeCell ref="A90:A96"/>
    <mergeCell ref="A97:A101"/>
    <mergeCell ref="A102:A110"/>
    <mergeCell ref="A111:A118"/>
    <mergeCell ref="A120:A128"/>
    <mergeCell ref="A130:A131"/>
    <mergeCell ref="A136:A137"/>
    <mergeCell ref="A138:A142"/>
    <mergeCell ref="A207:A212"/>
    <mergeCell ref="A213:A217"/>
    <mergeCell ref="A218:A225"/>
    <mergeCell ref="A2:E2"/>
    <mergeCell ref="C170:C174"/>
    <mergeCell ref="D170:D174"/>
    <mergeCell ref="A182:A183"/>
    <mergeCell ref="A184:A189"/>
    <mergeCell ref="A190:A198"/>
    <mergeCell ref="A199:A206"/>
    <mergeCell ref="A146:A150"/>
    <mergeCell ref="A151:A156"/>
    <mergeCell ref="A157:A161"/>
    <mergeCell ref="A162:A165"/>
    <mergeCell ref="A166:A169"/>
    <mergeCell ref="A170:A181"/>
  </mergeCells>
  <phoneticPr fontId="20"/>
  <printOptions horizontalCentered="1"/>
  <pageMargins left="0.59055118110236227" right="0.59055118110236227" top="0.39370078740157483" bottom="0.59055118110236227" header="0.39370078740157483" footer="0.39370078740157483"/>
  <pageSetup paperSize="9" scale="68" fitToHeight="0" orientation="portrait"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P44"/>
  <sheetViews>
    <sheetView view="pageBreakPreview" zoomScale="115" zoomScaleNormal="115" zoomScaleSheetLayoutView="115" workbookViewId="0">
      <selection sqref="A1:W1"/>
    </sheetView>
  </sheetViews>
  <sheetFormatPr defaultColWidth="9" defaultRowHeight="18" customHeight="1"/>
  <cols>
    <col min="1" max="1" width="1.109375" style="228" customWidth="1"/>
    <col min="2" max="23" width="4.33203125" style="228" customWidth="1"/>
    <col min="24" max="16384" width="9" style="228"/>
  </cols>
  <sheetData>
    <row r="1" spans="1:23" s="267" customFormat="1" ht="30" customHeight="1">
      <c r="A1" s="863" t="s">
        <v>295</v>
      </c>
      <c r="B1" s="863"/>
      <c r="C1" s="863"/>
      <c r="D1" s="863"/>
      <c r="E1" s="863"/>
      <c r="F1" s="863"/>
      <c r="G1" s="863"/>
      <c r="H1" s="863"/>
      <c r="I1" s="863"/>
      <c r="J1" s="863"/>
      <c r="K1" s="863"/>
      <c r="L1" s="863"/>
      <c r="M1" s="863"/>
      <c r="N1" s="863"/>
      <c r="O1" s="863"/>
      <c r="P1" s="863"/>
      <c r="Q1" s="863"/>
      <c r="R1" s="863"/>
      <c r="S1" s="863"/>
      <c r="T1" s="863"/>
      <c r="U1" s="863"/>
      <c r="V1" s="863"/>
      <c r="W1" s="863"/>
    </row>
    <row r="2" spans="1:23" s="268" customFormat="1" ht="30" customHeight="1">
      <c r="A2" s="864" t="s">
        <v>294</v>
      </c>
      <c r="B2" s="864"/>
      <c r="C2" s="864"/>
      <c r="D2" s="864"/>
      <c r="E2" s="864"/>
      <c r="F2" s="864"/>
      <c r="G2" s="864"/>
      <c r="H2" s="864"/>
      <c r="I2" s="864"/>
      <c r="J2" s="864"/>
      <c r="K2" s="864"/>
      <c r="L2" s="864"/>
      <c r="M2" s="864"/>
      <c r="N2" s="864"/>
      <c r="O2" s="864"/>
      <c r="P2" s="864"/>
      <c r="Q2" s="864"/>
      <c r="R2" s="864"/>
      <c r="S2" s="864"/>
      <c r="T2" s="864"/>
      <c r="U2" s="864"/>
      <c r="V2" s="864"/>
      <c r="W2" s="864"/>
    </row>
    <row r="3" spans="1:23" s="267" customFormat="1" ht="19.2">
      <c r="B3" s="862"/>
      <c r="C3" s="862"/>
      <c r="D3" s="862"/>
      <c r="E3" s="862"/>
      <c r="F3" s="862"/>
      <c r="G3" s="862"/>
      <c r="H3" s="862"/>
      <c r="I3" s="862"/>
      <c r="J3" s="862"/>
      <c r="K3" s="862"/>
      <c r="L3" s="862"/>
    </row>
    <row r="4" spans="1:23" ht="18" customHeight="1">
      <c r="A4" s="266" t="s">
        <v>293</v>
      </c>
      <c r="B4" s="233"/>
      <c r="C4" s="233"/>
      <c r="E4" s="233"/>
      <c r="H4" s="865"/>
      <c r="I4" s="866"/>
      <c r="J4" s="866"/>
      <c r="K4" s="866"/>
      <c r="L4" s="866"/>
      <c r="M4" s="866"/>
      <c r="N4" s="866"/>
      <c r="O4" s="866"/>
      <c r="P4" s="866"/>
      <c r="Q4" s="866"/>
      <c r="R4" s="866"/>
      <c r="S4" s="866"/>
      <c r="T4" s="866"/>
      <c r="U4" s="866"/>
      <c r="V4" s="233"/>
      <c r="W4" s="233"/>
    </row>
    <row r="5" spans="1:23" ht="6" customHeight="1">
      <c r="A5" s="266"/>
      <c r="B5" s="233"/>
      <c r="C5" s="233"/>
      <c r="E5" s="233"/>
      <c r="H5" s="265"/>
      <c r="I5" s="233"/>
      <c r="J5" s="233"/>
      <c r="K5" s="233"/>
      <c r="L5" s="233"/>
      <c r="M5" s="233"/>
      <c r="N5" s="233"/>
      <c r="O5" s="233"/>
      <c r="P5" s="233"/>
      <c r="Q5" s="233"/>
      <c r="R5" s="233"/>
      <c r="S5" s="233"/>
      <c r="T5" s="233"/>
      <c r="U5" s="233"/>
      <c r="V5" s="233"/>
      <c r="W5" s="233"/>
    </row>
    <row r="6" spans="1:23" ht="20.100000000000001" customHeight="1">
      <c r="A6" s="233"/>
      <c r="B6" s="234" t="s">
        <v>292</v>
      </c>
      <c r="C6" s="233"/>
      <c r="E6" s="233"/>
      <c r="F6" s="233"/>
      <c r="G6" s="233"/>
      <c r="H6" s="233"/>
      <c r="I6" s="233"/>
      <c r="J6" s="233"/>
      <c r="K6" s="233"/>
      <c r="L6" s="233"/>
      <c r="M6" s="233"/>
      <c r="N6" s="233"/>
      <c r="O6" s="233"/>
      <c r="P6" s="233"/>
      <c r="Q6" s="233"/>
      <c r="R6" s="233"/>
      <c r="S6" s="233"/>
      <c r="T6" s="233"/>
      <c r="U6" s="233"/>
      <c r="V6" s="233"/>
      <c r="W6" s="233"/>
    </row>
    <row r="7" spans="1:23" ht="30" customHeight="1">
      <c r="A7" s="233"/>
      <c r="B7" s="879" t="s">
        <v>291</v>
      </c>
      <c r="C7" s="869"/>
      <c r="D7" s="869"/>
      <c r="E7" s="880"/>
      <c r="F7" s="889" t="s">
        <v>290</v>
      </c>
      <c r="G7" s="890"/>
      <c r="H7" s="891"/>
      <c r="I7" s="892" t="s">
        <v>289</v>
      </c>
      <c r="J7" s="897"/>
      <c r="K7" s="898" t="s">
        <v>247</v>
      </c>
      <c r="L7" s="899"/>
      <c r="M7" s="899"/>
      <c r="N7" s="900" t="s">
        <v>288</v>
      </c>
      <c r="O7" s="901"/>
      <c r="P7" s="901"/>
      <c r="Q7" s="901"/>
      <c r="R7" s="901"/>
      <c r="S7" s="901"/>
      <c r="T7" s="901"/>
      <c r="U7" s="902"/>
      <c r="V7" s="233"/>
      <c r="W7" s="233"/>
    </row>
    <row r="8" spans="1:23" ht="30" customHeight="1">
      <c r="B8" s="892" t="s">
        <v>287</v>
      </c>
      <c r="C8" s="892"/>
      <c r="D8" s="892"/>
      <c r="E8" s="892"/>
      <c r="F8" s="264" t="s">
        <v>249</v>
      </c>
      <c r="G8" s="258" t="s">
        <v>286</v>
      </c>
      <c r="H8" s="258" t="s">
        <v>285</v>
      </c>
      <c r="I8" s="262" t="s">
        <v>284</v>
      </c>
      <c r="J8" s="262" t="s">
        <v>283</v>
      </c>
      <c r="K8" s="262" t="s">
        <v>282</v>
      </c>
      <c r="L8" s="262" t="s">
        <v>281</v>
      </c>
      <c r="M8" s="263" t="s">
        <v>280</v>
      </c>
      <c r="N8" s="875" t="s">
        <v>279</v>
      </c>
      <c r="O8" s="876"/>
      <c r="P8" s="876"/>
      <c r="Q8" s="867"/>
      <c r="R8" s="870"/>
      <c r="S8" s="870"/>
      <c r="T8" s="870"/>
      <c r="U8" s="871"/>
      <c r="V8" s="248"/>
      <c r="W8" s="245"/>
    </row>
    <row r="9" spans="1:23" ht="30" customHeight="1">
      <c r="B9" s="892"/>
      <c r="C9" s="892"/>
      <c r="D9" s="892"/>
      <c r="E9" s="892"/>
      <c r="F9" s="249"/>
      <c r="G9" s="261"/>
      <c r="H9" s="262"/>
      <c r="I9" s="262"/>
      <c r="J9" s="261"/>
      <c r="K9" s="262"/>
      <c r="L9" s="261"/>
      <c r="M9" s="248"/>
      <c r="N9" s="877" t="s">
        <v>278</v>
      </c>
      <c r="O9" s="878"/>
      <c r="P9" s="878"/>
      <c r="Q9" s="872"/>
      <c r="R9" s="873"/>
      <c r="S9" s="873"/>
      <c r="T9" s="873"/>
      <c r="U9" s="874"/>
      <c r="V9" s="248"/>
      <c r="W9" s="245"/>
    </row>
    <row r="10" spans="1:23" ht="30" customHeight="1">
      <c r="B10" s="894" t="s">
        <v>277</v>
      </c>
      <c r="C10" s="895"/>
      <c r="D10" s="895"/>
      <c r="E10" s="896"/>
      <c r="F10" s="260" t="s">
        <v>276</v>
      </c>
      <c r="G10" s="867" t="s">
        <v>275</v>
      </c>
      <c r="H10" s="868"/>
      <c r="I10" s="868"/>
      <c r="J10" s="868"/>
      <c r="K10" s="259" t="s">
        <v>274</v>
      </c>
      <c r="L10" s="867" t="s">
        <v>273</v>
      </c>
      <c r="M10" s="869"/>
      <c r="N10" s="869"/>
      <c r="O10" s="869"/>
      <c r="P10" s="258" t="s">
        <v>272</v>
      </c>
      <c r="Q10" s="879" t="s">
        <v>271</v>
      </c>
      <c r="R10" s="869"/>
      <c r="S10" s="869"/>
      <c r="T10" s="869"/>
      <c r="U10" s="893"/>
      <c r="V10" s="248"/>
      <c r="W10" s="245"/>
    </row>
    <row r="11" spans="1:23" ht="30" customHeight="1">
      <c r="B11" s="906" t="s">
        <v>270</v>
      </c>
      <c r="C11" s="907"/>
      <c r="D11" s="907"/>
      <c r="E11" s="908"/>
      <c r="F11" s="879" t="s">
        <v>269</v>
      </c>
      <c r="G11" s="869"/>
      <c r="H11" s="869"/>
      <c r="I11" s="869"/>
      <c r="J11" s="869"/>
      <c r="K11" s="869"/>
      <c r="L11" s="869"/>
      <c r="M11" s="869"/>
      <c r="N11" s="879"/>
      <c r="O11" s="903"/>
      <c r="P11" s="903"/>
      <c r="Q11" s="903"/>
      <c r="R11" s="903"/>
      <c r="S11" s="903"/>
      <c r="T11" s="903"/>
      <c r="U11" s="893"/>
      <c r="V11" s="245"/>
      <c r="W11" s="245"/>
    </row>
    <row r="12" spans="1:23" ht="12" customHeight="1"/>
    <row r="13" spans="1:23" ht="20.100000000000001" customHeight="1">
      <c r="B13" s="234" t="s">
        <v>268</v>
      </c>
    </row>
    <row r="14" spans="1:23" ht="20.100000000000001" customHeight="1">
      <c r="B14" s="233" t="s">
        <v>267</v>
      </c>
      <c r="N14" s="250"/>
    </row>
    <row r="15" spans="1:23" ht="11.25" customHeight="1"/>
    <row r="16" spans="1:23" ht="20.100000000000001" customHeight="1">
      <c r="B16" s="234" t="s">
        <v>266</v>
      </c>
    </row>
    <row r="17" spans="1:23" ht="30" customHeight="1">
      <c r="B17" s="879" t="s">
        <v>265</v>
      </c>
      <c r="C17" s="903"/>
      <c r="D17" s="903"/>
      <c r="E17" s="903"/>
      <c r="F17" s="893"/>
      <c r="G17" s="904" t="s">
        <v>264</v>
      </c>
      <c r="H17" s="905"/>
      <c r="I17" s="905"/>
      <c r="J17" s="891"/>
      <c r="K17" s="257"/>
      <c r="L17" s="256"/>
      <c r="M17" s="256"/>
      <c r="N17" s="255"/>
      <c r="O17" s="255"/>
      <c r="P17" s="255"/>
      <c r="Q17" s="255"/>
      <c r="R17" s="255"/>
      <c r="S17" s="254"/>
      <c r="T17" s="254"/>
      <c r="U17" s="248"/>
    </row>
    <row r="18" spans="1:23" ht="12"/>
    <row r="19" spans="1:23" ht="18" customHeight="1">
      <c r="B19" s="879" t="s">
        <v>263</v>
      </c>
      <c r="C19" s="869"/>
      <c r="D19" s="869"/>
      <c r="E19" s="869"/>
      <c r="F19" s="869"/>
      <c r="G19" s="869"/>
      <c r="H19" s="869"/>
      <c r="I19" s="869"/>
      <c r="J19" s="869"/>
      <c r="K19" s="869"/>
      <c r="L19" s="869"/>
      <c r="M19" s="869"/>
      <c r="N19" s="869"/>
      <c r="O19" s="869"/>
      <c r="P19" s="869"/>
      <c r="Q19" s="869"/>
      <c r="R19" s="253"/>
      <c r="S19" s="252"/>
      <c r="T19" s="252"/>
      <c r="U19" s="252"/>
      <c r="V19" s="247"/>
    </row>
    <row r="20" spans="1:23" ht="22.5" customHeight="1">
      <c r="B20" s="879" t="s">
        <v>261</v>
      </c>
      <c r="C20" s="880"/>
      <c r="D20" s="879" t="s">
        <v>260</v>
      </c>
      <c r="E20" s="880"/>
      <c r="F20" s="879" t="s">
        <v>259</v>
      </c>
      <c r="G20" s="880"/>
      <c r="H20" s="879" t="s">
        <v>258</v>
      </c>
      <c r="I20" s="880"/>
      <c r="J20" s="879" t="s">
        <v>257</v>
      </c>
      <c r="K20" s="880"/>
      <c r="L20" s="879" t="s">
        <v>256</v>
      </c>
      <c r="M20" s="880"/>
      <c r="N20" s="879" t="s">
        <v>255</v>
      </c>
      <c r="O20" s="880"/>
      <c r="P20" s="867" t="s">
        <v>254</v>
      </c>
      <c r="Q20" s="868"/>
      <c r="R20" s="251"/>
      <c r="S20" s="250"/>
      <c r="T20" s="250"/>
      <c r="U20" s="250"/>
      <c r="V20" s="250"/>
    </row>
    <row r="21" spans="1:23" ht="30" customHeight="1">
      <c r="B21" s="879"/>
      <c r="C21" s="880"/>
      <c r="D21" s="879"/>
      <c r="E21" s="880"/>
      <c r="F21" s="879"/>
      <c r="G21" s="880"/>
      <c r="H21" s="879"/>
      <c r="I21" s="880"/>
      <c r="J21" s="879"/>
      <c r="K21" s="880"/>
      <c r="L21" s="879"/>
      <c r="M21" s="880"/>
      <c r="N21" s="879"/>
      <c r="O21" s="880"/>
      <c r="P21" s="877"/>
      <c r="Q21" s="878"/>
      <c r="R21" s="251"/>
      <c r="S21" s="250"/>
      <c r="T21" s="250"/>
      <c r="U21" s="250"/>
      <c r="V21" s="250"/>
    </row>
    <row r="22" spans="1:23" ht="18" customHeight="1">
      <c r="B22" s="879" t="s">
        <v>262</v>
      </c>
      <c r="C22" s="869"/>
      <c r="D22" s="869"/>
      <c r="E22" s="869"/>
      <c r="F22" s="869"/>
      <c r="G22" s="869"/>
      <c r="H22" s="869"/>
      <c r="I22" s="869"/>
      <c r="J22" s="869"/>
      <c r="K22" s="869"/>
      <c r="L22" s="869"/>
      <c r="M22" s="869"/>
      <c r="N22" s="869"/>
      <c r="O22" s="869"/>
      <c r="P22" s="869"/>
      <c r="Q22" s="869"/>
      <c r="R22" s="249"/>
      <c r="S22" s="248"/>
      <c r="T22" s="248"/>
      <c r="U22" s="248"/>
      <c r="V22" s="247"/>
    </row>
    <row r="23" spans="1:23" ht="22.5" customHeight="1">
      <c r="B23" s="879" t="s">
        <v>261</v>
      </c>
      <c r="C23" s="880"/>
      <c r="D23" s="879" t="s">
        <v>260</v>
      </c>
      <c r="E23" s="880"/>
      <c r="F23" s="879" t="s">
        <v>259</v>
      </c>
      <c r="G23" s="880"/>
      <c r="H23" s="867" t="s">
        <v>258</v>
      </c>
      <c r="I23" s="913"/>
      <c r="J23" s="879" t="s">
        <v>257</v>
      </c>
      <c r="K23" s="880"/>
      <c r="L23" s="915" t="s">
        <v>256</v>
      </c>
      <c r="M23" s="916"/>
      <c r="N23" s="892" t="s">
        <v>255</v>
      </c>
      <c r="O23" s="914"/>
      <c r="P23" s="867" t="s">
        <v>254</v>
      </c>
      <c r="Q23" s="913"/>
    </row>
    <row r="24" spans="1:23" ht="30" customHeight="1">
      <c r="B24" s="879"/>
      <c r="C24" s="880"/>
      <c r="D24" s="879"/>
      <c r="E24" s="880"/>
      <c r="F24" s="879"/>
      <c r="G24" s="869"/>
      <c r="H24" s="879"/>
      <c r="I24" s="880"/>
      <c r="J24" s="869"/>
      <c r="K24" s="869"/>
      <c r="L24" s="892"/>
      <c r="M24" s="914"/>
      <c r="N24" s="880"/>
      <c r="O24" s="914"/>
      <c r="P24" s="877"/>
      <c r="Q24" s="935"/>
    </row>
    <row r="25" spans="1:23" ht="12"/>
    <row r="26" spans="1:23" s="232" customFormat="1" ht="18" customHeight="1">
      <c r="A26" s="228"/>
      <c r="B26" s="234" t="s">
        <v>253</v>
      </c>
      <c r="C26" s="233"/>
      <c r="D26" s="233"/>
      <c r="E26" s="233"/>
      <c r="F26" s="233"/>
      <c r="G26" s="233"/>
      <c r="H26" s="233"/>
      <c r="I26" s="233"/>
      <c r="J26" s="233"/>
    </row>
    <row r="27" spans="1:23" s="232" customFormat="1" ht="5.25" customHeight="1">
      <c r="A27" s="233"/>
      <c r="B27" s="246"/>
      <c r="C27" s="246"/>
      <c r="D27" s="246"/>
      <c r="E27" s="246"/>
      <c r="F27" s="246"/>
      <c r="G27" s="246"/>
      <c r="H27" s="246"/>
      <c r="I27" s="246"/>
      <c r="J27" s="246"/>
      <c r="K27" s="246"/>
      <c r="L27" s="246"/>
      <c r="M27" s="246"/>
      <c r="N27" s="246"/>
      <c r="O27" s="246"/>
      <c r="P27" s="246"/>
      <c r="Q27" s="246"/>
      <c r="R27" s="246"/>
      <c r="S27" s="246"/>
      <c r="T27" s="246"/>
      <c r="U27" s="246"/>
      <c r="V27" s="246"/>
      <c r="W27" s="246"/>
    </row>
    <row r="28" spans="1:23" s="232" customFormat="1" ht="22.5" customHeight="1">
      <c r="A28" s="233"/>
      <c r="B28" s="929"/>
      <c r="C28" s="930"/>
      <c r="D28" s="930"/>
      <c r="E28" s="931"/>
      <c r="F28" s="919" t="s">
        <v>252</v>
      </c>
      <c r="G28" s="920"/>
      <c r="H28" s="921"/>
      <c r="I28" s="919" t="s">
        <v>252</v>
      </c>
      <c r="J28" s="920"/>
      <c r="K28" s="921"/>
      <c r="L28" s="919" t="s">
        <v>252</v>
      </c>
      <c r="M28" s="920"/>
      <c r="N28" s="921"/>
      <c r="O28" s="919" t="s">
        <v>252</v>
      </c>
      <c r="P28" s="920"/>
      <c r="Q28" s="921"/>
      <c r="R28" s="919" t="s">
        <v>252</v>
      </c>
      <c r="S28" s="920"/>
      <c r="T28" s="921"/>
      <c r="U28" s="919" t="s">
        <v>252</v>
      </c>
      <c r="V28" s="920"/>
      <c r="W28" s="921"/>
    </row>
    <row r="29" spans="1:23" s="232" customFormat="1" ht="22.5" customHeight="1">
      <c r="A29" s="233"/>
      <c r="B29" s="922" t="s">
        <v>251</v>
      </c>
      <c r="C29" s="923"/>
      <c r="D29" s="923"/>
      <c r="E29" s="924"/>
      <c r="F29" s="909">
        <v>0</v>
      </c>
      <c r="G29" s="885"/>
      <c r="H29" s="886"/>
      <c r="I29" s="909">
        <v>0</v>
      </c>
      <c r="J29" s="885"/>
      <c r="K29" s="886"/>
      <c r="L29" s="909">
        <v>0</v>
      </c>
      <c r="M29" s="885"/>
      <c r="N29" s="886"/>
      <c r="O29" s="909">
        <v>0</v>
      </c>
      <c r="P29" s="885"/>
      <c r="Q29" s="886"/>
      <c r="R29" s="909">
        <v>0</v>
      </c>
      <c r="S29" s="885"/>
      <c r="T29" s="886"/>
      <c r="U29" s="909">
        <v>0</v>
      </c>
      <c r="V29" s="885"/>
      <c r="W29" s="886"/>
    </row>
    <row r="30" spans="1:23" s="232" customFormat="1" ht="22.5" customHeight="1">
      <c r="A30" s="233"/>
      <c r="B30" s="922" t="s">
        <v>250</v>
      </c>
      <c r="C30" s="923"/>
      <c r="D30" s="923"/>
      <c r="E30" s="924"/>
      <c r="F30" s="884" t="s">
        <v>249</v>
      </c>
      <c r="G30" s="885"/>
      <c r="H30" s="886"/>
      <c r="I30" s="884" t="s">
        <v>249</v>
      </c>
      <c r="J30" s="885"/>
      <c r="K30" s="886"/>
      <c r="L30" s="884" t="s">
        <v>249</v>
      </c>
      <c r="M30" s="885"/>
      <c r="N30" s="886"/>
      <c r="O30" s="884" t="s">
        <v>249</v>
      </c>
      <c r="P30" s="885"/>
      <c r="Q30" s="886"/>
      <c r="R30" s="884" t="s">
        <v>249</v>
      </c>
      <c r="S30" s="885"/>
      <c r="T30" s="886"/>
      <c r="U30" s="884" t="s">
        <v>249</v>
      </c>
      <c r="V30" s="885"/>
      <c r="W30" s="886"/>
    </row>
    <row r="31" spans="1:23" s="232" customFormat="1" ht="22.5" customHeight="1">
      <c r="A31" s="233"/>
      <c r="B31" s="932" t="s">
        <v>248</v>
      </c>
      <c r="C31" s="933"/>
      <c r="D31" s="933"/>
      <c r="E31" s="934"/>
      <c r="F31" s="881" t="s">
        <v>247</v>
      </c>
      <c r="G31" s="882"/>
      <c r="H31" s="883"/>
      <c r="I31" s="881" t="s">
        <v>247</v>
      </c>
      <c r="J31" s="882"/>
      <c r="K31" s="883"/>
      <c r="L31" s="881" t="s">
        <v>247</v>
      </c>
      <c r="M31" s="882"/>
      <c r="N31" s="883"/>
      <c r="O31" s="881" t="s">
        <v>247</v>
      </c>
      <c r="P31" s="882"/>
      <c r="Q31" s="883"/>
      <c r="R31" s="881" t="s">
        <v>247</v>
      </c>
      <c r="S31" s="882"/>
      <c r="T31" s="883"/>
      <c r="U31" s="881" t="s">
        <v>247</v>
      </c>
      <c r="V31" s="882"/>
      <c r="W31" s="883"/>
    </row>
    <row r="32" spans="1:23" s="232" customFormat="1" ht="22.5" customHeight="1">
      <c r="A32" s="233"/>
      <c r="B32" s="929"/>
      <c r="C32" s="930"/>
      <c r="D32" s="930"/>
      <c r="E32" s="931"/>
      <c r="F32" s="919" t="s">
        <v>252</v>
      </c>
      <c r="G32" s="920"/>
      <c r="H32" s="921"/>
      <c r="I32" s="919" t="s">
        <v>252</v>
      </c>
      <c r="J32" s="920"/>
      <c r="K32" s="921"/>
      <c r="L32" s="919" t="s">
        <v>252</v>
      </c>
      <c r="M32" s="920"/>
      <c r="N32" s="921"/>
      <c r="O32" s="919" t="s">
        <v>252</v>
      </c>
      <c r="P32" s="920"/>
      <c r="Q32" s="921"/>
      <c r="R32" s="919" t="s">
        <v>252</v>
      </c>
      <c r="S32" s="920"/>
      <c r="T32" s="921"/>
      <c r="U32" s="919" t="s">
        <v>252</v>
      </c>
      <c r="V32" s="920"/>
      <c r="W32" s="921"/>
    </row>
    <row r="33" spans="1:42" s="232" customFormat="1" ht="22.5" customHeight="1">
      <c r="A33" s="233"/>
      <c r="B33" s="922" t="s">
        <v>251</v>
      </c>
      <c r="C33" s="923"/>
      <c r="D33" s="923"/>
      <c r="E33" s="924"/>
      <c r="F33" s="909">
        <v>0</v>
      </c>
      <c r="G33" s="885"/>
      <c r="H33" s="886"/>
      <c r="I33" s="909">
        <v>0</v>
      </c>
      <c r="J33" s="885"/>
      <c r="K33" s="886"/>
      <c r="L33" s="909">
        <v>0</v>
      </c>
      <c r="M33" s="885"/>
      <c r="N33" s="886"/>
      <c r="O33" s="909">
        <v>0</v>
      </c>
      <c r="P33" s="885"/>
      <c r="Q33" s="886"/>
      <c r="R33" s="909">
        <v>0</v>
      </c>
      <c r="S33" s="885"/>
      <c r="T33" s="886"/>
      <c r="U33" s="909">
        <v>0</v>
      </c>
      <c r="V33" s="885"/>
      <c r="W33" s="886"/>
    </row>
    <row r="34" spans="1:42" s="232" customFormat="1" ht="22.5" customHeight="1">
      <c r="A34" s="233"/>
      <c r="B34" s="922" t="s">
        <v>250</v>
      </c>
      <c r="C34" s="923"/>
      <c r="D34" s="923"/>
      <c r="E34" s="924"/>
      <c r="F34" s="884" t="s">
        <v>249</v>
      </c>
      <c r="G34" s="885"/>
      <c r="H34" s="886"/>
      <c r="I34" s="884" t="s">
        <v>249</v>
      </c>
      <c r="J34" s="885"/>
      <c r="K34" s="886"/>
      <c r="L34" s="884" t="s">
        <v>249</v>
      </c>
      <c r="M34" s="885"/>
      <c r="N34" s="886"/>
      <c r="O34" s="884" t="s">
        <v>249</v>
      </c>
      <c r="P34" s="885"/>
      <c r="Q34" s="886"/>
      <c r="R34" s="884" t="s">
        <v>249</v>
      </c>
      <c r="S34" s="885"/>
      <c r="T34" s="886"/>
      <c r="U34" s="884" t="s">
        <v>249</v>
      </c>
      <c r="V34" s="885"/>
      <c r="W34" s="886"/>
    </row>
    <row r="35" spans="1:42" s="232" customFormat="1" ht="22.5" customHeight="1">
      <c r="A35" s="233"/>
      <c r="B35" s="932" t="s">
        <v>248</v>
      </c>
      <c r="C35" s="933"/>
      <c r="D35" s="933"/>
      <c r="E35" s="934"/>
      <c r="F35" s="881" t="s">
        <v>247</v>
      </c>
      <c r="G35" s="882"/>
      <c r="H35" s="883"/>
      <c r="I35" s="881" t="s">
        <v>247</v>
      </c>
      <c r="J35" s="882"/>
      <c r="K35" s="883"/>
      <c r="L35" s="881" t="s">
        <v>247</v>
      </c>
      <c r="M35" s="882"/>
      <c r="N35" s="883"/>
      <c r="O35" s="881" t="s">
        <v>247</v>
      </c>
      <c r="P35" s="882"/>
      <c r="Q35" s="883"/>
      <c r="R35" s="881" t="s">
        <v>247</v>
      </c>
      <c r="S35" s="882"/>
      <c r="T35" s="883"/>
      <c r="U35" s="881" t="s">
        <v>247</v>
      </c>
      <c r="V35" s="882"/>
      <c r="W35" s="883"/>
    </row>
    <row r="36" spans="1:42" s="232" customFormat="1" ht="3.75" customHeight="1">
      <c r="A36" s="245"/>
      <c r="B36" s="244"/>
      <c r="C36" s="244"/>
      <c r="D36" s="244"/>
      <c r="E36" s="244"/>
      <c r="F36" s="244"/>
      <c r="G36" s="244"/>
      <c r="H36" s="244"/>
      <c r="I36" s="244"/>
      <c r="J36" s="244"/>
      <c r="K36" s="244"/>
      <c r="L36" s="244"/>
      <c r="M36" s="244"/>
      <c r="N36" s="244"/>
      <c r="O36" s="244"/>
      <c r="P36" s="243"/>
      <c r="Q36" s="243"/>
      <c r="R36" s="243"/>
      <c r="S36" s="243"/>
      <c r="T36" s="243"/>
      <c r="U36" s="243"/>
      <c r="V36" s="243"/>
      <c r="W36" s="242"/>
      <c r="Y36" s="241"/>
      <c r="Z36" s="233"/>
      <c r="AA36" s="233"/>
      <c r="AB36" s="233"/>
      <c r="AC36" s="233"/>
      <c r="AD36" s="233"/>
      <c r="AE36" s="233"/>
      <c r="AF36" s="233"/>
      <c r="AG36" s="233"/>
      <c r="AH36" s="233"/>
      <c r="AI36" s="233"/>
      <c r="AJ36" s="233"/>
      <c r="AK36" s="233"/>
      <c r="AL36" s="233"/>
      <c r="AM36" s="233"/>
      <c r="AN36" s="233"/>
      <c r="AO36" s="233"/>
      <c r="AP36" s="233"/>
    </row>
    <row r="37" spans="1:42" s="230" customFormat="1" ht="17.25" customHeight="1">
      <c r="A37" s="240"/>
      <c r="B37" s="239" t="s">
        <v>482</v>
      </c>
      <c r="C37" s="239"/>
      <c r="D37" s="239"/>
      <c r="E37" s="239"/>
      <c r="F37" s="239"/>
      <c r="G37" s="239"/>
      <c r="H37" s="239"/>
      <c r="I37" s="239"/>
      <c r="J37" s="239"/>
      <c r="K37" s="239"/>
      <c r="L37" s="239"/>
      <c r="M37" s="239"/>
      <c r="N37" s="239"/>
      <c r="O37" s="239"/>
      <c r="P37" s="239"/>
      <c r="Q37" s="239"/>
      <c r="R37" s="239"/>
      <c r="S37" s="239"/>
      <c r="T37" s="239"/>
      <c r="U37" s="239"/>
      <c r="V37" s="239"/>
      <c r="W37" s="239"/>
      <c r="Y37" s="238"/>
      <c r="Z37" s="231"/>
      <c r="AA37" s="231"/>
      <c r="AB37" s="231"/>
      <c r="AC37" s="231"/>
      <c r="AD37" s="231"/>
      <c r="AE37" s="231"/>
      <c r="AF37" s="231"/>
      <c r="AG37" s="231"/>
      <c r="AH37" s="231"/>
      <c r="AI37" s="231"/>
      <c r="AJ37" s="231"/>
      <c r="AK37" s="231"/>
      <c r="AL37" s="231"/>
      <c r="AM37" s="231"/>
      <c r="AN37" s="231"/>
      <c r="AO37" s="231"/>
      <c r="AP37" s="231"/>
    </row>
    <row r="38" spans="1:42" s="230" customFormat="1" ht="20.25" customHeight="1">
      <c r="A38" s="231"/>
      <c r="B38" s="917" t="s">
        <v>246</v>
      </c>
      <c r="C38" s="928"/>
      <c r="D38" s="928"/>
      <c r="E38" s="928"/>
      <c r="F38" s="928"/>
      <c r="G38" s="928"/>
      <c r="H38" s="928"/>
      <c r="I38" s="928"/>
      <c r="J38" s="928"/>
      <c r="K38" s="928"/>
      <c r="L38" s="928"/>
      <c r="M38" s="928"/>
      <c r="N38" s="928"/>
      <c r="O38" s="928"/>
      <c r="P38" s="928"/>
      <c r="Q38" s="928"/>
      <c r="R38" s="928"/>
      <c r="S38" s="928"/>
      <c r="T38" s="928"/>
      <c r="U38" s="928"/>
      <c r="V38" s="237"/>
      <c r="W38" s="237"/>
    </row>
    <row r="39" spans="1:42" s="230" customFormat="1" ht="17.25" customHeight="1">
      <c r="A39" s="231"/>
      <c r="B39" s="236" t="s">
        <v>245</v>
      </c>
      <c r="C39" s="236"/>
      <c r="D39" s="236"/>
      <c r="E39" s="236"/>
      <c r="F39" s="236"/>
      <c r="G39" s="236"/>
      <c r="H39" s="236"/>
      <c r="I39" s="236"/>
      <c r="J39" s="236"/>
      <c r="K39" s="235"/>
      <c r="L39" s="235"/>
      <c r="M39" s="235"/>
      <c r="N39" s="235"/>
      <c r="O39" s="235"/>
      <c r="P39" s="235"/>
      <c r="Q39" s="235"/>
      <c r="R39" s="235"/>
      <c r="S39" s="235"/>
      <c r="T39" s="235"/>
      <c r="U39" s="235"/>
      <c r="V39" s="235"/>
      <c r="W39" s="235"/>
    </row>
    <row r="40" spans="1:42" s="230" customFormat="1" ht="13.2">
      <c r="A40" s="231"/>
      <c r="B40" s="236"/>
      <c r="C40" s="236"/>
      <c r="D40" s="236"/>
      <c r="E40" s="236"/>
      <c r="F40" s="236"/>
      <c r="G40" s="236"/>
      <c r="H40" s="236"/>
      <c r="I40" s="236"/>
      <c r="J40" s="236"/>
      <c r="K40" s="235"/>
      <c r="L40" s="235"/>
      <c r="M40" s="235"/>
      <c r="N40" s="235"/>
      <c r="O40" s="235"/>
      <c r="P40" s="235"/>
      <c r="Q40" s="235"/>
      <c r="R40" s="235"/>
      <c r="S40" s="235"/>
      <c r="T40" s="235"/>
      <c r="U40" s="235"/>
      <c r="V40" s="235"/>
      <c r="W40" s="235"/>
    </row>
    <row r="41" spans="1:42" s="232" customFormat="1" ht="20.25" customHeight="1" thickBot="1">
      <c r="A41" s="233"/>
      <c r="B41" s="234" t="s">
        <v>244</v>
      </c>
      <c r="C41" s="233"/>
      <c r="D41" s="233"/>
      <c r="E41" s="233"/>
      <c r="F41" s="233"/>
      <c r="G41" s="233"/>
      <c r="H41" s="233"/>
      <c r="I41" s="233"/>
      <c r="J41" s="233"/>
    </row>
    <row r="42" spans="1:42" s="232" customFormat="1" ht="30.75" customHeight="1" thickBot="1">
      <c r="A42" s="233"/>
      <c r="B42" s="887" t="s">
        <v>243</v>
      </c>
      <c r="C42" s="888"/>
      <c r="D42" s="888"/>
      <c r="E42" s="888"/>
      <c r="F42" s="888"/>
      <c r="G42" s="888"/>
      <c r="H42" s="888"/>
      <c r="I42" s="888"/>
      <c r="J42" s="925" t="s">
        <v>242</v>
      </c>
      <c r="K42" s="926"/>
      <c r="L42" s="926"/>
      <c r="M42" s="927"/>
    </row>
    <row r="43" spans="1:42" s="230" customFormat="1" ht="33" customHeight="1">
      <c r="A43" s="231"/>
      <c r="B43" s="917" t="s">
        <v>241</v>
      </c>
      <c r="C43" s="917"/>
      <c r="D43" s="917"/>
      <c r="E43" s="917"/>
      <c r="F43" s="917"/>
      <c r="G43" s="917"/>
      <c r="H43" s="917"/>
      <c r="I43" s="917"/>
      <c r="J43" s="917"/>
      <c r="K43" s="917"/>
      <c r="L43" s="917"/>
      <c r="M43" s="917"/>
      <c r="N43" s="917"/>
      <c r="O43" s="917"/>
      <c r="P43" s="917"/>
      <c r="Q43" s="917"/>
      <c r="R43" s="917"/>
      <c r="S43" s="917"/>
      <c r="T43" s="917"/>
      <c r="U43" s="917"/>
      <c r="V43" s="918"/>
      <c r="W43" s="918"/>
    </row>
    <row r="44" spans="1:42" s="229" customFormat="1" ht="182.25" customHeight="1">
      <c r="B44" s="910" t="s">
        <v>240</v>
      </c>
      <c r="C44" s="911"/>
      <c r="D44" s="911"/>
      <c r="E44" s="911"/>
      <c r="F44" s="911"/>
      <c r="G44" s="911"/>
      <c r="H44" s="911"/>
      <c r="I44" s="911"/>
      <c r="J44" s="911"/>
      <c r="K44" s="911"/>
      <c r="L44" s="911"/>
      <c r="M44" s="911"/>
      <c r="N44" s="911"/>
      <c r="O44" s="911"/>
      <c r="P44" s="911"/>
      <c r="Q44" s="911"/>
      <c r="R44" s="911"/>
      <c r="S44" s="911"/>
      <c r="T44" s="911"/>
      <c r="U44" s="911"/>
      <c r="V44" s="912"/>
      <c r="W44" s="912"/>
    </row>
  </sheetData>
  <mergeCells count="117">
    <mergeCell ref="B30:E30"/>
    <mergeCell ref="B31:E31"/>
    <mergeCell ref="B28:E28"/>
    <mergeCell ref="F28:H28"/>
    <mergeCell ref="F29:H29"/>
    <mergeCell ref="P20:Q20"/>
    <mergeCell ref="B23:C23"/>
    <mergeCell ref="P24:Q24"/>
    <mergeCell ref="J23:K23"/>
    <mergeCell ref="N24:O24"/>
    <mergeCell ref="I28:K28"/>
    <mergeCell ref="O28:Q28"/>
    <mergeCell ref="O29:Q29"/>
    <mergeCell ref="D20:E20"/>
    <mergeCell ref="B20:C20"/>
    <mergeCell ref="J20:K20"/>
    <mergeCell ref="F20:G20"/>
    <mergeCell ref="D21:E21"/>
    <mergeCell ref="B21:C21"/>
    <mergeCell ref="B19:Q19"/>
    <mergeCell ref="B22:Q22"/>
    <mergeCell ref="B29:E29"/>
    <mergeCell ref="J42:M42"/>
    <mergeCell ref="B38:U38"/>
    <mergeCell ref="F35:H35"/>
    <mergeCell ref="B32:E32"/>
    <mergeCell ref="B33:E33"/>
    <mergeCell ref="B34:E34"/>
    <mergeCell ref="B35:E35"/>
    <mergeCell ref="L34:N34"/>
    <mergeCell ref="F32:H32"/>
    <mergeCell ref="I35:K35"/>
    <mergeCell ref="L35:N35"/>
    <mergeCell ref="O32:Q32"/>
    <mergeCell ref="O33:Q33"/>
    <mergeCell ref="O34:Q34"/>
    <mergeCell ref="O35:Q35"/>
    <mergeCell ref="I32:K32"/>
    <mergeCell ref="I33:K33"/>
    <mergeCell ref="I34:K34"/>
    <mergeCell ref="U28:W28"/>
    <mergeCell ref="U29:W29"/>
    <mergeCell ref="U30:W30"/>
    <mergeCell ref="U31:W31"/>
    <mergeCell ref="L30:N30"/>
    <mergeCell ref="L31:N31"/>
    <mergeCell ref="U32:W32"/>
    <mergeCell ref="H20:I20"/>
    <mergeCell ref="F21:G21"/>
    <mergeCell ref="H21:I21"/>
    <mergeCell ref="J21:K21"/>
    <mergeCell ref="O30:Q30"/>
    <mergeCell ref="O31:Q31"/>
    <mergeCell ref="L28:N28"/>
    <mergeCell ref="I29:K29"/>
    <mergeCell ref="I30:K30"/>
    <mergeCell ref="I31:K31"/>
    <mergeCell ref="F30:H30"/>
    <mergeCell ref="F31:H31"/>
    <mergeCell ref="B44:W44"/>
    <mergeCell ref="F24:G24"/>
    <mergeCell ref="H24:I24"/>
    <mergeCell ref="F23:G23"/>
    <mergeCell ref="H23:I23"/>
    <mergeCell ref="N23:O23"/>
    <mergeCell ref="L23:M23"/>
    <mergeCell ref="L24:M24"/>
    <mergeCell ref="J24:K24"/>
    <mergeCell ref="B43:W43"/>
    <mergeCell ref="B24:C24"/>
    <mergeCell ref="D23:E23"/>
    <mergeCell ref="D24:E24"/>
    <mergeCell ref="P23:Q23"/>
    <mergeCell ref="R28:T28"/>
    <mergeCell ref="R29:T29"/>
    <mergeCell ref="R30:T30"/>
    <mergeCell ref="R31:T31"/>
    <mergeCell ref="R32:T32"/>
    <mergeCell ref="F33:H33"/>
    <mergeCell ref="L32:N32"/>
    <mergeCell ref="U33:W33"/>
    <mergeCell ref="U34:W34"/>
    <mergeCell ref="F34:H34"/>
    <mergeCell ref="U35:W35"/>
    <mergeCell ref="R34:T34"/>
    <mergeCell ref="R35:T35"/>
    <mergeCell ref="B42:I42"/>
    <mergeCell ref="F7:H7"/>
    <mergeCell ref="B8:E9"/>
    <mergeCell ref="Q10:U10"/>
    <mergeCell ref="B10:E10"/>
    <mergeCell ref="I7:J7"/>
    <mergeCell ref="K7:M7"/>
    <mergeCell ref="N7:U7"/>
    <mergeCell ref="L20:M20"/>
    <mergeCell ref="P21:Q21"/>
    <mergeCell ref="N21:O21"/>
    <mergeCell ref="L21:M21"/>
    <mergeCell ref="N11:U11"/>
    <mergeCell ref="B17:F17"/>
    <mergeCell ref="G17:J17"/>
    <mergeCell ref="N20:O20"/>
    <mergeCell ref="B11:E11"/>
    <mergeCell ref="F11:M11"/>
    <mergeCell ref="R33:T33"/>
    <mergeCell ref="L29:N29"/>
    <mergeCell ref="L33:N33"/>
    <mergeCell ref="B3:L3"/>
    <mergeCell ref="A1:W1"/>
    <mergeCell ref="A2:W2"/>
    <mergeCell ref="H4:U4"/>
    <mergeCell ref="G10:J10"/>
    <mergeCell ref="L10:O10"/>
    <mergeCell ref="Q8:U9"/>
    <mergeCell ref="N8:P8"/>
    <mergeCell ref="N9:P9"/>
    <mergeCell ref="B7:E7"/>
  </mergeCells>
  <phoneticPr fontId="20"/>
  <printOptions horizontalCentered="1"/>
  <pageMargins left="0.59055118110236227" right="0.59055118110236227" top="0.78740157480314965" bottom="0.59055118110236227" header="0.51181102362204722" footer="0.11811023622047245"/>
  <pageSetup paperSize="9" scale="94" fitToHeight="0" orientation="portrait" r:id="rId1"/>
  <headerFooter alignWithMargins="0"/>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0C9F-9976-4CA7-9AC8-D58415F8E094}">
  <sheetPr>
    <pageSetUpPr fitToPage="1"/>
  </sheetPr>
  <dimension ref="A1:BU81"/>
  <sheetViews>
    <sheetView showGridLines="0" view="pageBreakPreview" zoomScaleNormal="70" zoomScaleSheetLayoutView="100" workbookViewId="0"/>
  </sheetViews>
  <sheetFormatPr defaultColWidth="4.88671875" defaultRowHeight="20.25" customHeight="1"/>
  <cols>
    <col min="1" max="1" width="1.77734375" style="625" customWidth="1"/>
    <col min="2" max="5" width="6.33203125" style="625" customWidth="1"/>
    <col min="6" max="6" width="18.33203125" style="625" hidden="1" customWidth="1"/>
    <col min="7" max="58" width="6.21875" style="625" customWidth="1"/>
    <col min="59" max="16384" width="4.88671875" style="625"/>
  </cols>
  <sheetData>
    <row r="1" spans="2:64" s="600" customFormat="1" ht="20.25" customHeight="1">
      <c r="C1" s="601" t="s">
        <v>719</v>
      </c>
      <c r="D1" s="601"/>
      <c r="E1" s="601"/>
      <c r="F1" s="601"/>
      <c r="G1" s="601"/>
      <c r="H1" s="602" t="s">
        <v>354</v>
      </c>
      <c r="J1" s="602"/>
      <c r="L1" s="601"/>
      <c r="M1" s="601"/>
      <c r="N1" s="601"/>
      <c r="O1" s="601"/>
      <c r="P1" s="601"/>
      <c r="Q1" s="601"/>
      <c r="R1" s="601"/>
      <c r="AM1" s="603"/>
      <c r="AN1" s="604"/>
      <c r="AO1" s="604" t="s">
        <v>353</v>
      </c>
      <c r="AP1" s="1156" t="s">
        <v>352</v>
      </c>
      <c r="AQ1" s="1157"/>
      <c r="AR1" s="1157"/>
      <c r="AS1" s="1157"/>
      <c r="AT1" s="1157"/>
      <c r="AU1" s="1157"/>
      <c r="AV1" s="1157"/>
      <c r="AW1" s="1157"/>
      <c r="AX1" s="1157"/>
      <c r="AY1" s="1157"/>
      <c r="AZ1" s="1157"/>
      <c r="BA1" s="1157"/>
      <c r="BB1" s="1157"/>
      <c r="BC1" s="1157"/>
      <c r="BD1" s="1157"/>
      <c r="BE1" s="1157"/>
      <c r="BF1" s="604" t="s">
        <v>345</v>
      </c>
    </row>
    <row r="2" spans="2:64" s="600" customFormat="1" ht="20.25" customHeight="1">
      <c r="C2" s="601"/>
      <c r="D2" s="601"/>
      <c r="E2" s="601"/>
      <c r="F2" s="601"/>
      <c r="G2" s="601"/>
      <c r="J2" s="602"/>
      <c r="L2" s="601"/>
      <c r="M2" s="601"/>
      <c r="N2" s="601"/>
      <c r="O2" s="601"/>
      <c r="P2" s="601"/>
      <c r="Q2" s="601"/>
      <c r="R2" s="601"/>
      <c r="Y2" s="605" t="s">
        <v>351</v>
      </c>
      <c r="Z2" s="1158">
        <v>6</v>
      </c>
      <c r="AA2" s="1158"/>
      <c r="AB2" s="605" t="s">
        <v>350</v>
      </c>
      <c r="AC2" s="1159">
        <f>IF(Z2=0,"",YEAR(DATE(2018+Z2,1,1)))</f>
        <v>2024</v>
      </c>
      <c r="AD2" s="1159"/>
      <c r="AE2" s="606" t="s">
        <v>349</v>
      </c>
      <c r="AF2" s="606" t="s">
        <v>348</v>
      </c>
      <c r="AG2" s="1158">
        <v>4</v>
      </c>
      <c r="AH2" s="1158"/>
      <c r="AI2" s="606" t="s">
        <v>341</v>
      </c>
      <c r="AM2" s="603"/>
      <c r="AN2" s="604"/>
      <c r="AO2" s="604" t="s">
        <v>347</v>
      </c>
      <c r="AP2" s="1158" t="s">
        <v>346</v>
      </c>
      <c r="AQ2" s="1158"/>
      <c r="AR2" s="1158"/>
      <c r="AS2" s="1158"/>
      <c r="AT2" s="1158"/>
      <c r="AU2" s="1158"/>
      <c r="AV2" s="1158"/>
      <c r="AW2" s="1158"/>
      <c r="AX2" s="1158"/>
      <c r="AY2" s="1158"/>
      <c r="AZ2" s="1158"/>
      <c r="BA2" s="1158"/>
      <c r="BB2" s="1158"/>
      <c r="BC2" s="1158"/>
      <c r="BD2" s="1158"/>
      <c r="BE2" s="1158"/>
      <c r="BF2" s="604" t="s">
        <v>345</v>
      </c>
    </row>
    <row r="3" spans="2:64" s="607" customFormat="1" ht="20.25" customHeight="1">
      <c r="B3" s="459"/>
      <c r="C3" s="459"/>
      <c r="D3" s="459"/>
      <c r="E3" s="459"/>
      <c r="F3" s="459"/>
      <c r="G3" s="454"/>
      <c r="H3" s="459"/>
      <c r="I3" s="459"/>
      <c r="J3" s="454"/>
      <c r="K3" s="459"/>
      <c r="L3" s="456"/>
      <c r="M3" s="456"/>
      <c r="N3" s="456"/>
      <c r="O3" s="456"/>
      <c r="P3" s="456"/>
      <c r="Q3" s="456"/>
      <c r="R3" s="456"/>
      <c r="S3" s="459"/>
      <c r="T3" s="459"/>
      <c r="U3" s="459"/>
      <c r="V3" s="459"/>
      <c r="W3" s="459"/>
      <c r="X3" s="459"/>
      <c r="Y3" s="459"/>
      <c r="Z3" s="460"/>
      <c r="AA3" s="460"/>
      <c r="AB3" s="461"/>
      <c r="AC3" s="462"/>
      <c r="AD3" s="461"/>
      <c r="AE3" s="459"/>
      <c r="AF3" s="459"/>
      <c r="AG3" s="459"/>
      <c r="AH3" s="459"/>
      <c r="AI3" s="459"/>
      <c r="AJ3" s="459"/>
      <c r="AK3" s="459"/>
      <c r="AL3" s="459"/>
      <c r="AM3" s="459"/>
      <c r="AN3" s="459"/>
      <c r="AO3" s="459"/>
      <c r="AP3" s="459"/>
      <c r="AQ3" s="459"/>
      <c r="AR3" s="459"/>
      <c r="AS3" s="459"/>
      <c r="AT3" s="459"/>
      <c r="BA3" s="608" t="s">
        <v>344</v>
      </c>
      <c r="BB3" s="1147" t="s">
        <v>720</v>
      </c>
      <c r="BC3" s="1148"/>
      <c r="BD3" s="1148"/>
      <c r="BE3" s="1149"/>
      <c r="BF3" s="604"/>
    </row>
    <row r="4" spans="2:64" s="607" customFormat="1" ht="19.2">
      <c r="B4" s="459"/>
      <c r="C4" s="459"/>
      <c r="D4" s="459"/>
      <c r="E4" s="459"/>
      <c r="F4" s="459"/>
      <c r="G4" s="454"/>
      <c r="H4" s="459"/>
      <c r="I4" s="459"/>
      <c r="J4" s="454"/>
      <c r="K4" s="459"/>
      <c r="L4" s="456"/>
      <c r="M4" s="456"/>
      <c r="N4" s="456"/>
      <c r="O4" s="456"/>
      <c r="P4" s="456"/>
      <c r="Q4" s="456"/>
      <c r="R4" s="456"/>
      <c r="S4" s="459"/>
      <c r="T4" s="459"/>
      <c r="U4" s="459"/>
      <c r="V4" s="459"/>
      <c r="W4" s="459"/>
      <c r="X4" s="459"/>
      <c r="Y4" s="459"/>
      <c r="Z4" s="464"/>
      <c r="AA4" s="464"/>
      <c r="AB4" s="459"/>
      <c r="AC4" s="459"/>
      <c r="AD4" s="459"/>
      <c r="AE4" s="459"/>
      <c r="AF4" s="459"/>
      <c r="AG4" s="452"/>
      <c r="AH4" s="452"/>
      <c r="AI4" s="452"/>
      <c r="AJ4" s="452"/>
      <c r="AK4" s="452"/>
      <c r="AL4" s="452"/>
      <c r="AM4" s="452"/>
      <c r="AN4" s="452"/>
      <c r="AO4" s="452"/>
      <c r="AP4" s="452"/>
      <c r="AQ4" s="452"/>
      <c r="AR4" s="452"/>
      <c r="AS4" s="452"/>
      <c r="AT4" s="452"/>
      <c r="AU4" s="600"/>
      <c r="AV4" s="600"/>
      <c r="AW4" s="600"/>
      <c r="AX4" s="600"/>
      <c r="AY4" s="600"/>
      <c r="AZ4" s="600"/>
      <c r="BA4" s="608" t="s">
        <v>721</v>
      </c>
      <c r="BB4" s="1147" t="s">
        <v>722</v>
      </c>
      <c r="BC4" s="1148"/>
      <c r="BD4" s="1148"/>
      <c r="BE4" s="1149"/>
      <c r="BF4" s="609"/>
    </row>
    <row r="5" spans="2:64" s="607" customFormat="1" ht="6.75" customHeight="1">
      <c r="B5" s="459"/>
      <c r="C5" s="466"/>
      <c r="D5" s="466"/>
      <c r="E5" s="466"/>
      <c r="F5" s="466"/>
      <c r="G5" s="467"/>
      <c r="H5" s="466"/>
      <c r="I5" s="466"/>
      <c r="J5" s="467"/>
      <c r="K5" s="466"/>
      <c r="L5" s="468"/>
      <c r="M5" s="468"/>
      <c r="N5" s="468"/>
      <c r="O5" s="468"/>
      <c r="P5" s="468"/>
      <c r="Q5" s="468"/>
      <c r="R5" s="468"/>
      <c r="S5" s="466"/>
      <c r="T5" s="466"/>
      <c r="U5" s="466"/>
      <c r="V5" s="466"/>
      <c r="W5" s="466"/>
      <c r="X5" s="466"/>
      <c r="Y5" s="466"/>
      <c r="Z5" s="469"/>
      <c r="AA5" s="469"/>
      <c r="AB5" s="466"/>
      <c r="AC5" s="466"/>
      <c r="AD5" s="466"/>
      <c r="AE5" s="466"/>
      <c r="AF5" s="459"/>
      <c r="AG5" s="452"/>
      <c r="AH5" s="452"/>
      <c r="AI5" s="452"/>
      <c r="AJ5" s="452"/>
      <c r="AK5" s="452"/>
      <c r="AL5" s="452"/>
      <c r="AM5" s="452"/>
      <c r="AN5" s="452"/>
      <c r="AO5" s="452"/>
      <c r="AP5" s="452"/>
      <c r="AQ5" s="452"/>
      <c r="AR5" s="452"/>
      <c r="AS5" s="452"/>
      <c r="AT5" s="452"/>
      <c r="AU5" s="600"/>
      <c r="AV5" s="600"/>
      <c r="AW5" s="600"/>
      <c r="AX5" s="600"/>
      <c r="AY5" s="600"/>
      <c r="AZ5" s="600"/>
      <c r="BA5" s="600"/>
      <c r="BB5" s="600"/>
      <c r="BC5" s="600"/>
      <c r="BD5" s="600"/>
      <c r="BE5" s="609"/>
      <c r="BF5" s="609"/>
    </row>
    <row r="6" spans="2:64" s="607" customFormat="1" ht="20.25" customHeight="1">
      <c r="B6" s="459"/>
      <c r="C6" s="466"/>
      <c r="D6" s="466"/>
      <c r="E6" s="466"/>
      <c r="F6" s="466"/>
      <c r="G6" s="467"/>
      <c r="H6" s="466"/>
      <c r="I6" s="466"/>
      <c r="J6" s="467"/>
      <c r="K6" s="466"/>
      <c r="L6" s="468"/>
      <c r="M6" s="468"/>
      <c r="N6" s="468"/>
      <c r="O6" s="468"/>
      <c r="P6" s="468"/>
      <c r="Q6" s="468"/>
      <c r="R6" s="468"/>
      <c r="S6" s="466"/>
      <c r="T6" s="466"/>
      <c r="U6" s="466"/>
      <c r="V6" s="466"/>
      <c r="W6" s="466"/>
      <c r="X6" s="466"/>
      <c r="Y6" s="466"/>
      <c r="Z6" s="469"/>
      <c r="AA6" s="469"/>
      <c r="AB6" s="466"/>
      <c r="AC6" s="466"/>
      <c r="AD6" s="466"/>
      <c r="AE6" s="466"/>
      <c r="AF6" s="459"/>
      <c r="AG6" s="452"/>
      <c r="AH6" s="452"/>
      <c r="AI6" s="452"/>
      <c r="AJ6" s="452"/>
      <c r="AK6" s="452"/>
      <c r="AL6" s="452" t="s">
        <v>723</v>
      </c>
      <c r="AM6" s="452"/>
      <c r="AN6" s="452"/>
      <c r="AO6" s="452"/>
      <c r="AP6" s="452"/>
      <c r="AQ6" s="452"/>
      <c r="AR6" s="452"/>
      <c r="AS6" s="452"/>
      <c r="AT6" s="470"/>
      <c r="AU6" s="470"/>
      <c r="AV6" s="471"/>
      <c r="AW6" s="452"/>
      <c r="AX6" s="1150">
        <v>40</v>
      </c>
      <c r="AY6" s="1151"/>
      <c r="AZ6" s="471" t="s">
        <v>343</v>
      </c>
      <c r="BA6" s="452"/>
      <c r="BB6" s="1150">
        <v>160</v>
      </c>
      <c r="BC6" s="1151"/>
      <c r="BD6" s="471" t="s">
        <v>342</v>
      </c>
      <c r="BE6" s="452"/>
      <c r="BF6" s="609"/>
    </row>
    <row r="7" spans="2:64" s="607" customFormat="1" ht="6.75" customHeight="1">
      <c r="B7" s="459"/>
      <c r="C7" s="466"/>
      <c r="D7" s="466"/>
      <c r="E7" s="466"/>
      <c r="F7" s="466"/>
      <c r="G7" s="467"/>
      <c r="H7" s="466"/>
      <c r="I7" s="466"/>
      <c r="J7" s="467"/>
      <c r="K7" s="466"/>
      <c r="L7" s="468"/>
      <c r="M7" s="468"/>
      <c r="N7" s="468"/>
      <c r="O7" s="468"/>
      <c r="P7" s="468"/>
      <c r="Q7" s="468"/>
      <c r="R7" s="468"/>
      <c r="S7" s="466"/>
      <c r="T7" s="466"/>
      <c r="U7" s="466"/>
      <c r="V7" s="466"/>
      <c r="W7" s="466"/>
      <c r="X7" s="466"/>
      <c r="Y7" s="466"/>
      <c r="Z7" s="469"/>
      <c r="AA7" s="469"/>
      <c r="AB7" s="466"/>
      <c r="AC7" s="466"/>
      <c r="AD7" s="466"/>
      <c r="AE7" s="466"/>
      <c r="AF7" s="459"/>
      <c r="AG7" s="452"/>
      <c r="AH7" s="452"/>
      <c r="AI7" s="452"/>
      <c r="AJ7" s="452"/>
      <c r="AK7" s="452"/>
      <c r="AL7" s="452"/>
      <c r="AM7" s="452"/>
      <c r="AN7" s="452"/>
      <c r="AO7" s="452"/>
      <c r="AP7" s="452"/>
      <c r="AQ7" s="452"/>
      <c r="AR7" s="452"/>
      <c r="AS7" s="452"/>
      <c r="AT7" s="452"/>
      <c r="AU7" s="600"/>
      <c r="AV7" s="600"/>
      <c r="AW7" s="600"/>
      <c r="AX7" s="600"/>
      <c r="AY7" s="600"/>
      <c r="AZ7" s="600"/>
      <c r="BA7" s="600"/>
      <c r="BB7" s="600"/>
      <c r="BC7" s="600"/>
      <c r="BD7" s="600"/>
      <c r="BE7" s="609"/>
      <c r="BF7" s="609"/>
    </row>
    <row r="8" spans="2:64" s="607" customFormat="1" ht="20.25" customHeight="1">
      <c r="B8" s="472"/>
      <c r="C8" s="472"/>
      <c r="D8" s="472"/>
      <c r="E8" s="472"/>
      <c r="F8" s="472"/>
      <c r="G8" s="473"/>
      <c r="H8" s="473"/>
      <c r="I8" s="473"/>
      <c r="J8" s="472"/>
      <c r="K8" s="472"/>
      <c r="L8" s="473"/>
      <c r="M8" s="473"/>
      <c r="N8" s="473"/>
      <c r="O8" s="472"/>
      <c r="P8" s="473"/>
      <c r="Q8" s="473"/>
      <c r="R8" s="473"/>
      <c r="S8" s="474"/>
      <c r="T8" s="475"/>
      <c r="U8" s="475"/>
      <c r="V8" s="476"/>
      <c r="W8" s="459"/>
      <c r="X8" s="459"/>
      <c r="Y8" s="459"/>
      <c r="Z8" s="469"/>
      <c r="AA8" s="477"/>
      <c r="AB8" s="467"/>
      <c r="AC8" s="469"/>
      <c r="AD8" s="469"/>
      <c r="AE8" s="469"/>
      <c r="AF8" s="478"/>
      <c r="AG8" s="479"/>
      <c r="AH8" s="479"/>
      <c r="AI8" s="479"/>
      <c r="AJ8" s="480"/>
      <c r="AK8" s="468"/>
      <c r="AL8" s="477"/>
      <c r="AM8" s="477"/>
      <c r="AN8" s="467"/>
      <c r="AO8" s="470"/>
      <c r="AP8" s="470"/>
      <c r="AQ8" s="470"/>
      <c r="AR8" s="481"/>
      <c r="AS8" s="481"/>
      <c r="AT8" s="452"/>
      <c r="AU8" s="610"/>
      <c r="AV8" s="610"/>
      <c r="AW8" s="611"/>
      <c r="AX8" s="600"/>
      <c r="AY8" s="600" t="s">
        <v>340</v>
      </c>
      <c r="AZ8" s="600"/>
      <c r="BA8" s="600"/>
      <c r="BB8" s="1152">
        <f>DAY(EOMONTH(DATE(AC2,AG2,1),0))</f>
        <v>30</v>
      </c>
      <c r="BC8" s="1153"/>
      <c r="BD8" s="600" t="s">
        <v>339</v>
      </c>
      <c r="BE8" s="600"/>
      <c r="BF8" s="600"/>
      <c r="BJ8" s="604"/>
      <c r="BK8" s="604"/>
      <c r="BL8" s="604"/>
    </row>
    <row r="9" spans="2:64" s="607" customFormat="1" ht="6" customHeight="1">
      <c r="B9" s="482"/>
      <c r="C9" s="482"/>
      <c r="D9" s="482"/>
      <c r="E9" s="482"/>
      <c r="F9" s="482"/>
      <c r="G9" s="472"/>
      <c r="H9" s="473"/>
      <c r="I9" s="470"/>
      <c r="J9" s="470"/>
      <c r="K9" s="482"/>
      <c r="L9" s="472"/>
      <c r="M9" s="473"/>
      <c r="N9" s="470"/>
      <c r="O9" s="470"/>
      <c r="P9" s="472"/>
      <c r="Q9" s="470"/>
      <c r="R9" s="482"/>
      <c r="S9" s="470"/>
      <c r="T9" s="470"/>
      <c r="U9" s="470"/>
      <c r="V9" s="470"/>
      <c r="W9" s="459"/>
      <c r="X9" s="459"/>
      <c r="Y9" s="459"/>
      <c r="Z9" s="466"/>
      <c r="AA9" s="480"/>
      <c r="AB9" s="480"/>
      <c r="AC9" s="466"/>
      <c r="AD9" s="466"/>
      <c r="AE9" s="466"/>
      <c r="AF9" s="483"/>
      <c r="AG9" s="469"/>
      <c r="AH9" s="480"/>
      <c r="AI9" s="466"/>
      <c r="AJ9" s="479"/>
      <c r="AK9" s="480"/>
      <c r="AL9" s="480"/>
      <c r="AM9" s="480"/>
      <c r="AN9" s="480"/>
      <c r="AO9" s="466"/>
      <c r="AP9" s="452"/>
      <c r="AQ9" s="484"/>
      <c r="AR9" s="484"/>
      <c r="AS9" s="484"/>
      <c r="AT9" s="452"/>
      <c r="AU9" s="600"/>
      <c r="AV9" s="600"/>
      <c r="AW9" s="600"/>
      <c r="AX9" s="600"/>
      <c r="AY9" s="600"/>
      <c r="AZ9" s="600"/>
      <c r="BA9" s="600"/>
      <c r="BB9" s="600"/>
      <c r="BC9" s="600"/>
      <c r="BD9" s="600"/>
      <c r="BE9" s="600"/>
      <c r="BF9" s="600"/>
      <c r="BJ9" s="604"/>
      <c r="BK9" s="604"/>
      <c r="BL9" s="604"/>
    </row>
    <row r="10" spans="2:64" s="607" customFormat="1" ht="19.2">
      <c r="B10" s="472"/>
      <c r="C10" s="472"/>
      <c r="D10" s="472"/>
      <c r="E10" s="472"/>
      <c r="F10" s="472"/>
      <c r="G10" s="473"/>
      <c r="H10" s="473"/>
      <c r="I10" s="473"/>
      <c r="J10" s="472"/>
      <c r="K10" s="472"/>
      <c r="L10" s="473"/>
      <c r="M10" s="473"/>
      <c r="N10" s="473"/>
      <c r="O10" s="472"/>
      <c r="P10" s="473"/>
      <c r="Q10" s="473"/>
      <c r="R10" s="473"/>
      <c r="S10" s="474"/>
      <c r="T10" s="475"/>
      <c r="U10" s="475"/>
      <c r="V10" s="476"/>
      <c r="W10" s="459"/>
      <c r="X10" s="459"/>
      <c r="Y10" s="459"/>
      <c r="Z10" s="469"/>
      <c r="AA10" s="477"/>
      <c r="AB10" s="467"/>
      <c r="AC10" s="469"/>
      <c r="AD10" s="469"/>
      <c r="AE10" s="469"/>
      <c r="AF10" s="483"/>
      <c r="AG10" s="479"/>
      <c r="AH10" s="479"/>
      <c r="AI10" s="479"/>
      <c r="AJ10" s="480"/>
      <c r="AK10" s="468"/>
      <c r="AL10" s="477"/>
      <c r="AM10" s="452"/>
      <c r="AN10" s="452"/>
      <c r="AO10" s="485"/>
      <c r="AP10" s="485"/>
      <c r="AQ10" s="485"/>
      <c r="AR10" s="471"/>
      <c r="AS10" s="484"/>
      <c r="AT10" s="484"/>
      <c r="AU10" s="612"/>
      <c r="AV10" s="613"/>
      <c r="AW10" s="613"/>
      <c r="AX10" s="614"/>
      <c r="AY10" s="614"/>
      <c r="AZ10" s="609" t="s">
        <v>724</v>
      </c>
      <c r="BA10" s="613"/>
      <c r="BB10" s="1150">
        <v>1</v>
      </c>
      <c r="BC10" s="1154"/>
      <c r="BD10" s="1151"/>
      <c r="BE10" s="615" t="s">
        <v>338</v>
      </c>
      <c r="BF10" s="600"/>
      <c r="BJ10" s="604"/>
      <c r="BK10" s="604"/>
      <c r="BL10" s="604"/>
    </row>
    <row r="11" spans="2:64" s="607" customFormat="1" ht="6" customHeight="1">
      <c r="B11" s="482"/>
      <c r="C11" s="482"/>
      <c r="D11" s="482"/>
      <c r="E11" s="482"/>
      <c r="F11" s="488"/>
      <c r="G11" s="482"/>
      <c r="H11" s="482"/>
      <c r="I11" s="482"/>
      <c r="J11" s="482"/>
      <c r="K11" s="472"/>
      <c r="L11" s="473"/>
      <c r="M11" s="470"/>
      <c r="N11" s="470"/>
      <c r="O11" s="472"/>
      <c r="P11" s="470"/>
      <c r="Q11" s="482"/>
      <c r="R11" s="470"/>
      <c r="S11" s="470"/>
      <c r="T11" s="470"/>
      <c r="U11" s="470"/>
      <c r="V11" s="488"/>
      <c r="W11" s="459"/>
      <c r="X11" s="459"/>
      <c r="Y11" s="459"/>
      <c r="Z11" s="466"/>
      <c r="AA11" s="480"/>
      <c r="AB11" s="480"/>
      <c r="AC11" s="466"/>
      <c r="AD11" s="466"/>
      <c r="AE11" s="466"/>
      <c r="AF11" s="483"/>
      <c r="AG11" s="469"/>
      <c r="AH11" s="479"/>
      <c r="AI11" s="480"/>
      <c r="AJ11" s="479"/>
      <c r="AK11" s="480"/>
      <c r="AL11" s="480"/>
      <c r="AM11" s="480"/>
      <c r="AN11" s="480"/>
      <c r="AO11" s="482"/>
      <c r="AP11" s="482"/>
      <c r="AQ11" s="472"/>
      <c r="AR11" s="489"/>
      <c r="AS11" s="484"/>
      <c r="AT11" s="484"/>
      <c r="AU11" s="612"/>
      <c r="AV11" s="613"/>
      <c r="AW11" s="613"/>
      <c r="AX11" s="614"/>
      <c r="AY11" s="614"/>
      <c r="AZ11" s="613"/>
      <c r="BA11" s="613"/>
      <c r="BB11" s="616"/>
      <c r="BC11" s="616"/>
      <c r="BD11" s="616"/>
      <c r="BE11" s="615"/>
      <c r="BF11" s="600"/>
      <c r="BJ11" s="604"/>
      <c r="BK11" s="604"/>
      <c r="BL11" s="604"/>
    </row>
    <row r="12" spans="2:64" s="607" customFormat="1" ht="20.25" customHeight="1">
      <c r="B12" s="490"/>
      <c r="C12" s="490"/>
      <c r="D12" s="490"/>
      <c r="E12" s="490"/>
      <c r="F12" s="490"/>
      <c r="G12" s="490"/>
      <c r="H12" s="490"/>
      <c r="I12" s="490"/>
      <c r="J12" s="490"/>
      <c r="K12" s="490"/>
      <c r="L12" s="490"/>
      <c r="M12" s="490"/>
      <c r="N12" s="490"/>
      <c r="O12" s="490"/>
      <c r="P12" s="490"/>
      <c r="Q12" s="490"/>
      <c r="R12" s="490"/>
      <c r="S12" s="490"/>
      <c r="T12" s="490"/>
      <c r="U12" s="490"/>
      <c r="V12" s="490"/>
      <c r="W12" s="459"/>
      <c r="X12" s="459"/>
      <c r="Y12" s="459"/>
      <c r="Z12" s="472"/>
      <c r="AA12" s="491"/>
      <c r="AB12" s="491"/>
      <c r="AC12" s="472"/>
      <c r="AD12" s="469"/>
      <c r="AE12" s="469"/>
      <c r="AF12" s="478"/>
      <c r="AG12" s="467"/>
      <c r="AH12" s="479"/>
      <c r="AI12" s="480"/>
      <c r="AJ12" s="479"/>
      <c r="AK12" s="480"/>
      <c r="AL12" s="480"/>
      <c r="AM12" s="480"/>
      <c r="AN12" s="480"/>
      <c r="AO12" s="1155"/>
      <c r="AP12" s="1155"/>
      <c r="AQ12" s="1155"/>
      <c r="AR12" s="471"/>
      <c r="AS12" s="484"/>
      <c r="AT12" s="484"/>
      <c r="AU12" s="612"/>
      <c r="AV12" s="613"/>
      <c r="AW12" s="613"/>
      <c r="AX12" s="614"/>
      <c r="AY12" s="614"/>
      <c r="AZ12" s="613"/>
      <c r="BA12" s="613"/>
      <c r="BB12" s="1150">
        <v>1</v>
      </c>
      <c r="BC12" s="1154"/>
      <c r="BD12" s="1151"/>
      <c r="BE12" s="617" t="s">
        <v>337</v>
      </c>
      <c r="BF12" s="600"/>
      <c r="BJ12" s="604"/>
      <c r="BK12" s="604"/>
      <c r="BL12" s="604"/>
    </row>
    <row r="13" spans="2:64" s="607" customFormat="1" ht="6.75" customHeight="1">
      <c r="B13" s="490"/>
      <c r="C13" s="490"/>
      <c r="D13" s="490"/>
      <c r="E13" s="490"/>
      <c r="F13" s="490"/>
      <c r="G13" s="490"/>
      <c r="H13" s="490"/>
      <c r="I13" s="490"/>
      <c r="J13" s="490"/>
      <c r="K13" s="490"/>
      <c r="L13" s="490"/>
      <c r="M13" s="490"/>
      <c r="N13" s="490"/>
      <c r="O13" s="490"/>
      <c r="P13" s="490"/>
      <c r="Q13" s="490"/>
      <c r="R13" s="490"/>
      <c r="S13" s="490"/>
      <c r="T13" s="490"/>
      <c r="U13" s="490"/>
      <c r="V13" s="490"/>
      <c r="W13" s="459"/>
      <c r="X13" s="459"/>
      <c r="Y13" s="459"/>
      <c r="Z13" s="473"/>
      <c r="AA13" s="493"/>
      <c r="AB13" s="493"/>
      <c r="AC13" s="473"/>
      <c r="AD13" s="479"/>
      <c r="AE13" s="479"/>
      <c r="AF13" s="483"/>
      <c r="AG13" s="452"/>
      <c r="AH13" s="452"/>
      <c r="AI13" s="452"/>
      <c r="AJ13" s="452"/>
      <c r="AK13" s="452"/>
      <c r="AL13" s="452"/>
      <c r="AM13" s="452"/>
      <c r="AN13" s="452"/>
      <c r="AO13" s="482"/>
      <c r="AP13" s="482"/>
      <c r="AQ13" s="482"/>
      <c r="AR13" s="452"/>
      <c r="AS13" s="484"/>
      <c r="AT13" s="484"/>
      <c r="AU13" s="612"/>
      <c r="AV13" s="613"/>
      <c r="AW13" s="613"/>
      <c r="AX13" s="614"/>
      <c r="AY13" s="614"/>
      <c r="AZ13" s="613"/>
      <c r="BA13" s="613"/>
      <c r="BB13" s="616"/>
      <c r="BC13" s="616"/>
      <c r="BD13" s="616"/>
      <c r="BE13" s="615"/>
      <c r="BF13" s="600"/>
      <c r="BJ13" s="604"/>
      <c r="BK13" s="604"/>
      <c r="BL13" s="604"/>
    </row>
    <row r="14" spans="2:64" s="607" customFormat="1" ht="19.2">
      <c r="B14" s="490"/>
      <c r="C14" s="490"/>
      <c r="D14" s="490"/>
      <c r="E14" s="490"/>
      <c r="F14" s="490"/>
      <c r="G14" s="490"/>
      <c r="H14" s="490"/>
      <c r="I14" s="490"/>
      <c r="J14" s="490"/>
      <c r="K14" s="490"/>
      <c r="L14" s="490"/>
      <c r="M14" s="490"/>
      <c r="N14" s="490"/>
      <c r="O14" s="490"/>
      <c r="P14" s="490"/>
      <c r="Q14" s="490"/>
      <c r="R14" s="490"/>
      <c r="S14" s="490"/>
      <c r="T14" s="490"/>
      <c r="U14" s="490"/>
      <c r="V14" s="490"/>
      <c r="W14" s="459"/>
      <c r="X14" s="459"/>
      <c r="Y14" s="459"/>
      <c r="Z14" s="472"/>
      <c r="AA14" s="491"/>
      <c r="AB14" s="491"/>
      <c r="AC14" s="472"/>
      <c r="AD14" s="469"/>
      <c r="AE14" s="469"/>
      <c r="AF14" s="483"/>
      <c r="AG14" s="452"/>
      <c r="AH14" s="452"/>
      <c r="AI14" s="452"/>
      <c r="AJ14" s="452"/>
      <c r="AK14" s="452"/>
      <c r="AL14" s="452"/>
      <c r="AM14" s="452"/>
      <c r="AN14" s="452"/>
      <c r="AO14" s="470"/>
      <c r="AP14" s="470"/>
      <c r="AQ14" s="470"/>
      <c r="AR14" s="452"/>
      <c r="AS14" s="484"/>
      <c r="AT14" s="465" t="s">
        <v>725</v>
      </c>
      <c r="AU14" s="1109"/>
      <c r="AV14" s="1110"/>
      <c r="AW14" s="1111"/>
      <c r="AX14" s="616" t="s">
        <v>336</v>
      </c>
      <c r="AY14" s="1109"/>
      <c r="AZ14" s="1110"/>
      <c r="BA14" s="1111"/>
      <c r="BB14" s="618" t="s">
        <v>335</v>
      </c>
      <c r="BC14" s="1112">
        <f>(AY14-AU14)*24</f>
        <v>0</v>
      </c>
      <c r="BD14" s="1113"/>
      <c r="BE14" s="619" t="s">
        <v>334</v>
      </c>
      <c r="BF14" s="616"/>
      <c r="BJ14" s="604"/>
      <c r="BK14" s="604"/>
      <c r="BL14" s="604"/>
    </row>
    <row r="15" spans="2:64" s="607" customFormat="1" ht="6.75" customHeight="1">
      <c r="B15" s="459"/>
      <c r="C15" s="481"/>
      <c r="D15" s="481"/>
      <c r="E15" s="481"/>
      <c r="F15" s="481"/>
      <c r="G15" s="466"/>
      <c r="H15" s="466"/>
      <c r="I15" s="468"/>
      <c r="J15" s="469"/>
      <c r="K15" s="479"/>
      <c r="L15" s="480"/>
      <c r="M15" s="480"/>
      <c r="N15" s="469"/>
      <c r="O15" s="480"/>
      <c r="P15" s="466"/>
      <c r="Q15" s="479"/>
      <c r="R15" s="480"/>
      <c r="S15" s="480"/>
      <c r="T15" s="480"/>
      <c r="U15" s="480"/>
      <c r="V15" s="466"/>
      <c r="W15" s="468"/>
      <c r="X15" s="494"/>
      <c r="Y15" s="494"/>
      <c r="Z15" s="467"/>
      <c r="AA15" s="469"/>
      <c r="AB15" s="468"/>
      <c r="AC15" s="469"/>
      <c r="AD15" s="479"/>
      <c r="AE15" s="480"/>
      <c r="AF15" s="483"/>
      <c r="AG15" s="478"/>
      <c r="AH15" s="495"/>
      <c r="AI15" s="483"/>
      <c r="AJ15" s="495"/>
      <c r="AK15" s="483"/>
      <c r="AL15" s="483"/>
      <c r="AM15" s="483"/>
      <c r="AN15" s="483"/>
      <c r="AO15" s="496"/>
      <c r="AP15" s="459"/>
      <c r="AQ15" s="464"/>
      <c r="AR15" s="464"/>
      <c r="AS15" s="464"/>
      <c r="AT15" s="464"/>
      <c r="AU15" s="620"/>
      <c r="AV15" s="621"/>
      <c r="AW15" s="621"/>
      <c r="AX15" s="622"/>
      <c r="AY15" s="622"/>
      <c r="AZ15" s="621"/>
      <c r="BA15" s="621"/>
      <c r="BB15" s="623"/>
      <c r="BC15" s="623"/>
      <c r="BD15" s="623"/>
      <c r="BE15" s="624"/>
      <c r="BJ15" s="604"/>
      <c r="BK15" s="604"/>
      <c r="BL15" s="604"/>
    </row>
    <row r="16" spans="2:64" ht="8.4" customHeight="1" thickBot="1">
      <c r="B16" s="499"/>
      <c r="C16" s="500"/>
      <c r="D16" s="500"/>
      <c r="E16" s="500"/>
      <c r="F16" s="500"/>
      <c r="G16" s="500"/>
      <c r="H16" s="499"/>
      <c r="I16" s="499"/>
      <c r="J16" s="499"/>
      <c r="K16" s="499"/>
      <c r="L16" s="499"/>
      <c r="M16" s="499"/>
      <c r="N16" s="499"/>
      <c r="O16" s="499"/>
      <c r="P16" s="499"/>
      <c r="Q16" s="499"/>
      <c r="R16" s="499"/>
      <c r="S16" s="499"/>
      <c r="T16" s="499"/>
      <c r="U16" s="499"/>
      <c r="V16" s="499"/>
      <c r="W16" s="499"/>
      <c r="X16" s="500"/>
      <c r="Y16" s="499"/>
      <c r="Z16" s="499"/>
      <c r="AA16" s="499"/>
      <c r="AB16" s="499"/>
      <c r="AC16" s="499"/>
      <c r="AD16" s="499"/>
      <c r="AE16" s="499"/>
      <c r="AF16" s="499"/>
      <c r="AG16" s="499"/>
      <c r="AH16" s="499"/>
      <c r="AI16" s="499"/>
      <c r="AJ16" s="499"/>
      <c r="AK16" s="499"/>
      <c r="AL16" s="499"/>
      <c r="AM16" s="499"/>
      <c r="AN16" s="500"/>
      <c r="AO16" s="499"/>
      <c r="AP16" s="499"/>
      <c r="AQ16" s="499"/>
      <c r="AR16" s="499"/>
      <c r="AS16" s="499"/>
      <c r="AT16" s="499"/>
      <c r="BE16" s="626"/>
      <c r="BF16" s="626"/>
      <c r="BG16" s="626"/>
    </row>
    <row r="17" spans="2:58" ht="20.25" customHeight="1">
      <c r="B17" s="1114" t="s">
        <v>333</v>
      </c>
      <c r="C17" s="1117" t="s">
        <v>726</v>
      </c>
      <c r="D17" s="1118"/>
      <c r="E17" s="1119"/>
      <c r="F17" s="627"/>
      <c r="G17" s="1126" t="s">
        <v>727</v>
      </c>
      <c r="H17" s="1129" t="s">
        <v>728</v>
      </c>
      <c r="I17" s="1118"/>
      <c r="J17" s="1118"/>
      <c r="K17" s="1119"/>
      <c r="L17" s="1129" t="s">
        <v>729</v>
      </c>
      <c r="M17" s="1118"/>
      <c r="N17" s="1118"/>
      <c r="O17" s="1132"/>
      <c r="P17" s="1135"/>
      <c r="Q17" s="1136"/>
      <c r="R17" s="1137"/>
      <c r="S17" s="1144" t="s">
        <v>730</v>
      </c>
      <c r="T17" s="1145"/>
      <c r="U17" s="1145"/>
      <c r="V17" s="1145"/>
      <c r="W17" s="1145"/>
      <c r="X17" s="1145"/>
      <c r="Y17" s="1145"/>
      <c r="Z17" s="1145"/>
      <c r="AA17" s="1145"/>
      <c r="AB17" s="1145"/>
      <c r="AC17" s="1145"/>
      <c r="AD17" s="1145"/>
      <c r="AE17" s="1145"/>
      <c r="AF17" s="1145"/>
      <c r="AG17" s="1145"/>
      <c r="AH17" s="1145"/>
      <c r="AI17" s="1145"/>
      <c r="AJ17" s="1145"/>
      <c r="AK17" s="1145"/>
      <c r="AL17" s="1145"/>
      <c r="AM17" s="1145"/>
      <c r="AN17" s="1145"/>
      <c r="AO17" s="1145"/>
      <c r="AP17" s="1145"/>
      <c r="AQ17" s="1145"/>
      <c r="AR17" s="1145"/>
      <c r="AS17" s="1145"/>
      <c r="AT17" s="1145"/>
      <c r="AU17" s="1145"/>
      <c r="AV17" s="1145"/>
      <c r="AW17" s="1146"/>
      <c r="AX17" s="1081" t="str">
        <f>IF(BB3="４週","(11) 1～4週目の勤務時間数合計","(11) 1か月の勤務時間数   合計")</f>
        <v>(11) 1～4週目の勤務時間数合計</v>
      </c>
      <c r="AY17" s="1082"/>
      <c r="AZ17" s="1087" t="s">
        <v>731</v>
      </c>
      <c r="BA17" s="1088"/>
      <c r="BB17" s="1093" t="s">
        <v>732</v>
      </c>
      <c r="BC17" s="1094"/>
      <c r="BD17" s="1094"/>
      <c r="BE17" s="1094"/>
      <c r="BF17" s="1095"/>
    </row>
    <row r="18" spans="2:58" ht="20.25" customHeight="1">
      <c r="B18" s="1115"/>
      <c r="C18" s="1120"/>
      <c r="D18" s="1121"/>
      <c r="E18" s="1122"/>
      <c r="F18" s="628"/>
      <c r="G18" s="1127"/>
      <c r="H18" s="1130"/>
      <c r="I18" s="1121"/>
      <c r="J18" s="1121"/>
      <c r="K18" s="1122"/>
      <c r="L18" s="1130"/>
      <c r="M18" s="1121"/>
      <c r="N18" s="1121"/>
      <c r="O18" s="1133"/>
      <c r="P18" s="1138"/>
      <c r="Q18" s="1139"/>
      <c r="R18" s="1140"/>
      <c r="S18" s="1096" t="s">
        <v>332</v>
      </c>
      <c r="T18" s="1097"/>
      <c r="U18" s="1097"/>
      <c r="V18" s="1097"/>
      <c r="W18" s="1097"/>
      <c r="X18" s="1097"/>
      <c r="Y18" s="1098"/>
      <c r="Z18" s="1096" t="s">
        <v>331</v>
      </c>
      <c r="AA18" s="1097"/>
      <c r="AB18" s="1097"/>
      <c r="AC18" s="1097"/>
      <c r="AD18" s="1097"/>
      <c r="AE18" s="1097"/>
      <c r="AF18" s="1098"/>
      <c r="AG18" s="1096" t="s">
        <v>330</v>
      </c>
      <c r="AH18" s="1097"/>
      <c r="AI18" s="1097"/>
      <c r="AJ18" s="1097"/>
      <c r="AK18" s="1097"/>
      <c r="AL18" s="1097"/>
      <c r="AM18" s="1098"/>
      <c r="AN18" s="1096" t="s">
        <v>329</v>
      </c>
      <c r="AO18" s="1097"/>
      <c r="AP18" s="1097"/>
      <c r="AQ18" s="1097"/>
      <c r="AR18" s="1097"/>
      <c r="AS18" s="1097"/>
      <c r="AT18" s="1098"/>
      <c r="AU18" s="1099" t="s">
        <v>328</v>
      </c>
      <c r="AV18" s="1100"/>
      <c r="AW18" s="1101"/>
      <c r="AX18" s="1083"/>
      <c r="AY18" s="1084"/>
      <c r="AZ18" s="1089"/>
      <c r="BA18" s="1090"/>
      <c r="BB18" s="941"/>
      <c r="BC18" s="942"/>
      <c r="BD18" s="942"/>
      <c r="BE18" s="942"/>
      <c r="BF18" s="943"/>
    </row>
    <row r="19" spans="2:58" ht="20.25" customHeight="1">
      <c r="B19" s="1115"/>
      <c r="C19" s="1120"/>
      <c r="D19" s="1121"/>
      <c r="E19" s="1122"/>
      <c r="F19" s="628"/>
      <c r="G19" s="1127"/>
      <c r="H19" s="1130"/>
      <c r="I19" s="1121"/>
      <c r="J19" s="1121"/>
      <c r="K19" s="1122"/>
      <c r="L19" s="1130"/>
      <c r="M19" s="1121"/>
      <c r="N19" s="1121"/>
      <c r="O19" s="1133"/>
      <c r="P19" s="1138"/>
      <c r="Q19" s="1139"/>
      <c r="R19" s="1140"/>
      <c r="S19" s="629">
        <v>1</v>
      </c>
      <c r="T19" s="630">
        <v>2</v>
      </c>
      <c r="U19" s="630">
        <v>3</v>
      </c>
      <c r="V19" s="630">
        <v>4</v>
      </c>
      <c r="W19" s="630">
        <v>5</v>
      </c>
      <c r="X19" s="630">
        <v>6</v>
      </c>
      <c r="Y19" s="631">
        <v>7</v>
      </c>
      <c r="Z19" s="629">
        <v>8</v>
      </c>
      <c r="AA19" s="630">
        <v>9</v>
      </c>
      <c r="AB19" s="630">
        <v>10</v>
      </c>
      <c r="AC19" s="630">
        <v>11</v>
      </c>
      <c r="AD19" s="630">
        <v>12</v>
      </c>
      <c r="AE19" s="630">
        <v>13</v>
      </c>
      <c r="AF19" s="631">
        <v>14</v>
      </c>
      <c r="AG19" s="632">
        <v>15</v>
      </c>
      <c r="AH19" s="630">
        <v>16</v>
      </c>
      <c r="AI19" s="630">
        <v>17</v>
      </c>
      <c r="AJ19" s="630">
        <v>18</v>
      </c>
      <c r="AK19" s="630">
        <v>19</v>
      </c>
      <c r="AL19" s="630">
        <v>20</v>
      </c>
      <c r="AM19" s="631">
        <v>21</v>
      </c>
      <c r="AN19" s="629">
        <v>22</v>
      </c>
      <c r="AO19" s="630">
        <v>23</v>
      </c>
      <c r="AP19" s="630">
        <v>24</v>
      </c>
      <c r="AQ19" s="630">
        <v>25</v>
      </c>
      <c r="AR19" s="630">
        <v>26</v>
      </c>
      <c r="AS19" s="630">
        <v>27</v>
      </c>
      <c r="AT19" s="631">
        <v>28</v>
      </c>
      <c r="AU19" s="633" t="str">
        <f>IF($BB$3="暦月",IF(DAY(DATE($AC$2,$AG$2,29))=29,29,""),"")</f>
        <v/>
      </c>
      <c r="AV19" s="634" t="str">
        <f>IF($BB$3="暦月",IF(DAY(DATE($AC$2,$AG$2,30))=30,30,""),"")</f>
        <v/>
      </c>
      <c r="AW19" s="635" t="str">
        <f>IF($BB$3="暦月",IF(DAY(DATE($AC$2,$AG$2,31))=31,31,""),"")</f>
        <v/>
      </c>
      <c r="AX19" s="1083"/>
      <c r="AY19" s="1084"/>
      <c r="AZ19" s="1089"/>
      <c r="BA19" s="1090"/>
      <c r="BB19" s="941"/>
      <c r="BC19" s="942"/>
      <c r="BD19" s="942"/>
      <c r="BE19" s="942"/>
      <c r="BF19" s="943"/>
    </row>
    <row r="20" spans="2:58" ht="20.25" hidden="1" customHeight="1">
      <c r="B20" s="1115"/>
      <c r="C20" s="1120"/>
      <c r="D20" s="1121"/>
      <c r="E20" s="1122"/>
      <c r="F20" s="628"/>
      <c r="G20" s="1127"/>
      <c r="H20" s="1130"/>
      <c r="I20" s="1121"/>
      <c r="J20" s="1121"/>
      <c r="K20" s="1122"/>
      <c r="L20" s="1130"/>
      <c r="M20" s="1121"/>
      <c r="N20" s="1121"/>
      <c r="O20" s="1133"/>
      <c r="P20" s="1138"/>
      <c r="Q20" s="1139"/>
      <c r="R20" s="1140"/>
      <c r="S20" s="629">
        <f>WEEKDAY(DATE($AC$2,$AG$2,1))</f>
        <v>2</v>
      </c>
      <c r="T20" s="630">
        <f>WEEKDAY(DATE($AC$2,$AG$2,2))</f>
        <v>3</v>
      </c>
      <c r="U20" s="630">
        <f>WEEKDAY(DATE($AC$2,$AG$2,3))</f>
        <v>4</v>
      </c>
      <c r="V20" s="630">
        <f>WEEKDAY(DATE($AC$2,$AG$2,4))</f>
        <v>5</v>
      </c>
      <c r="W20" s="630">
        <f>WEEKDAY(DATE($AC$2,$AG$2,5))</f>
        <v>6</v>
      </c>
      <c r="X20" s="630">
        <f>WEEKDAY(DATE($AC$2,$AG$2,6))</f>
        <v>7</v>
      </c>
      <c r="Y20" s="631">
        <f>WEEKDAY(DATE($AC$2,$AG$2,7))</f>
        <v>1</v>
      </c>
      <c r="Z20" s="629">
        <f>WEEKDAY(DATE($AC$2,$AG$2,8))</f>
        <v>2</v>
      </c>
      <c r="AA20" s="630">
        <f>WEEKDAY(DATE($AC$2,$AG$2,9))</f>
        <v>3</v>
      </c>
      <c r="AB20" s="630">
        <f>WEEKDAY(DATE($AC$2,$AG$2,10))</f>
        <v>4</v>
      </c>
      <c r="AC20" s="630">
        <f>WEEKDAY(DATE($AC$2,$AG$2,11))</f>
        <v>5</v>
      </c>
      <c r="AD20" s="630">
        <f>WEEKDAY(DATE($AC$2,$AG$2,12))</f>
        <v>6</v>
      </c>
      <c r="AE20" s="630">
        <f>WEEKDAY(DATE($AC$2,$AG$2,13))</f>
        <v>7</v>
      </c>
      <c r="AF20" s="631">
        <f>WEEKDAY(DATE($AC$2,$AG$2,14))</f>
        <v>1</v>
      </c>
      <c r="AG20" s="629">
        <f>WEEKDAY(DATE($AC$2,$AG$2,15))</f>
        <v>2</v>
      </c>
      <c r="AH20" s="630">
        <f>WEEKDAY(DATE($AC$2,$AG$2,16))</f>
        <v>3</v>
      </c>
      <c r="AI20" s="630">
        <f>WEEKDAY(DATE($AC$2,$AG$2,17))</f>
        <v>4</v>
      </c>
      <c r="AJ20" s="630">
        <f>WEEKDAY(DATE($AC$2,$AG$2,18))</f>
        <v>5</v>
      </c>
      <c r="AK20" s="630">
        <f>WEEKDAY(DATE($AC$2,$AG$2,19))</f>
        <v>6</v>
      </c>
      <c r="AL20" s="630">
        <f>WEEKDAY(DATE($AC$2,$AG$2,20))</f>
        <v>7</v>
      </c>
      <c r="AM20" s="631">
        <f>WEEKDAY(DATE($AC$2,$AG$2,21))</f>
        <v>1</v>
      </c>
      <c r="AN20" s="629">
        <f>WEEKDAY(DATE($AC$2,$AG$2,22))</f>
        <v>2</v>
      </c>
      <c r="AO20" s="630">
        <f>WEEKDAY(DATE($AC$2,$AG$2,23))</f>
        <v>3</v>
      </c>
      <c r="AP20" s="630">
        <f>WEEKDAY(DATE($AC$2,$AG$2,24))</f>
        <v>4</v>
      </c>
      <c r="AQ20" s="630">
        <f>WEEKDAY(DATE($AC$2,$AG$2,25))</f>
        <v>5</v>
      </c>
      <c r="AR20" s="630">
        <f>WEEKDAY(DATE($AC$2,$AG$2,26))</f>
        <v>6</v>
      </c>
      <c r="AS20" s="630">
        <f>WEEKDAY(DATE($AC$2,$AG$2,27))</f>
        <v>7</v>
      </c>
      <c r="AT20" s="631">
        <f>WEEKDAY(DATE($AC$2,$AG$2,28))</f>
        <v>1</v>
      </c>
      <c r="AU20" s="629">
        <f>IF(AU19=29,WEEKDAY(DATE($AC$2,$AG$2,29)),0)</f>
        <v>0</v>
      </c>
      <c r="AV20" s="630">
        <f>IF(AV19=30,WEEKDAY(DATE($AC$2,$AG$2,30)),0)</f>
        <v>0</v>
      </c>
      <c r="AW20" s="631">
        <f>IF(AW19=31,WEEKDAY(DATE($AC$2,$AG$2,31)),0)</f>
        <v>0</v>
      </c>
      <c r="AX20" s="1083"/>
      <c r="AY20" s="1084"/>
      <c r="AZ20" s="1089"/>
      <c r="BA20" s="1090"/>
      <c r="BB20" s="941"/>
      <c r="BC20" s="942"/>
      <c r="BD20" s="942"/>
      <c r="BE20" s="942"/>
      <c r="BF20" s="943"/>
    </row>
    <row r="21" spans="2:58" ht="22.5" customHeight="1" thickBot="1">
      <c r="B21" s="1116"/>
      <c r="C21" s="1123"/>
      <c r="D21" s="1124"/>
      <c r="E21" s="1125"/>
      <c r="F21" s="636"/>
      <c r="G21" s="1128"/>
      <c r="H21" s="1131"/>
      <c r="I21" s="1124"/>
      <c r="J21" s="1124"/>
      <c r="K21" s="1125"/>
      <c r="L21" s="1131"/>
      <c r="M21" s="1124"/>
      <c r="N21" s="1124"/>
      <c r="O21" s="1134"/>
      <c r="P21" s="1141"/>
      <c r="Q21" s="1142"/>
      <c r="R21" s="1143"/>
      <c r="S21" s="637" t="str">
        <f>IF(S20=1,"日",IF(S20=2,"月",IF(S20=3,"火",IF(S20=4,"水",IF(S20=5,"木",IF(S20=6,"金","土"))))))</f>
        <v>月</v>
      </c>
      <c r="T21" s="638" t="str">
        <f t="shared" ref="T21:AT21" si="0">IF(T20=1,"日",IF(T20=2,"月",IF(T20=3,"火",IF(T20=4,"水",IF(T20=5,"木",IF(T20=6,"金","土"))))))</f>
        <v>火</v>
      </c>
      <c r="U21" s="638" t="str">
        <f t="shared" si="0"/>
        <v>水</v>
      </c>
      <c r="V21" s="638" t="str">
        <f t="shared" si="0"/>
        <v>木</v>
      </c>
      <c r="W21" s="638" t="str">
        <f t="shared" si="0"/>
        <v>金</v>
      </c>
      <c r="X21" s="638" t="str">
        <f t="shared" si="0"/>
        <v>土</v>
      </c>
      <c r="Y21" s="639" t="str">
        <f t="shared" si="0"/>
        <v>日</v>
      </c>
      <c r="Z21" s="637" t="str">
        <f>IF(Z20=1,"日",IF(Z20=2,"月",IF(Z20=3,"火",IF(Z20=4,"水",IF(Z20=5,"木",IF(Z20=6,"金","土"))))))</f>
        <v>月</v>
      </c>
      <c r="AA21" s="638" t="str">
        <f t="shared" si="0"/>
        <v>火</v>
      </c>
      <c r="AB21" s="638" t="str">
        <f t="shared" si="0"/>
        <v>水</v>
      </c>
      <c r="AC21" s="638" t="str">
        <f t="shared" si="0"/>
        <v>木</v>
      </c>
      <c r="AD21" s="638" t="str">
        <f t="shared" si="0"/>
        <v>金</v>
      </c>
      <c r="AE21" s="638" t="str">
        <f t="shared" si="0"/>
        <v>土</v>
      </c>
      <c r="AF21" s="639" t="str">
        <f t="shared" si="0"/>
        <v>日</v>
      </c>
      <c r="AG21" s="637" t="str">
        <f>IF(AG20=1,"日",IF(AG20=2,"月",IF(AG20=3,"火",IF(AG20=4,"水",IF(AG20=5,"木",IF(AG20=6,"金","土"))))))</f>
        <v>月</v>
      </c>
      <c r="AH21" s="638" t="str">
        <f t="shared" si="0"/>
        <v>火</v>
      </c>
      <c r="AI21" s="638" t="str">
        <f t="shared" si="0"/>
        <v>水</v>
      </c>
      <c r="AJ21" s="638" t="str">
        <f t="shared" si="0"/>
        <v>木</v>
      </c>
      <c r="AK21" s="638" t="str">
        <f t="shared" si="0"/>
        <v>金</v>
      </c>
      <c r="AL21" s="638" t="str">
        <f t="shared" si="0"/>
        <v>土</v>
      </c>
      <c r="AM21" s="639" t="str">
        <f t="shared" si="0"/>
        <v>日</v>
      </c>
      <c r="AN21" s="637" t="str">
        <f>IF(AN20=1,"日",IF(AN20=2,"月",IF(AN20=3,"火",IF(AN20=4,"水",IF(AN20=5,"木",IF(AN20=6,"金","土"))))))</f>
        <v>月</v>
      </c>
      <c r="AO21" s="638" t="str">
        <f t="shared" si="0"/>
        <v>火</v>
      </c>
      <c r="AP21" s="638" t="str">
        <f t="shared" si="0"/>
        <v>水</v>
      </c>
      <c r="AQ21" s="638" t="str">
        <f t="shared" si="0"/>
        <v>木</v>
      </c>
      <c r="AR21" s="638" t="str">
        <f t="shared" si="0"/>
        <v>金</v>
      </c>
      <c r="AS21" s="638" t="str">
        <f t="shared" si="0"/>
        <v>土</v>
      </c>
      <c r="AT21" s="639" t="str">
        <f t="shared" si="0"/>
        <v>日</v>
      </c>
      <c r="AU21" s="638" t="str">
        <f>IF(AU20=1,"日",IF(AU20=2,"月",IF(AU20=3,"火",IF(AU20=4,"水",IF(AU20=5,"木",IF(AU20=6,"金",IF(AU20=0,"","土")))))))</f>
        <v/>
      </c>
      <c r="AV21" s="638" t="str">
        <f>IF(AV20=1,"日",IF(AV20=2,"月",IF(AV20=3,"火",IF(AV20=4,"水",IF(AV20=5,"木",IF(AV20=6,"金",IF(AV20=0,"","土")))))))</f>
        <v/>
      </c>
      <c r="AW21" s="638" t="str">
        <f>IF(AW20=1,"日",IF(AW20=2,"月",IF(AW20=3,"火",IF(AW20=4,"水",IF(AW20=5,"木",IF(AW20=6,"金",IF(AW20=0,"","土")))))))</f>
        <v/>
      </c>
      <c r="AX21" s="1085"/>
      <c r="AY21" s="1086"/>
      <c r="AZ21" s="1091"/>
      <c r="BA21" s="1092"/>
      <c r="BB21" s="944"/>
      <c r="BC21" s="945"/>
      <c r="BD21" s="945"/>
      <c r="BE21" s="945"/>
      <c r="BF21" s="946"/>
    </row>
    <row r="22" spans="2:58" ht="20.25" customHeight="1">
      <c r="B22" s="1067">
        <v>1</v>
      </c>
      <c r="C22" s="1068"/>
      <c r="D22" s="1069"/>
      <c r="E22" s="1070"/>
      <c r="F22" s="515"/>
      <c r="G22" s="1071"/>
      <c r="H22" s="1072"/>
      <c r="I22" s="1073"/>
      <c r="J22" s="1073"/>
      <c r="K22" s="1074"/>
      <c r="L22" s="1075"/>
      <c r="M22" s="1076"/>
      <c r="N22" s="1076"/>
      <c r="O22" s="1077"/>
      <c r="P22" s="1078" t="s">
        <v>302</v>
      </c>
      <c r="Q22" s="1079"/>
      <c r="R22" s="1080"/>
      <c r="S22" s="516"/>
      <c r="T22" s="517"/>
      <c r="U22" s="517"/>
      <c r="V22" s="517"/>
      <c r="W22" s="517"/>
      <c r="X22" s="517"/>
      <c r="Y22" s="518"/>
      <c r="Z22" s="516"/>
      <c r="AA22" s="517"/>
      <c r="AB22" s="517"/>
      <c r="AC22" s="517"/>
      <c r="AD22" s="517"/>
      <c r="AE22" s="517"/>
      <c r="AF22" s="518"/>
      <c r="AG22" s="516"/>
      <c r="AH22" s="517"/>
      <c r="AI22" s="517"/>
      <c r="AJ22" s="517"/>
      <c r="AK22" s="517"/>
      <c r="AL22" s="517"/>
      <c r="AM22" s="518"/>
      <c r="AN22" s="516"/>
      <c r="AO22" s="517"/>
      <c r="AP22" s="517"/>
      <c r="AQ22" s="517"/>
      <c r="AR22" s="517"/>
      <c r="AS22" s="517"/>
      <c r="AT22" s="518"/>
      <c r="AU22" s="516"/>
      <c r="AV22" s="517"/>
      <c r="AW22" s="517"/>
      <c r="AX22" s="1102"/>
      <c r="AY22" s="1103"/>
      <c r="AZ22" s="1104"/>
      <c r="BA22" s="1105"/>
      <c r="BB22" s="1106"/>
      <c r="BC22" s="1107"/>
      <c r="BD22" s="1107"/>
      <c r="BE22" s="1107"/>
      <c r="BF22" s="1108"/>
    </row>
    <row r="23" spans="2:58" ht="20.25" customHeight="1">
      <c r="B23" s="1041"/>
      <c r="C23" s="1061"/>
      <c r="D23" s="1062"/>
      <c r="E23" s="1063"/>
      <c r="F23" s="519"/>
      <c r="G23" s="963"/>
      <c r="H23" s="968"/>
      <c r="I23" s="966"/>
      <c r="J23" s="966"/>
      <c r="K23" s="967"/>
      <c r="L23" s="972"/>
      <c r="M23" s="973"/>
      <c r="N23" s="973"/>
      <c r="O23" s="974"/>
      <c r="P23" s="1002" t="s">
        <v>301</v>
      </c>
      <c r="Q23" s="1003"/>
      <c r="R23" s="1004"/>
      <c r="S23" s="640" t="str">
        <f>IF(S22="","",VLOOKUP(S22,'[1]シフト記号表（勤務時間帯）'!$C$6:$K$35,9,FALSE))</f>
        <v/>
      </c>
      <c r="T23" s="641" t="str">
        <f>IF(T22="","",VLOOKUP(T22,'[1]シフト記号表（勤務時間帯）'!$C$6:$K$35,9,FALSE))</f>
        <v/>
      </c>
      <c r="U23" s="641" t="str">
        <f>IF(U22="","",VLOOKUP(U22,'[1]シフト記号表（勤務時間帯）'!$C$6:$K$35,9,FALSE))</f>
        <v/>
      </c>
      <c r="V23" s="641" t="str">
        <f>IF(V22="","",VLOOKUP(V22,'[1]シフト記号表（勤務時間帯）'!$C$6:$K$35,9,FALSE))</f>
        <v/>
      </c>
      <c r="W23" s="641" t="str">
        <f>IF(W22="","",VLOOKUP(W22,'[1]シフト記号表（勤務時間帯）'!$C$6:$K$35,9,FALSE))</f>
        <v/>
      </c>
      <c r="X23" s="641" t="str">
        <f>IF(X22="","",VLOOKUP(X22,'[1]シフト記号表（勤務時間帯）'!$C$6:$K$35,9,FALSE))</f>
        <v/>
      </c>
      <c r="Y23" s="642" t="str">
        <f>IF(Y22="","",VLOOKUP(Y22,'[1]シフト記号表（勤務時間帯）'!$C$6:$K$35,9,FALSE))</f>
        <v/>
      </c>
      <c r="Z23" s="640" t="str">
        <f>IF(Z22="","",VLOOKUP(Z22,'[1]シフト記号表（勤務時間帯）'!$C$6:$K$35,9,FALSE))</f>
        <v/>
      </c>
      <c r="AA23" s="641" t="str">
        <f>IF(AA22="","",VLOOKUP(AA22,'[1]シフト記号表（勤務時間帯）'!$C$6:$K$35,9,FALSE))</f>
        <v/>
      </c>
      <c r="AB23" s="641" t="str">
        <f>IF(AB22="","",VLOOKUP(AB22,'[1]シフト記号表（勤務時間帯）'!$C$6:$K$35,9,FALSE))</f>
        <v/>
      </c>
      <c r="AC23" s="641" t="str">
        <f>IF(AC22="","",VLOOKUP(AC22,'[1]シフト記号表（勤務時間帯）'!$C$6:$K$35,9,FALSE))</f>
        <v/>
      </c>
      <c r="AD23" s="641" t="str">
        <f>IF(AD22="","",VLOOKUP(AD22,'[1]シフト記号表（勤務時間帯）'!$C$6:$K$35,9,FALSE))</f>
        <v/>
      </c>
      <c r="AE23" s="641" t="str">
        <f>IF(AE22="","",VLOOKUP(AE22,'[1]シフト記号表（勤務時間帯）'!$C$6:$K$35,9,FALSE))</f>
        <v/>
      </c>
      <c r="AF23" s="642" t="str">
        <f>IF(AF22="","",VLOOKUP(AF22,'[1]シフト記号表（勤務時間帯）'!$C$6:$K$35,9,FALSE))</f>
        <v/>
      </c>
      <c r="AG23" s="640" t="str">
        <f>IF(AG22="","",VLOOKUP(AG22,'[1]シフト記号表（勤務時間帯）'!$C$6:$K$35,9,FALSE))</f>
        <v/>
      </c>
      <c r="AH23" s="641" t="str">
        <f>IF(AH22="","",VLOOKUP(AH22,'[1]シフト記号表（勤務時間帯）'!$C$6:$K$35,9,FALSE))</f>
        <v/>
      </c>
      <c r="AI23" s="641" t="str">
        <f>IF(AI22="","",VLOOKUP(AI22,'[1]シフト記号表（勤務時間帯）'!$C$6:$K$35,9,FALSE))</f>
        <v/>
      </c>
      <c r="AJ23" s="641" t="str">
        <f>IF(AJ22="","",VLOOKUP(AJ22,'[1]シフト記号表（勤務時間帯）'!$C$6:$K$35,9,FALSE))</f>
        <v/>
      </c>
      <c r="AK23" s="641" t="str">
        <f>IF(AK22="","",VLOOKUP(AK22,'[1]シフト記号表（勤務時間帯）'!$C$6:$K$35,9,FALSE))</f>
        <v/>
      </c>
      <c r="AL23" s="641" t="str">
        <f>IF(AL22="","",VLOOKUP(AL22,'[1]シフト記号表（勤務時間帯）'!$C$6:$K$35,9,FALSE))</f>
        <v/>
      </c>
      <c r="AM23" s="642" t="str">
        <f>IF(AM22="","",VLOOKUP(AM22,'[1]シフト記号表（勤務時間帯）'!$C$6:$K$35,9,FALSE))</f>
        <v/>
      </c>
      <c r="AN23" s="640" t="str">
        <f>IF(AN22="","",VLOOKUP(AN22,'[1]シフト記号表（勤務時間帯）'!$C$6:$K$35,9,FALSE))</f>
        <v/>
      </c>
      <c r="AO23" s="641" t="str">
        <f>IF(AO22="","",VLOOKUP(AO22,'[1]シフト記号表（勤務時間帯）'!$C$6:$K$35,9,FALSE))</f>
        <v/>
      </c>
      <c r="AP23" s="641" t="str">
        <f>IF(AP22="","",VLOOKUP(AP22,'[1]シフト記号表（勤務時間帯）'!$C$6:$K$35,9,FALSE))</f>
        <v/>
      </c>
      <c r="AQ23" s="641" t="str">
        <f>IF(AQ22="","",VLOOKUP(AQ22,'[1]シフト記号表（勤務時間帯）'!$C$6:$K$35,9,FALSE))</f>
        <v/>
      </c>
      <c r="AR23" s="641" t="str">
        <f>IF(AR22="","",VLOOKUP(AR22,'[1]シフト記号表（勤務時間帯）'!$C$6:$K$35,9,FALSE))</f>
        <v/>
      </c>
      <c r="AS23" s="641" t="str">
        <f>IF(AS22="","",VLOOKUP(AS22,'[1]シフト記号表（勤務時間帯）'!$C$6:$K$35,9,FALSE))</f>
        <v/>
      </c>
      <c r="AT23" s="642" t="str">
        <f>IF(AT22="","",VLOOKUP(AT22,'[1]シフト記号表（勤務時間帯）'!$C$6:$K$35,9,FALSE))</f>
        <v/>
      </c>
      <c r="AU23" s="640" t="str">
        <f>IF(AU22="","",VLOOKUP(AU22,'[1]シフト記号表（勤務時間帯）'!$C$6:$K$35,9,FALSE))</f>
        <v/>
      </c>
      <c r="AV23" s="641" t="str">
        <f>IF(AV22="","",VLOOKUP(AV22,'[1]シフト記号表（勤務時間帯）'!$C$6:$K$35,9,FALSE))</f>
        <v/>
      </c>
      <c r="AW23" s="641" t="str">
        <f>IF(AW22="","",VLOOKUP(AW22,'[1]シフト記号表（勤務時間帯）'!$C$6:$K$35,9,FALSE))</f>
        <v/>
      </c>
      <c r="AX23" s="1005">
        <f>IF($BB$3="４週",SUM(S23:AT23),IF($BB$3="暦月",SUM(S23:AW23),""))</f>
        <v>0</v>
      </c>
      <c r="AY23" s="1006"/>
      <c r="AZ23" s="1007">
        <f>IF($BB$3="４週",AX23/4,IF($BB$3="暦月",'地密通所（1枚版）'!AX23/('地密通所（1枚版）'!$BB$8/7),""))</f>
        <v>0</v>
      </c>
      <c r="BA23" s="1008"/>
      <c r="BB23" s="1032"/>
      <c r="BC23" s="1033"/>
      <c r="BD23" s="1033"/>
      <c r="BE23" s="1033"/>
      <c r="BF23" s="1034"/>
    </row>
    <row r="24" spans="2:58" ht="20.25" customHeight="1">
      <c r="B24" s="1041"/>
      <c r="C24" s="1064"/>
      <c r="D24" s="1065"/>
      <c r="E24" s="1066"/>
      <c r="F24" s="523">
        <f>C22</f>
        <v>0</v>
      </c>
      <c r="G24" s="963"/>
      <c r="H24" s="968"/>
      <c r="I24" s="966"/>
      <c r="J24" s="966"/>
      <c r="K24" s="967"/>
      <c r="L24" s="972"/>
      <c r="M24" s="973"/>
      <c r="N24" s="973"/>
      <c r="O24" s="974"/>
      <c r="P24" s="1038" t="s">
        <v>300</v>
      </c>
      <c r="Q24" s="1039"/>
      <c r="R24" s="1040"/>
      <c r="S24" s="643" t="str">
        <f>IF(S22="","",VLOOKUP(S22,'[1]シフト記号表（勤務時間帯）'!$C$6:$U$35,19,FALSE))</f>
        <v/>
      </c>
      <c r="T24" s="644" t="str">
        <f>IF(T22="","",VLOOKUP(T22,'[1]シフト記号表（勤務時間帯）'!$C$6:$U$35,19,FALSE))</f>
        <v/>
      </c>
      <c r="U24" s="644" t="str">
        <f>IF(U22="","",VLOOKUP(U22,'[1]シフト記号表（勤務時間帯）'!$C$6:$U$35,19,FALSE))</f>
        <v/>
      </c>
      <c r="V24" s="644" t="str">
        <f>IF(V22="","",VLOOKUP(V22,'[1]シフト記号表（勤務時間帯）'!$C$6:$U$35,19,FALSE))</f>
        <v/>
      </c>
      <c r="W24" s="644" t="str">
        <f>IF(W22="","",VLOOKUP(W22,'[1]シフト記号表（勤務時間帯）'!$C$6:$U$35,19,FALSE))</f>
        <v/>
      </c>
      <c r="X24" s="644" t="str">
        <f>IF(X22="","",VLOOKUP(X22,'[1]シフト記号表（勤務時間帯）'!$C$6:$U$35,19,FALSE))</f>
        <v/>
      </c>
      <c r="Y24" s="645" t="str">
        <f>IF(Y22="","",VLOOKUP(Y22,'[1]シフト記号表（勤務時間帯）'!$C$6:$U$35,19,FALSE))</f>
        <v/>
      </c>
      <c r="Z24" s="643" t="str">
        <f>IF(Z22="","",VLOOKUP(Z22,'[1]シフト記号表（勤務時間帯）'!$C$6:$U$35,19,FALSE))</f>
        <v/>
      </c>
      <c r="AA24" s="644" t="str">
        <f>IF(AA22="","",VLOOKUP(AA22,'[1]シフト記号表（勤務時間帯）'!$C$6:$U$35,19,FALSE))</f>
        <v/>
      </c>
      <c r="AB24" s="644" t="str">
        <f>IF(AB22="","",VLOOKUP(AB22,'[1]シフト記号表（勤務時間帯）'!$C$6:$U$35,19,FALSE))</f>
        <v/>
      </c>
      <c r="AC24" s="644" t="str">
        <f>IF(AC22="","",VLOOKUP(AC22,'[1]シフト記号表（勤務時間帯）'!$C$6:$U$35,19,FALSE))</f>
        <v/>
      </c>
      <c r="AD24" s="644" t="str">
        <f>IF(AD22="","",VLOOKUP(AD22,'[1]シフト記号表（勤務時間帯）'!$C$6:$U$35,19,FALSE))</f>
        <v/>
      </c>
      <c r="AE24" s="644" t="str">
        <f>IF(AE22="","",VLOOKUP(AE22,'[1]シフト記号表（勤務時間帯）'!$C$6:$U$35,19,FALSE))</f>
        <v/>
      </c>
      <c r="AF24" s="645" t="str">
        <f>IF(AF22="","",VLOOKUP(AF22,'[1]シフト記号表（勤務時間帯）'!$C$6:$U$35,19,FALSE))</f>
        <v/>
      </c>
      <c r="AG24" s="643" t="str">
        <f>IF(AG22="","",VLOOKUP(AG22,'[1]シフト記号表（勤務時間帯）'!$C$6:$U$35,19,FALSE))</f>
        <v/>
      </c>
      <c r="AH24" s="644" t="str">
        <f>IF(AH22="","",VLOOKUP(AH22,'[1]シフト記号表（勤務時間帯）'!$C$6:$U$35,19,FALSE))</f>
        <v/>
      </c>
      <c r="AI24" s="644" t="str">
        <f>IF(AI22="","",VLOOKUP(AI22,'[1]シフト記号表（勤務時間帯）'!$C$6:$U$35,19,FALSE))</f>
        <v/>
      </c>
      <c r="AJ24" s="644" t="str">
        <f>IF(AJ22="","",VLOOKUP(AJ22,'[1]シフト記号表（勤務時間帯）'!$C$6:$U$35,19,FALSE))</f>
        <v/>
      </c>
      <c r="AK24" s="644" t="str">
        <f>IF(AK22="","",VLOOKUP(AK22,'[1]シフト記号表（勤務時間帯）'!$C$6:$U$35,19,FALSE))</f>
        <v/>
      </c>
      <c r="AL24" s="644" t="str">
        <f>IF(AL22="","",VLOOKUP(AL22,'[1]シフト記号表（勤務時間帯）'!$C$6:$U$35,19,FALSE))</f>
        <v/>
      </c>
      <c r="AM24" s="645" t="str">
        <f>IF(AM22="","",VLOOKUP(AM22,'[1]シフト記号表（勤務時間帯）'!$C$6:$U$35,19,FALSE))</f>
        <v/>
      </c>
      <c r="AN24" s="643" t="str">
        <f>IF(AN22="","",VLOOKUP(AN22,'[1]シフト記号表（勤務時間帯）'!$C$6:$U$35,19,FALSE))</f>
        <v/>
      </c>
      <c r="AO24" s="644" t="str">
        <f>IF(AO22="","",VLOOKUP(AO22,'[1]シフト記号表（勤務時間帯）'!$C$6:$U$35,19,FALSE))</f>
        <v/>
      </c>
      <c r="AP24" s="644" t="str">
        <f>IF(AP22="","",VLOOKUP(AP22,'[1]シフト記号表（勤務時間帯）'!$C$6:$U$35,19,FALSE))</f>
        <v/>
      </c>
      <c r="AQ24" s="644" t="str">
        <f>IF(AQ22="","",VLOOKUP(AQ22,'[1]シフト記号表（勤務時間帯）'!$C$6:$U$35,19,FALSE))</f>
        <v/>
      </c>
      <c r="AR24" s="644" t="str">
        <f>IF(AR22="","",VLOOKUP(AR22,'[1]シフト記号表（勤務時間帯）'!$C$6:$U$35,19,FALSE))</f>
        <v/>
      </c>
      <c r="AS24" s="644" t="str">
        <f>IF(AS22="","",VLOOKUP(AS22,'[1]シフト記号表（勤務時間帯）'!$C$6:$U$35,19,FALSE))</f>
        <v/>
      </c>
      <c r="AT24" s="645" t="str">
        <f>IF(AT22="","",VLOOKUP(AT22,'[1]シフト記号表（勤務時間帯）'!$C$6:$U$35,19,FALSE))</f>
        <v/>
      </c>
      <c r="AU24" s="643" t="str">
        <f>IF(AU22="","",VLOOKUP(AU22,'[1]シフト記号表（勤務時間帯）'!$C$6:$U$35,19,FALSE))</f>
        <v/>
      </c>
      <c r="AV24" s="644" t="str">
        <f>IF(AV22="","",VLOOKUP(AV22,'[1]シフト記号表（勤務時間帯）'!$C$6:$U$35,19,FALSE))</f>
        <v/>
      </c>
      <c r="AW24" s="644" t="str">
        <f>IF(AW22="","",VLOOKUP(AW22,'[1]シフト記号表（勤務時間帯）'!$C$6:$U$35,19,FALSE))</f>
        <v/>
      </c>
      <c r="AX24" s="1012">
        <f>IF($BB$3="４週",SUM(S24:AT24),IF($BB$3="暦月",SUM(S24:AW24),""))</f>
        <v>0</v>
      </c>
      <c r="AY24" s="1013"/>
      <c r="AZ24" s="1014">
        <f>IF($BB$3="４週",AX24/4,IF($BB$3="暦月",'地密通所（1枚版）'!AX24/('地密通所（1枚版）'!$BB$8/7),""))</f>
        <v>0</v>
      </c>
      <c r="BA24" s="1015"/>
      <c r="BB24" s="1035"/>
      <c r="BC24" s="1036"/>
      <c r="BD24" s="1036"/>
      <c r="BE24" s="1036"/>
      <c r="BF24" s="1037"/>
    </row>
    <row r="25" spans="2:58" ht="20.25" customHeight="1">
      <c r="B25" s="1041">
        <f>B22+1</f>
        <v>2</v>
      </c>
      <c r="C25" s="1058"/>
      <c r="D25" s="1059"/>
      <c r="E25" s="1060"/>
      <c r="F25" s="527"/>
      <c r="G25" s="962"/>
      <c r="H25" s="965"/>
      <c r="I25" s="966"/>
      <c r="J25" s="966"/>
      <c r="K25" s="967"/>
      <c r="L25" s="969"/>
      <c r="M25" s="970"/>
      <c r="N25" s="970"/>
      <c r="O25" s="971"/>
      <c r="P25" s="978" t="s">
        <v>302</v>
      </c>
      <c r="Q25" s="979"/>
      <c r="R25" s="980"/>
      <c r="S25" s="516"/>
      <c r="T25" s="517"/>
      <c r="U25" s="517"/>
      <c r="V25" s="517"/>
      <c r="W25" s="517"/>
      <c r="X25" s="517"/>
      <c r="Y25" s="518"/>
      <c r="Z25" s="516"/>
      <c r="AA25" s="517"/>
      <c r="AB25" s="517"/>
      <c r="AC25" s="517"/>
      <c r="AD25" s="517"/>
      <c r="AE25" s="517"/>
      <c r="AF25" s="518"/>
      <c r="AG25" s="516"/>
      <c r="AH25" s="517"/>
      <c r="AI25" s="517"/>
      <c r="AJ25" s="517"/>
      <c r="AK25" s="517"/>
      <c r="AL25" s="517"/>
      <c r="AM25" s="518"/>
      <c r="AN25" s="516"/>
      <c r="AO25" s="517"/>
      <c r="AP25" s="517"/>
      <c r="AQ25" s="517"/>
      <c r="AR25" s="517"/>
      <c r="AS25" s="517"/>
      <c r="AT25" s="518"/>
      <c r="AU25" s="516"/>
      <c r="AV25" s="517"/>
      <c r="AW25" s="517"/>
      <c r="AX25" s="993"/>
      <c r="AY25" s="994"/>
      <c r="AZ25" s="995"/>
      <c r="BA25" s="996"/>
      <c r="BB25" s="1029"/>
      <c r="BC25" s="1030"/>
      <c r="BD25" s="1030"/>
      <c r="BE25" s="1030"/>
      <c r="BF25" s="1031"/>
    </row>
    <row r="26" spans="2:58" ht="20.25" customHeight="1">
      <c r="B26" s="1041"/>
      <c r="C26" s="1061"/>
      <c r="D26" s="1062"/>
      <c r="E26" s="1063"/>
      <c r="F26" s="519"/>
      <c r="G26" s="963"/>
      <c r="H26" s="968"/>
      <c r="I26" s="966"/>
      <c r="J26" s="966"/>
      <c r="K26" s="967"/>
      <c r="L26" s="972"/>
      <c r="M26" s="973"/>
      <c r="N26" s="973"/>
      <c r="O26" s="974"/>
      <c r="P26" s="1002" t="s">
        <v>301</v>
      </c>
      <c r="Q26" s="1003"/>
      <c r="R26" s="1004"/>
      <c r="S26" s="640" t="str">
        <f>IF(S25="","",VLOOKUP(S25,'[1]シフト記号表（勤務時間帯）'!$C$6:$K$35,9,FALSE))</f>
        <v/>
      </c>
      <c r="T26" s="641" t="str">
        <f>IF(T25="","",VLOOKUP(T25,'[1]シフト記号表（勤務時間帯）'!$C$6:$K$35,9,FALSE))</f>
        <v/>
      </c>
      <c r="U26" s="641" t="str">
        <f>IF(U25="","",VLOOKUP(U25,'[1]シフト記号表（勤務時間帯）'!$C$6:$K$35,9,FALSE))</f>
        <v/>
      </c>
      <c r="V26" s="641" t="str">
        <f>IF(V25="","",VLOOKUP(V25,'[1]シフト記号表（勤務時間帯）'!$C$6:$K$35,9,FALSE))</f>
        <v/>
      </c>
      <c r="W26" s="641" t="str">
        <f>IF(W25="","",VLOOKUP(W25,'[1]シフト記号表（勤務時間帯）'!$C$6:$K$35,9,FALSE))</f>
        <v/>
      </c>
      <c r="X26" s="641" t="str">
        <f>IF(X25="","",VLOOKUP(X25,'[1]シフト記号表（勤務時間帯）'!$C$6:$K$35,9,FALSE))</f>
        <v/>
      </c>
      <c r="Y26" s="642" t="str">
        <f>IF(Y25="","",VLOOKUP(Y25,'[1]シフト記号表（勤務時間帯）'!$C$6:$K$35,9,FALSE))</f>
        <v/>
      </c>
      <c r="Z26" s="640" t="str">
        <f>IF(Z25="","",VLOOKUP(Z25,'[1]シフト記号表（勤務時間帯）'!$C$6:$K$35,9,FALSE))</f>
        <v/>
      </c>
      <c r="AA26" s="641" t="str">
        <f>IF(AA25="","",VLOOKUP(AA25,'[1]シフト記号表（勤務時間帯）'!$C$6:$K$35,9,FALSE))</f>
        <v/>
      </c>
      <c r="AB26" s="641" t="str">
        <f>IF(AB25="","",VLOOKUP(AB25,'[1]シフト記号表（勤務時間帯）'!$C$6:$K$35,9,FALSE))</f>
        <v/>
      </c>
      <c r="AC26" s="641" t="str">
        <f>IF(AC25="","",VLOOKUP(AC25,'[1]シフト記号表（勤務時間帯）'!$C$6:$K$35,9,FALSE))</f>
        <v/>
      </c>
      <c r="AD26" s="641" t="str">
        <f>IF(AD25="","",VLOOKUP(AD25,'[1]シフト記号表（勤務時間帯）'!$C$6:$K$35,9,FALSE))</f>
        <v/>
      </c>
      <c r="AE26" s="641" t="str">
        <f>IF(AE25="","",VLOOKUP(AE25,'[1]シフト記号表（勤務時間帯）'!$C$6:$K$35,9,FALSE))</f>
        <v/>
      </c>
      <c r="AF26" s="642" t="str">
        <f>IF(AF25="","",VLOOKUP(AF25,'[1]シフト記号表（勤務時間帯）'!$C$6:$K$35,9,FALSE))</f>
        <v/>
      </c>
      <c r="AG26" s="640" t="str">
        <f>IF(AG25="","",VLOOKUP(AG25,'[1]シフト記号表（勤務時間帯）'!$C$6:$K$35,9,FALSE))</f>
        <v/>
      </c>
      <c r="AH26" s="641" t="str">
        <f>IF(AH25="","",VLOOKUP(AH25,'[1]シフト記号表（勤務時間帯）'!$C$6:$K$35,9,FALSE))</f>
        <v/>
      </c>
      <c r="AI26" s="641" t="str">
        <f>IF(AI25="","",VLOOKUP(AI25,'[1]シフト記号表（勤務時間帯）'!$C$6:$K$35,9,FALSE))</f>
        <v/>
      </c>
      <c r="AJ26" s="641" t="str">
        <f>IF(AJ25="","",VLOOKUP(AJ25,'[1]シフト記号表（勤務時間帯）'!$C$6:$K$35,9,FALSE))</f>
        <v/>
      </c>
      <c r="AK26" s="641" t="str">
        <f>IF(AK25="","",VLOOKUP(AK25,'[1]シフト記号表（勤務時間帯）'!$C$6:$K$35,9,FALSE))</f>
        <v/>
      </c>
      <c r="AL26" s="641" t="str">
        <f>IF(AL25="","",VLOOKUP(AL25,'[1]シフト記号表（勤務時間帯）'!$C$6:$K$35,9,FALSE))</f>
        <v/>
      </c>
      <c r="AM26" s="642" t="str">
        <f>IF(AM25="","",VLOOKUP(AM25,'[1]シフト記号表（勤務時間帯）'!$C$6:$K$35,9,FALSE))</f>
        <v/>
      </c>
      <c r="AN26" s="640" t="str">
        <f>IF(AN25="","",VLOOKUP(AN25,'[1]シフト記号表（勤務時間帯）'!$C$6:$K$35,9,FALSE))</f>
        <v/>
      </c>
      <c r="AO26" s="641" t="str">
        <f>IF(AO25="","",VLOOKUP(AO25,'[1]シフト記号表（勤務時間帯）'!$C$6:$K$35,9,FALSE))</f>
        <v/>
      </c>
      <c r="AP26" s="641" t="str">
        <f>IF(AP25="","",VLOOKUP(AP25,'[1]シフト記号表（勤務時間帯）'!$C$6:$K$35,9,FALSE))</f>
        <v/>
      </c>
      <c r="AQ26" s="641" t="str">
        <f>IF(AQ25="","",VLOOKUP(AQ25,'[1]シフト記号表（勤務時間帯）'!$C$6:$K$35,9,FALSE))</f>
        <v/>
      </c>
      <c r="AR26" s="641" t="str">
        <f>IF(AR25="","",VLOOKUP(AR25,'[1]シフト記号表（勤務時間帯）'!$C$6:$K$35,9,FALSE))</f>
        <v/>
      </c>
      <c r="AS26" s="641" t="str">
        <f>IF(AS25="","",VLOOKUP(AS25,'[1]シフト記号表（勤務時間帯）'!$C$6:$K$35,9,FALSE))</f>
        <v/>
      </c>
      <c r="AT26" s="642" t="str">
        <f>IF(AT25="","",VLOOKUP(AT25,'[1]シフト記号表（勤務時間帯）'!$C$6:$K$35,9,FALSE))</f>
        <v/>
      </c>
      <c r="AU26" s="640" t="str">
        <f>IF(AU25="","",VLOOKUP(AU25,'[1]シフト記号表（勤務時間帯）'!$C$6:$K$35,9,FALSE))</f>
        <v/>
      </c>
      <c r="AV26" s="641" t="str">
        <f>IF(AV25="","",VLOOKUP(AV25,'[1]シフト記号表（勤務時間帯）'!$C$6:$K$35,9,FALSE))</f>
        <v/>
      </c>
      <c r="AW26" s="641" t="str">
        <f>IF(AW25="","",VLOOKUP(AW25,'[1]シフト記号表（勤務時間帯）'!$C$6:$K$35,9,FALSE))</f>
        <v/>
      </c>
      <c r="AX26" s="1005">
        <f>IF($BB$3="４週",SUM(S26:AT26),IF($BB$3="暦月",SUM(S26:AW26),""))</f>
        <v>0</v>
      </c>
      <c r="AY26" s="1006"/>
      <c r="AZ26" s="1007">
        <f>IF($BB$3="４週",AX26/4,IF($BB$3="暦月",'地密通所（1枚版）'!AX26/('地密通所（1枚版）'!$BB$8/7),""))</f>
        <v>0</v>
      </c>
      <c r="BA26" s="1008"/>
      <c r="BB26" s="1032"/>
      <c r="BC26" s="1033"/>
      <c r="BD26" s="1033"/>
      <c r="BE26" s="1033"/>
      <c r="BF26" s="1034"/>
    </row>
    <row r="27" spans="2:58" ht="20.25" customHeight="1">
      <c r="B27" s="1041"/>
      <c r="C27" s="1064"/>
      <c r="D27" s="1065"/>
      <c r="E27" s="1066"/>
      <c r="F27" s="519">
        <f>C25</f>
        <v>0</v>
      </c>
      <c r="G27" s="964"/>
      <c r="H27" s="968"/>
      <c r="I27" s="966"/>
      <c r="J27" s="966"/>
      <c r="K27" s="967"/>
      <c r="L27" s="975"/>
      <c r="M27" s="976"/>
      <c r="N27" s="976"/>
      <c r="O27" s="977"/>
      <c r="P27" s="1038" t="s">
        <v>300</v>
      </c>
      <c r="Q27" s="1039"/>
      <c r="R27" s="1040"/>
      <c r="S27" s="643" t="str">
        <f>IF(S25="","",VLOOKUP(S25,'[1]シフト記号表（勤務時間帯）'!$C$6:$U$35,19,FALSE))</f>
        <v/>
      </c>
      <c r="T27" s="644" t="str">
        <f>IF(T25="","",VLOOKUP(T25,'[1]シフト記号表（勤務時間帯）'!$C$6:$U$35,19,FALSE))</f>
        <v/>
      </c>
      <c r="U27" s="644" t="str">
        <f>IF(U25="","",VLOOKUP(U25,'[1]シフト記号表（勤務時間帯）'!$C$6:$U$35,19,FALSE))</f>
        <v/>
      </c>
      <c r="V27" s="644" t="str">
        <f>IF(V25="","",VLOOKUP(V25,'[1]シフト記号表（勤務時間帯）'!$C$6:$U$35,19,FALSE))</f>
        <v/>
      </c>
      <c r="W27" s="644" t="str">
        <f>IF(W25="","",VLOOKUP(W25,'[1]シフト記号表（勤務時間帯）'!$C$6:$U$35,19,FALSE))</f>
        <v/>
      </c>
      <c r="X27" s="644" t="str">
        <f>IF(X25="","",VLOOKUP(X25,'[1]シフト記号表（勤務時間帯）'!$C$6:$U$35,19,FALSE))</f>
        <v/>
      </c>
      <c r="Y27" s="645" t="str">
        <f>IF(Y25="","",VLOOKUP(Y25,'[1]シフト記号表（勤務時間帯）'!$C$6:$U$35,19,FALSE))</f>
        <v/>
      </c>
      <c r="Z27" s="643" t="str">
        <f>IF(Z25="","",VLOOKUP(Z25,'[1]シフト記号表（勤務時間帯）'!$C$6:$U$35,19,FALSE))</f>
        <v/>
      </c>
      <c r="AA27" s="644" t="str">
        <f>IF(AA25="","",VLOOKUP(AA25,'[1]シフト記号表（勤務時間帯）'!$C$6:$U$35,19,FALSE))</f>
        <v/>
      </c>
      <c r="AB27" s="644" t="str">
        <f>IF(AB25="","",VLOOKUP(AB25,'[1]シフト記号表（勤務時間帯）'!$C$6:$U$35,19,FALSE))</f>
        <v/>
      </c>
      <c r="AC27" s="644" t="str">
        <f>IF(AC25="","",VLOOKUP(AC25,'[1]シフト記号表（勤務時間帯）'!$C$6:$U$35,19,FALSE))</f>
        <v/>
      </c>
      <c r="AD27" s="644" t="str">
        <f>IF(AD25="","",VLOOKUP(AD25,'[1]シフト記号表（勤務時間帯）'!$C$6:$U$35,19,FALSE))</f>
        <v/>
      </c>
      <c r="AE27" s="644" t="str">
        <f>IF(AE25="","",VLOOKUP(AE25,'[1]シフト記号表（勤務時間帯）'!$C$6:$U$35,19,FALSE))</f>
        <v/>
      </c>
      <c r="AF27" s="645" t="str">
        <f>IF(AF25="","",VLOOKUP(AF25,'[1]シフト記号表（勤務時間帯）'!$C$6:$U$35,19,FALSE))</f>
        <v/>
      </c>
      <c r="AG27" s="643" t="str">
        <f>IF(AG25="","",VLOOKUP(AG25,'[1]シフト記号表（勤務時間帯）'!$C$6:$U$35,19,FALSE))</f>
        <v/>
      </c>
      <c r="AH27" s="644" t="str">
        <f>IF(AH25="","",VLOOKUP(AH25,'[1]シフト記号表（勤務時間帯）'!$C$6:$U$35,19,FALSE))</f>
        <v/>
      </c>
      <c r="AI27" s="644" t="str">
        <f>IF(AI25="","",VLOOKUP(AI25,'[1]シフト記号表（勤務時間帯）'!$C$6:$U$35,19,FALSE))</f>
        <v/>
      </c>
      <c r="AJ27" s="644" t="str">
        <f>IF(AJ25="","",VLOOKUP(AJ25,'[1]シフト記号表（勤務時間帯）'!$C$6:$U$35,19,FALSE))</f>
        <v/>
      </c>
      <c r="AK27" s="644" t="str">
        <f>IF(AK25="","",VLOOKUP(AK25,'[1]シフト記号表（勤務時間帯）'!$C$6:$U$35,19,FALSE))</f>
        <v/>
      </c>
      <c r="AL27" s="644" t="str">
        <f>IF(AL25="","",VLOOKUP(AL25,'[1]シフト記号表（勤務時間帯）'!$C$6:$U$35,19,FALSE))</f>
        <v/>
      </c>
      <c r="AM27" s="645" t="str">
        <f>IF(AM25="","",VLOOKUP(AM25,'[1]シフト記号表（勤務時間帯）'!$C$6:$U$35,19,FALSE))</f>
        <v/>
      </c>
      <c r="AN27" s="643" t="str">
        <f>IF(AN25="","",VLOOKUP(AN25,'[1]シフト記号表（勤務時間帯）'!$C$6:$U$35,19,FALSE))</f>
        <v/>
      </c>
      <c r="AO27" s="644" t="str">
        <f>IF(AO25="","",VLOOKUP(AO25,'[1]シフト記号表（勤務時間帯）'!$C$6:$U$35,19,FALSE))</f>
        <v/>
      </c>
      <c r="AP27" s="644" t="str">
        <f>IF(AP25="","",VLOOKUP(AP25,'[1]シフト記号表（勤務時間帯）'!$C$6:$U$35,19,FALSE))</f>
        <v/>
      </c>
      <c r="AQ27" s="644" t="str">
        <f>IF(AQ25="","",VLOOKUP(AQ25,'[1]シフト記号表（勤務時間帯）'!$C$6:$U$35,19,FALSE))</f>
        <v/>
      </c>
      <c r="AR27" s="644" t="str">
        <f>IF(AR25="","",VLOOKUP(AR25,'[1]シフト記号表（勤務時間帯）'!$C$6:$U$35,19,FALSE))</f>
        <v/>
      </c>
      <c r="AS27" s="644" t="str">
        <f>IF(AS25="","",VLOOKUP(AS25,'[1]シフト記号表（勤務時間帯）'!$C$6:$U$35,19,FALSE))</f>
        <v/>
      </c>
      <c r="AT27" s="645" t="str">
        <f>IF(AT25="","",VLOOKUP(AT25,'[1]シフト記号表（勤務時間帯）'!$C$6:$U$35,19,FALSE))</f>
        <v/>
      </c>
      <c r="AU27" s="643" t="str">
        <f>IF(AU25="","",VLOOKUP(AU25,'[1]シフト記号表（勤務時間帯）'!$C$6:$U$35,19,FALSE))</f>
        <v/>
      </c>
      <c r="AV27" s="644" t="str">
        <f>IF(AV25="","",VLOOKUP(AV25,'[1]シフト記号表（勤務時間帯）'!$C$6:$U$35,19,FALSE))</f>
        <v/>
      </c>
      <c r="AW27" s="644" t="str">
        <f>IF(AW25="","",VLOOKUP(AW25,'[1]シフト記号表（勤務時間帯）'!$C$6:$U$35,19,FALSE))</f>
        <v/>
      </c>
      <c r="AX27" s="1012">
        <f>IF($BB$3="４週",SUM(S27:AT27),IF($BB$3="暦月",SUM(S27:AW27),""))</f>
        <v>0</v>
      </c>
      <c r="AY27" s="1013"/>
      <c r="AZ27" s="1014">
        <f>IF($BB$3="４週",AX27/4,IF($BB$3="暦月",'地密通所（1枚版）'!AX27/('地密通所（1枚版）'!$BB$8/7),""))</f>
        <v>0</v>
      </c>
      <c r="BA27" s="1015"/>
      <c r="BB27" s="1035"/>
      <c r="BC27" s="1036"/>
      <c r="BD27" s="1036"/>
      <c r="BE27" s="1036"/>
      <c r="BF27" s="1037"/>
    </row>
    <row r="28" spans="2:58" ht="20.25" customHeight="1">
      <c r="B28" s="1041">
        <f>B25+1</f>
        <v>3</v>
      </c>
      <c r="C28" s="1043"/>
      <c r="D28" s="1044"/>
      <c r="E28" s="1045"/>
      <c r="F28" s="527"/>
      <c r="G28" s="962"/>
      <c r="H28" s="965"/>
      <c r="I28" s="966"/>
      <c r="J28" s="966"/>
      <c r="K28" s="967"/>
      <c r="L28" s="969"/>
      <c r="M28" s="970"/>
      <c r="N28" s="970"/>
      <c r="O28" s="971"/>
      <c r="P28" s="978" t="s">
        <v>302</v>
      </c>
      <c r="Q28" s="979"/>
      <c r="R28" s="980"/>
      <c r="S28" s="516"/>
      <c r="T28" s="517"/>
      <c r="U28" s="517"/>
      <c r="V28" s="517"/>
      <c r="W28" s="517"/>
      <c r="X28" s="517"/>
      <c r="Y28" s="518"/>
      <c r="Z28" s="516"/>
      <c r="AA28" s="517"/>
      <c r="AB28" s="517"/>
      <c r="AC28" s="517"/>
      <c r="AD28" s="517"/>
      <c r="AE28" s="517"/>
      <c r="AF28" s="518"/>
      <c r="AG28" s="516"/>
      <c r="AH28" s="517"/>
      <c r="AI28" s="517"/>
      <c r="AJ28" s="517"/>
      <c r="AK28" s="517"/>
      <c r="AL28" s="517"/>
      <c r="AM28" s="518"/>
      <c r="AN28" s="516"/>
      <c r="AO28" s="517"/>
      <c r="AP28" s="517"/>
      <c r="AQ28" s="517"/>
      <c r="AR28" s="517"/>
      <c r="AS28" s="517"/>
      <c r="AT28" s="518"/>
      <c r="AU28" s="516"/>
      <c r="AV28" s="517"/>
      <c r="AW28" s="517"/>
      <c r="AX28" s="993"/>
      <c r="AY28" s="994"/>
      <c r="AZ28" s="995"/>
      <c r="BA28" s="996"/>
      <c r="BB28" s="1029"/>
      <c r="BC28" s="1030"/>
      <c r="BD28" s="1030"/>
      <c r="BE28" s="1030"/>
      <c r="BF28" s="1031"/>
    </row>
    <row r="29" spans="2:58" ht="20.25" customHeight="1">
      <c r="B29" s="1041"/>
      <c r="C29" s="1046"/>
      <c r="D29" s="1047"/>
      <c r="E29" s="1048"/>
      <c r="F29" s="519"/>
      <c r="G29" s="963"/>
      <c r="H29" s="968"/>
      <c r="I29" s="966"/>
      <c r="J29" s="966"/>
      <c r="K29" s="967"/>
      <c r="L29" s="972"/>
      <c r="M29" s="973"/>
      <c r="N29" s="973"/>
      <c r="O29" s="974"/>
      <c r="P29" s="1002" t="s">
        <v>301</v>
      </c>
      <c r="Q29" s="1003"/>
      <c r="R29" s="1004"/>
      <c r="S29" s="640" t="str">
        <f>IF(S28="","",VLOOKUP(S28,'[1]シフト記号表（勤務時間帯）'!$C$6:$K$35,9,FALSE))</f>
        <v/>
      </c>
      <c r="T29" s="641" t="str">
        <f>IF(T28="","",VLOOKUP(T28,'[1]シフト記号表（勤務時間帯）'!$C$6:$K$35,9,FALSE))</f>
        <v/>
      </c>
      <c r="U29" s="641" t="str">
        <f>IF(U28="","",VLOOKUP(U28,'[1]シフト記号表（勤務時間帯）'!$C$6:$K$35,9,FALSE))</f>
        <v/>
      </c>
      <c r="V29" s="641" t="str">
        <f>IF(V28="","",VLOOKUP(V28,'[1]シフト記号表（勤務時間帯）'!$C$6:$K$35,9,FALSE))</f>
        <v/>
      </c>
      <c r="W29" s="641" t="str">
        <f>IF(W28="","",VLOOKUP(W28,'[1]シフト記号表（勤務時間帯）'!$C$6:$K$35,9,FALSE))</f>
        <v/>
      </c>
      <c r="X29" s="641" t="str">
        <f>IF(X28="","",VLOOKUP(X28,'[1]シフト記号表（勤務時間帯）'!$C$6:$K$35,9,FALSE))</f>
        <v/>
      </c>
      <c r="Y29" s="642" t="str">
        <f>IF(Y28="","",VLOOKUP(Y28,'[1]シフト記号表（勤務時間帯）'!$C$6:$K$35,9,FALSE))</f>
        <v/>
      </c>
      <c r="Z29" s="640" t="str">
        <f>IF(Z28="","",VLOOKUP(Z28,'[1]シフト記号表（勤務時間帯）'!$C$6:$K$35,9,FALSE))</f>
        <v/>
      </c>
      <c r="AA29" s="641" t="str">
        <f>IF(AA28="","",VLOOKUP(AA28,'[1]シフト記号表（勤務時間帯）'!$C$6:$K$35,9,FALSE))</f>
        <v/>
      </c>
      <c r="AB29" s="641" t="str">
        <f>IF(AB28="","",VLOOKUP(AB28,'[1]シフト記号表（勤務時間帯）'!$C$6:$K$35,9,FALSE))</f>
        <v/>
      </c>
      <c r="AC29" s="641" t="str">
        <f>IF(AC28="","",VLOOKUP(AC28,'[1]シフト記号表（勤務時間帯）'!$C$6:$K$35,9,FALSE))</f>
        <v/>
      </c>
      <c r="AD29" s="641" t="str">
        <f>IF(AD28="","",VLOOKUP(AD28,'[1]シフト記号表（勤務時間帯）'!$C$6:$K$35,9,FALSE))</f>
        <v/>
      </c>
      <c r="AE29" s="641" t="str">
        <f>IF(AE28="","",VLOOKUP(AE28,'[1]シフト記号表（勤務時間帯）'!$C$6:$K$35,9,FALSE))</f>
        <v/>
      </c>
      <c r="AF29" s="642" t="str">
        <f>IF(AF28="","",VLOOKUP(AF28,'[1]シフト記号表（勤務時間帯）'!$C$6:$K$35,9,FALSE))</f>
        <v/>
      </c>
      <c r="AG29" s="640" t="str">
        <f>IF(AG28="","",VLOOKUP(AG28,'[1]シフト記号表（勤務時間帯）'!$C$6:$K$35,9,FALSE))</f>
        <v/>
      </c>
      <c r="AH29" s="641" t="str">
        <f>IF(AH28="","",VLOOKUP(AH28,'[1]シフト記号表（勤務時間帯）'!$C$6:$K$35,9,FALSE))</f>
        <v/>
      </c>
      <c r="AI29" s="641" t="str">
        <f>IF(AI28="","",VLOOKUP(AI28,'[1]シフト記号表（勤務時間帯）'!$C$6:$K$35,9,FALSE))</f>
        <v/>
      </c>
      <c r="AJ29" s="641" t="str">
        <f>IF(AJ28="","",VLOOKUP(AJ28,'[1]シフト記号表（勤務時間帯）'!$C$6:$K$35,9,FALSE))</f>
        <v/>
      </c>
      <c r="AK29" s="641" t="str">
        <f>IF(AK28="","",VLOOKUP(AK28,'[1]シフト記号表（勤務時間帯）'!$C$6:$K$35,9,FALSE))</f>
        <v/>
      </c>
      <c r="AL29" s="641" t="str">
        <f>IF(AL28="","",VLOOKUP(AL28,'[1]シフト記号表（勤務時間帯）'!$C$6:$K$35,9,FALSE))</f>
        <v/>
      </c>
      <c r="AM29" s="642" t="str">
        <f>IF(AM28="","",VLOOKUP(AM28,'[1]シフト記号表（勤務時間帯）'!$C$6:$K$35,9,FALSE))</f>
        <v/>
      </c>
      <c r="AN29" s="640" t="str">
        <f>IF(AN28="","",VLOOKUP(AN28,'[1]シフト記号表（勤務時間帯）'!$C$6:$K$35,9,FALSE))</f>
        <v/>
      </c>
      <c r="AO29" s="641" t="str">
        <f>IF(AO28="","",VLOOKUP(AO28,'[1]シフト記号表（勤務時間帯）'!$C$6:$K$35,9,FALSE))</f>
        <v/>
      </c>
      <c r="AP29" s="641" t="str">
        <f>IF(AP28="","",VLOOKUP(AP28,'[1]シフト記号表（勤務時間帯）'!$C$6:$K$35,9,FALSE))</f>
        <v/>
      </c>
      <c r="AQ29" s="641" t="str">
        <f>IF(AQ28="","",VLOOKUP(AQ28,'[1]シフト記号表（勤務時間帯）'!$C$6:$K$35,9,FALSE))</f>
        <v/>
      </c>
      <c r="AR29" s="641" t="str">
        <f>IF(AR28="","",VLOOKUP(AR28,'[1]シフト記号表（勤務時間帯）'!$C$6:$K$35,9,FALSE))</f>
        <v/>
      </c>
      <c r="AS29" s="641" t="str">
        <f>IF(AS28="","",VLOOKUP(AS28,'[1]シフト記号表（勤務時間帯）'!$C$6:$K$35,9,FALSE))</f>
        <v/>
      </c>
      <c r="AT29" s="642" t="str">
        <f>IF(AT28="","",VLOOKUP(AT28,'[1]シフト記号表（勤務時間帯）'!$C$6:$K$35,9,FALSE))</f>
        <v/>
      </c>
      <c r="AU29" s="640" t="str">
        <f>IF(AU28="","",VLOOKUP(AU28,'[1]シフト記号表（勤務時間帯）'!$C$6:$K$35,9,FALSE))</f>
        <v/>
      </c>
      <c r="AV29" s="641" t="str">
        <f>IF(AV28="","",VLOOKUP(AV28,'[1]シフト記号表（勤務時間帯）'!$C$6:$K$35,9,FALSE))</f>
        <v/>
      </c>
      <c r="AW29" s="641" t="str">
        <f>IF(AW28="","",VLOOKUP(AW28,'[1]シフト記号表（勤務時間帯）'!$C$6:$K$35,9,FALSE))</f>
        <v/>
      </c>
      <c r="AX29" s="1005">
        <f>IF($BB$3="４週",SUM(S29:AT29),IF($BB$3="暦月",SUM(S29:AW29),""))</f>
        <v>0</v>
      </c>
      <c r="AY29" s="1006"/>
      <c r="AZ29" s="1007">
        <f>IF($BB$3="４週",AX29/4,IF($BB$3="暦月",'地密通所（1枚版）'!AX29/('地密通所（1枚版）'!$BB$8/7),""))</f>
        <v>0</v>
      </c>
      <c r="BA29" s="1008"/>
      <c r="BB29" s="1032"/>
      <c r="BC29" s="1033"/>
      <c r="BD29" s="1033"/>
      <c r="BE29" s="1033"/>
      <c r="BF29" s="1034"/>
    </row>
    <row r="30" spans="2:58" ht="20.25" customHeight="1">
      <c r="B30" s="1041"/>
      <c r="C30" s="1049"/>
      <c r="D30" s="1050"/>
      <c r="E30" s="1051"/>
      <c r="F30" s="519">
        <f>C28</f>
        <v>0</v>
      </c>
      <c r="G30" s="964"/>
      <c r="H30" s="968"/>
      <c r="I30" s="966"/>
      <c r="J30" s="966"/>
      <c r="K30" s="967"/>
      <c r="L30" s="975"/>
      <c r="M30" s="976"/>
      <c r="N30" s="976"/>
      <c r="O30" s="977"/>
      <c r="P30" s="1038" t="s">
        <v>300</v>
      </c>
      <c r="Q30" s="1039"/>
      <c r="R30" s="1040"/>
      <c r="S30" s="643" t="str">
        <f>IF(S28="","",VLOOKUP(S28,'[1]シフト記号表（勤務時間帯）'!$C$6:$U$35,19,FALSE))</f>
        <v/>
      </c>
      <c r="T30" s="644" t="str">
        <f>IF(T28="","",VLOOKUP(T28,'[1]シフト記号表（勤務時間帯）'!$C$6:$U$35,19,FALSE))</f>
        <v/>
      </c>
      <c r="U30" s="644" t="str">
        <f>IF(U28="","",VLOOKUP(U28,'[1]シフト記号表（勤務時間帯）'!$C$6:$U$35,19,FALSE))</f>
        <v/>
      </c>
      <c r="V30" s="644" t="str">
        <f>IF(V28="","",VLOOKUP(V28,'[1]シフト記号表（勤務時間帯）'!$C$6:$U$35,19,FALSE))</f>
        <v/>
      </c>
      <c r="W30" s="644" t="str">
        <f>IF(W28="","",VLOOKUP(W28,'[1]シフト記号表（勤務時間帯）'!$C$6:$U$35,19,FALSE))</f>
        <v/>
      </c>
      <c r="X30" s="644" t="str">
        <f>IF(X28="","",VLOOKUP(X28,'[1]シフト記号表（勤務時間帯）'!$C$6:$U$35,19,FALSE))</f>
        <v/>
      </c>
      <c r="Y30" s="645" t="str">
        <f>IF(Y28="","",VLOOKUP(Y28,'[1]シフト記号表（勤務時間帯）'!$C$6:$U$35,19,FALSE))</f>
        <v/>
      </c>
      <c r="Z30" s="643" t="str">
        <f>IF(Z28="","",VLOOKUP(Z28,'[1]シフト記号表（勤務時間帯）'!$C$6:$U$35,19,FALSE))</f>
        <v/>
      </c>
      <c r="AA30" s="644" t="str">
        <f>IF(AA28="","",VLOOKUP(AA28,'[1]シフト記号表（勤務時間帯）'!$C$6:$U$35,19,FALSE))</f>
        <v/>
      </c>
      <c r="AB30" s="644" t="str">
        <f>IF(AB28="","",VLOOKUP(AB28,'[1]シフト記号表（勤務時間帯）'!$C$6:$U$35,19,FALSE))</f>
        <v/>
      </c>
      <c r="AC30" s="644" t="str">
        <f>IF(AC28="","",VLOOKUP(AC28,'[1]シフト記号表（勤務時間帯）'!$C$6:$U$35,19,FALSE))</f>
        <v/>
      </c>
      <c r="AD30" s="644" t="str">
        <f>IF(AD28="","",VLOOKUP(AD28,'[1]シフト記号表（勤務時間帯）'!$C$6:$U$35,19,FALSE))</f>
        <v/>
      </c>
      <c r="AE30" s="644" t="str">
        <f>IF(AE28="","",VLOOKUP(AE28,'[1]シフト記号表（勤務時間帯）'!$C$6:$U$35,19,FALSE))</f>
        <v/>
      </c>
      <c r="AF30" s="645" t="str">
        <f>IF(AF28="","",VLOOKUP(AF28,'[1]シフト記号表（勤務時間帯）'!$C$6:$U$35,19,FALSE))</f>
        <v/>
      </c>
      <c r="AG30" s="643" t="str">
        <f>IF(AG28="","",VLOOKUP(AG28,'[1]シフト記号表（勤務時間帯）'!$C$6:$U$35,19,FALSE))</f>
        <v/>
      </c>
      <c r="AH30" s="644" t="str">
        <f>IF(AH28="","",VLOOKUP(AH28,'[1]シフト記号表（勤務時間帯）'!$C$6:$U$35,19,FALSE))</f>
        <v/>
      </c>
      <c r="AI30" s="644" t="str">
        <f>IF(AI28="","",VLOOKUP(AI28,'[1]シフト記号表（勤務時間帯）'!$C$6:$U$35,19,FALSE))</f>
        <v/>
      </c>
      <c r="AJ30" s="644" t="str">
        <f>IF(AJ28="","",VLOOKUP(AJ28,'[1]シフト記号表（勤務時間帯）'!$C$6:$U$35,19,FALSE))</f>
        <v/>
      </c>
      <c r="AK30" s="644" t="str">
        <f>IF(AK28="","",VLOOKUP(AK28,'[1]シフト記号表（勤務時間帯）'!$C$6:$U$35,19,FALSE))</f>
        <v/>
      </c>
      <c r="AL30" s="644" t="str">
        <f>IF(AL28="","",VLOOKUP(AL28,'[1]シフト記号表（勤務時間帯）'!$C$6:$U$35,19,FALSE))</f>
        <v/>
      </c>
      <c r="AM30" s="645" t="str">
        <f>IF(AM28="","",VLOOKUP(AM28,'[1]シフト記号表（勤務時間帯）'!$C$6:$U$35,19,FALSE))</f>
        <v/>
      </c>
      <c r="AN30" s="643" t="str">
        <f>IF(AN28="","",VLOOKUP(AN28,'[1]シフト記号表（勤務時間帯）'!$C$6:$U$35,19,FALSE))</f>
        <v/>
      </c>
      <c r="AO30" s="644" t="str">
        <f>IF(AO28="","",VLOOKUP(AO28,'[1]シフト記号表（勤務時間帯）'!$C$6:$U$35,19,FALSE))</f>
        <v/>
      </c>
      <c r="AP30" s="644" t="str">
        <f>IF(AP28="","",VLOOKUP(AP28,'[1]シフト記号表（勤務時間帯）'!$C$6:$U$35,19,FALSE))</f>
        <v/>
      </c>
      <c r="AQ30" s="644" t="str">
        <f>IF(AQ28="","",VLOOKUP(AQ28,'[1]シフト記号表（勤務時間帯）'!$C$6:$U$35,19,FALSE))</f>
        <v/>
      </c>
      <c r="AR30" s="644" t="str">
        <f>IF(AR28="","",VLOOKUP(AR28,'[1]シフト記号表（勤務時間帯）'!$C$6:$U$35,19,FALSE))</f>
        <v/>
      </c>
      <c r="AS30" s="644" t="str">
        <f>IF(AS28="","",VLOOKUP(AS28,'[1]シフト記号表（勤務時間帯）'!$C$6:$U$35,19,FALSE))</f>
        <v/>
      </c>
      <c r="AT30" s="645" t="str">
        <f>IF(AT28="","",VLOOKUP(AT28,'[1]シフト記号表（勤務時間帯）'!$C$6:$U$35,19,FALSE))</f>
        <v/>
      </c>
      <c r="AU30" s="643" t="str">
        <f>IF(AU28="","",VLOOKUP(AU28,'[1]シフト記号表（勤務時間帯）'!$C$6:$U$35,19,FALSE))</f>
        <v/>
      </c>
      <c r="AV30" s="644" t="str">
        <f>IF(AV28="","",VLOOKUP(AV28,'[1]シフト記号表（勤務時間帯）'!$C$6:$U$35,19,FALSE))</f>
        <v/>
      </c>
      <c r="AW30" s="644" t="str">
        <f>IF(AW28="","",VLOOKUP(AW28,'[1]シフト記号表（勤務時間帯）'!$C$6:$U$35,19,FALSE))</f>
        <v/>
      </c>
      <c r="AX30" s="1012">
        <f>IF($BB$3="４週",SUM(S30:AT30),IF($BB$3="暦月",SUM(S30:AW30),""))</f>
        <v>0</v>
      </c>
      <c r="AY30" s="1013"/>
      <c r="AZ30" s="1014">
        <f>IF($BB$3="４週",AX30/4,IF($BB$3="暦月",'地密通所（1枚版）'!AX30/('地密通所（1枚版）'!$BB$8/7),""))</f>
        <v>0</v>
      </c>
      <c r="BA30" s="1015"/>
      <c r="BB30" s="1035"/>
      <c r="BC30" s="1036"/>
      <c r="BD30" s="1036"/>
      <c r="BE30" s="1036"/>
      <c r="BF30" s="1037"/>
    </row>
    <row r="31" spans="2:58" ht="20.25" customHeight="1">
      <c r="B31" s="1041">
        <f>B28+1</f>
        <v>4</v>
      </c>
      <c r="C31" s="1043"/>
      <c r="D31" s="1044"/>
      <c r="E31" s="1045"/>
      <c r="F31" s="527"/>
      <c r="G31" s="962"/>
      <c r="H31" s="965"/>
      <c r="I31" s="966"/>
      <c r="J31" s="966"/>
      <c r="K31" s="967"/>
      <c r="L31" s="969"/>
      <c r="M31" s="970"/>
      <c r="N31" s="970"/>
      <c r="O31" s="971"/>
      <c r="P31" s="978" t="s">
        <v>302</v>
      </c>
      <c r="Q31" s="979"/>
      <c r="R31" s="980"/>
      <c r="S31" s="516"/>
      <c r="T31" s="517"/>
      <c r="U31" s="517"/>
      <c r="V31" s="517"/>
      <c r="W31" s="517"/>
      <c r="X31" s="517"/>
      <c r="Y31" s="518"/>
      <c r="Z31" s="516"/>
      <c r="AA31" s="517"/>
      <c r="AB31" s="517"/>
      <c r="AC31" s="517"/>
      <c r="AD31" s="517"/>
      <c r="AE31" s="517"/>
      <c r="AF31" s="518"/>
      <c r="AG31" s="516"/>
      <c r="AH31" s="517"/>
      <c r="AI31" s="517"/>
      <c r="AJ31" s="517"/>
      <c r="AK31" s="517"/>
      <c r="AL31" s="517"/>
      <c r="AM31" s="518"/>
      <c r="AN31" s="516"/>
      <c r="AO31" s="517"/>
      <c r="AP31" s="517"/>
      <c r="AQ31" s="517"/>
      <c r="AR31" s="517"/>
      <c r="AS31" s="517"/>
      <c r="AT31" s="518"/>
      <c r="AU31" s="516"/>
      <c r="AV31" s="517"/>
      <c r="AW31" s="517"/>
      <c r="AX31" s="993"/>
      <c r="AY31" s="994"/>
      <c r="AZ31" s="995"/>
      <c r="BA31" s="996"/>
      <c r="BB31" s="1029"/>
      <c r="BC31" s="1030"/>
      <c r="BD31" s="1030"/>
      <c r="BE31" s="1030"/>
      <c r="BF31" s="1031"/>
    </row>
    <row r="32" spans="2:58" ht="20.25" customHeight="1">
      <c r="B32" s="1041"/>
      <c r="C32" s="1046"/>
      <c r="D32" s="1047"/>
      <c r="E32" s="1048"/>
      <c r="F32" s="519"/>
      <c r="G32" s="963"/>
      <c r="H32" s="968"/>
      <c r="I32" s="966"/>
      <c r="J32" s="966"/>
      <c r="K32" s="967"/>
      <c r="L32" s="972"/>
      <c r="M32" s="973"/>
      <c r="N32" s="973"/>
      <c r="O32" s="974"/>
      <c r="P32" s="1002" t="s">
        <v>301</v>
      </c>
      <c r="Q32" s="1003"/>
      <c r="R32" s="1004"/>
      <c r="S32" s="640" t="str">
        <f>IF(S31="","",VLOOKUP(S31,'[1]シフト記号表（勤務時間帯）'!$C$6:$K$35,9,FALSE))</f>
        <v/>
      </c>
      <c r="T32" s="641" t="str">
        <f>IF(T31="","",VLOOKUP(T31,'[1]シフト記号表（勤務時間帯）'!$C$6:$K$35,9,FALSE))</f>
        <v/>
      </c>
      <c r="U32" s="641" t="str">
        <f>IF(U31="","",VLOOKUP(U31,'[1]シフト記号表（勤務時間帯）'!$C$6:$K$35,9,FALSE))</f>
        <v/>
      </c>
      <c r="V32" s="641" t="str">
        <f>IF(V31="","",VLOOKUP(V31,'[1]シフト記号表（勤務時間帯）'!$C$6:$K$35,9,FALSE))</f>
        <v/>
      </c>
      <c r="W32" s="641" t="str">
        <f>IF(W31="","",VLOOKUP(W31,'[1]シフト記号表（勤務時間帯）'!$C$6:$K$35,9,FALSE))</f>
        <v/>
      </c>
      <c r="X32" s="641" t="str">
        <f>IF(X31="","",VLOOKUP(X31,'[1]シフト記号表（勤務時間帯）'!$C$6:$K$35,9,FALSE))</f>
        <v/>
      </c>
      <c r="Y32" s="642" t="str">
        <f>IF(Y31="","",VLOOKUP(Y31,'[1]シフト記号表（勤務時間帯）'!$C$6:$K$35,9,FALSE))</f>
        <v/>
      </c>
      <c r="Z32" s="640" t="str">
        <f>IF(Z31="","",VLOOKUP(Z31,'[1]シフト記号表（勤務時間帯）'!$C$6:$K$35,9,FALSE))</f>
        <v/>
      </c>
      <c r="AA32" s="641" t="str">
        <f>IF(AA31="","",VLOOKUP(AA31,'[1]シフト記号表（勤務時間帯）'!$C$6:$K$35,9,FALSE))</f>
        <v/>
      </c>
      <c r="AB32" s="641" t="str">
        <f>IF(AB31="","",VLOOKUP(AB31,'[1]シフト記号表（勤務時間帯）'!$C$6:$K$35,9,FALSE))</f>
        <v/>
      </c>
      <c r="AC32" s="641" t="str">
        <f>IF(AC31="","",VLOOKUP(AC31,'[1]シフト記号表（勤務時間帯）'!$C$6:$K$35,9,FALSE))</f>
        <v/>
      </c>
      <c r="AD32" s="641" t="str">
        <f>IF(AD31="","",VLOOKUP(AD31,'[1]シフト記号表（勤務時間帯）'!$C$6:$K$35,9,FALSE))</f>
        <v/>
      </c>
      <c r="AE32" s="641" t="str">
        <f>IF(AE31="","",VLOOKUP(AE31,'[1]シフト記号表（勤務時間帯）'!$C$6:$K$35,9,FALSE))</f>
        <v/>
      </c>
      <c r="AF32" s="642" t="str">
        <f>IF(AF31="","",VLOOKUP(AF31,'[1]シフト記号表（勤務時間帯）'!$C$6:$K$35,9,FALSE))</f>
        <v/>
      </c>
      <c r="AG32" s="640" t="str">
        <f>IF(AG31="","",VLOOKUP(AG31,'[1]シフト記号表（勤務時間帯）'!$C$6:$K$35,9,FALSE))</f>
        <v/>
      </c>
      <c r="AH32" s="641" t="str">
        <f>IF(AH31="","",VLOOKUP(AH31,'[1]シフト記号表（勤務時間帯）'!$C$6:$K$35,9,FALSE))</f>
        <v/>
      </c>
      <c r="AI32" s="641" t="str">
        <f>IF(AI31="","",VLOOKUP(AI31,'[1]シフト記号表（勤務時間帯）'!$C$6:$K$35,9,FALSE))</f>
        <v/>
      </c>
      <c r="AJ32" s="641" t="str">
        <f>IF(AJ31="","",VLOOKUP(AJ31,'[1]シフト記号表（勤務時間帯）'!$C$6:$K$35,9,FALSE))</f>
        <v/>
      </c>
      <c r="AK32" s="641" t="str">
        <f>IF(AK31="","",VLOOKUP(AK31,'[1]シフト記号表（勤務時間帯）'!$C$6:$K$35,9,FALSE))</f>
        <v/>
      </c>
      <c r="AL32" s="641" t="str">
        <f>IF(AL31="","",VLOOKUP(AL31,'[1]シフト記号表（勤務時間帯）'!$C$6:$K$35,9,FALSE))</f>
        <v/>
      </c>
      <c r="AM32" s="642" t="str">
        <f>IF(AM31="","",VLOOKUP(AM31,'[1]シフト記号表（勤務時間帯）'!$C$6:$K$35,9,FALSE))</f>
        <v/>
      </c>
      <c r="AN32" s="640" t="str">
        <f>IF(AN31="","",VLOOKUP(AN31,'[1]シフト記号表（勤務時間帯）'!$C$6:$K$35,9,FALSE))</f>
        <v/>
      </c>
      <c r="AO32" s="641" t="str">
        <f>IF(AO31="","",VLOOKUP(AO31,'[1]シフト記号表（勤務時間帯）'!$C$6:$K$35,9,FALSE))</f>
        <v/>
      </c>
      <c r="AP32" s="641" t="str">
        <f>IF(AP31="","",VLOOKUP(AP31,'[1]シフト記号表（勤務時間帯）'!$C$6:$K$35,9,FALSE))</f>
        <v/>
      </c>
      <c r="AQ32" s="641" t="str">
        <f>IF(AQ31="","",VLOOKUP(AQ31,'[1]シフト記号表（勤務時間帯）'!$C$6:$K$35,9,FALSE))</f>
        <v/>
      </c>
      <c r="AR32" s="641" t="str">
        <f>IF(AR31="","",VLOOKUP(AR31,'[1]シフト記号表（勤務時間帯）'!$C$6:$K$35,9,FALSE))</f>
        <v/>
      </c>
      <c r="AS32" s="641" t="str">
        <f>IF(AS31="","",VLOOKUP(AS31,'[1]シフト記号表（勤務時間帯）'!$C$6:$K$35,9,FALSE))</f>
        <v/>
      </c>
      <c r="AT32" s="642" t="str">
        <f>IF(AT31="","",VLOOKUP(AT31,'[1]シフト記号表（勤務時間帯）'!$C$6:$K$35,9,FALSE))</f>
        <v/>
      </c>
      <c r="AU32" s="640" t="str">
        <f>IF(AU31="","",VLOOKUP(AU31,'[1]シフト記号表（勤務時間帯）'!$C$6:$K$35,9,FALSE))</f>
        <v/>
      </c>
      <c r="AV32" s="641" t="str">
        <f>IF(AV31="","",VLOOKUP(AV31,'[1]シフト記号表（勤務時間帯）'!$C$6:$K$35,9,FALSE))</f>
        <v/>
      </c>
      <c r="AW32" s="641" t="str">
        <f>IF(AW31="","",VLOOKUP(AW31,'[1]シフト記号表（勤務時間帯）'!$C$6:$K$35,9,FALSE))</f>
        <v/>
      </c>
      <c r="AX32" s="1005">
        <f>IF($BB$3="４週",SUM(S32:AT32),IF($BB$3="暦月",SUM(S32:AW32),""))</f>
        <v>0</v>
      </c>
      <c r="AY32" s="1006"/>
      <c r="AZ32" s="1007">
        <f>IF($BB$3="４週",AX32/4,IF($BB$3="暦月",'地密通所（1枚版）'!AX32/('地密通所（1枚版）'!$BB$8/7),""))</f>
        <v>0</v>
      </c>
      <c r="BA32" s="1008"/>
      <c r="BB32" s="1032"/>
      <c r="BC32" s="1033"/>
      <c r="BD32" s="1033"/>
      <c r="BE32" s="1033"/>
      <c r="BF32" s="1034"/>
    </row>
    <row r="33" spans="2:58" ht="20.25" customHeight="1">
      <c r="B33" s="1041"/>
      <c r="C33" s="1049"/>
      <c r="D33" s="1050"/>
      <c r="E33" s="1051"/>
      <c r="F33" s="519">
        <f>C31</f>
        <v>0</v>
      </c>
      <c r="G33" s="964"/>
      <c r="H33" s="968"/>
      <c r="I33" s="966"/>
      <c r="J33" s="966"/>
      <c r="K33" s="967"/>
      <c r="L33" s="975"/>
      <c r="M33" s="976"/>
      <c r="N33" s="976"/>
      <c r="O33" s="977"/>
      <c r="P33" s="1038" t="s">
        <v>300</v>
      </c>
      <c r="Q33" s="1039"/>
      <c r="R33" s="1040"/>
      <c r="S33" s="643" t="str">
        <f>IF(S31="","",VLOOKUP(S31,'[1]シフト記号表（勤務時間帯）'!$C$6:$U$35,19,FALSE))</f>
        <v/>
      </c>
      <c r="T33" s="644" t="str">
        <f>IF(T31="","",VLOOKUP(T31,'[1]シフト記号表（勤務時間帯）'!$C$6:$U$35,19,FALSE))</f>
        <v/>
      </c>
      <c r="U33" s="644" t="str">
        <f>IF(U31="","",VLOOKUP(U31,'[1]シフト記号表（勤務時間帯）'!$C$6:$U$35,19,FALSE))</f>
        <v/>
      </c>
      <c r="V33" s="644" t="str">
        <f>IF(V31="","",VLOOKUP(V31,'[1]シフト記号表（勤務時間帯）'!$C$6:$U$35,19,FALSE))</f>
        <v/>
      </c>
      <c r="W33" s="644" t="str">
        <f>IF(W31="","",VLOOKUP(W31,'[1]シフト記号表（勤務時間帯）'!$C$6:$U$35,19,FALSE))</f>
        <v/>
      </c>
      <c r="X33" s="644" t="str">
        <f>IF(X31="","",VLOOKUP(X31,'[1]シフト記号表（勤務時間帯）'!$C$6:$U$35,19,FALSE))</f>
        <v/>
      </c>
      <c r="Y33" s="645" t="str">
        <f>IF(Y31="","",VLOOKUP(Y31,'[1]シフト記号表（勤務時間帯）'!$C$6:$U$35,19,FALSE))</f>
        <v/>
      </c>
      <c r="Z33" s="643" t="str">
        <f>IF(Z31="","",VLOOKUP(Z31,'[1]シフト記号表（勤務時間帯）'!$C$6:$U$35,19,FALSE))</f>
        <v/>
      </c>
      <c r="AA33" s="644" t="str">
        <f>IF(AA31="","",VLOOKUP(AA31,'[1]シフト記号表（勤務時間帯）'!$C$6:$U$35,19,FALSE))</f>
        <v/>
      </c>
      <c r="AB33" s="644" t="str">
        <f>IF(AB31="","",VLOOKUP(AB31,'[1]シフト記号表（勤務時間帯）'!$C$6:$U$35,19,FALSE))</f>
        <v/>
      </c>
      <c r="AC33" s="644" t="str">
        <f>IF(AC31="","",VLOOKUP(AC31,'[1]シフト記号表（勤務時間帯）'!$C$6:$U$35,19,FALSE))</f>
        <v/>
      </c>
      <c r="AD33" s="644" t="str">
        <f>IF(AD31="","",VLOOKUP(AD31,'[1]シフト記号表（勤務時間帯）'!$C$6:$U$35,19,FALSE))</f>
        <v/>
      </c>
      <c r="AE33" s="644" t="str">
        <f>IF(AE31="","",VLOOKUP(AE31,'[1]シフト記号表（勤務時間帯）'!$C$6:$U$35,19,FALSE))</f>
        <v/>
      </c>
      <c r="AF33" s="645" t="str">
        <f>IF(AF31="","",VLOOKUP(AF31,'[1]シフト記号表（勤務時間帯）'!$C$6:$U$35,19,FALSE))</f>
        <v/>
      </c>
      <c r="AG33" s="643" t="str">
        <f>IF(AG31="","",VLOOKUP(AG31,'[1]シフト記号表（勤務時間帯）'!$C$6:$U$35,19,FALSE))</f>
        <v/>
      </c>
      <c r="AH33" s="644" t="str">
        <f>IF(AH31="","",VLOOKUP(AH31,'[1]シフト記号表（勤務時間帯）'!$C$6:$U$35,19,FALSE))</f>
        <v/>
      </c>
      <c r="AI33" s="644" t="str">
        <f>IF(AI31="","",VLOOKUP(AI31,'[1]シフト記号表（勤務時間帯）'!$C$6:$U$35,19,FALSE))</f>
        <v/>
      </c>
      <c r="AJ33" s="644" t="str">
        <f>IF(AJ31="","",VLOOKUP(AJ31,'[1]シフト記号表（勤務時間帯）'!$C$6:$U$35,19,FALSE))</f>
        <v/>
      </c>
      <c r="AK33" s="644" t="str">
        <f>IF(AK31="","",VLOOKUP(AK31,'[1]シフト記号表（勤務時間帯）'!$C$6:$U$35,19,FALSE))</f>
        <v/>
      </c>
      <c r="AL33" s="644" t="str">
        <f>IF(AL31="","",VLOOKUP(AL31,'[1]シフト記号表（勤務時間帯）'!$C$6:$U$35,19,FALSE))</f>
        <v/>
      </c>
      <c r="AM33" s="645" t="str">
        <f>IF(AM31="","",VLOOKUP(AM31,'[1]シフト記号表（勤務時間帯）'!$C$6:$U$35,19,FALSE))</f>
        <v/>
      </c>
      <c r="AN33" s="643" t="str">
        <f>IF(AN31="","",VLOOKUP(AN31,'[1]シフト記号表（勤務時間帯）'!$C$6:$U$35,19,FALSE))</f>
        <v/>
      </c>
      <c r="AO33" s="644" t="str">
        <f>IF(AO31="","",VLOOKUP(AO31,'[1]シフト記号表（勤務時間帯）'!$C$6:$U$35,19,FALSE))</f>
        <v/>
      </c>
      <c r="AP33" s="644" t="str">
        <f>IF(AP31="","",VLOOKUP(AP31,'[1]シフト記号表（勤務時間帯）'!$C$6:$U$35,19,FALSE))</f>
        <v/>
      </c>
      <c r="AQ33" s="644" t="str">
        <f>IF(AQ31="","",VLOOKUP(AQ31,'[1]シフト記号表（勤務時間帯）'!$C$6:$U$35,19,FALSE))</f>
        <v/>
      </c>
      <c r="AR33" s="644" t="str">
        <f>IF(AR31="","",VLOOKUP(AR31,'[1]シフト記号表（勤務時間帯）'!$C$6:$U$35,19,FALSE))</f>
        <v/>
      </c>
      <c r="AS33" s="644" t="str">
        <f>IF(AS31="","",VLOOKUP(AS31,'[1]シフト記号表（勤務時間帯）'!$C$6:$U$35,19,FALSE))</f>
        <v/>
      </c>
      <c r="AT33" s="645" t="str">
        <f>IF(AT31="","",VLOOKUP(AT31,'[1]シフト記号表（勤務時間帯）'!$C$6:$U$35,19,FALSE))</f>
        <v/>
      </c>
      <c r="AU33" s="643" t="str">
        <f>IF(AU31="","",VLOOKUP(AU31,'[1]シフト記号表（勤務時間帯）'!$C$6:$U$35,19,FALSE))</f>
        <v/>
      </c>
      <c r="AV33" s="644" t="str">
        <f>IF(AV31="","",VLOOKUP(AV31,'[1]シフト記号表（勤務時間帯）'!$C$6:$U$35,19,FALSE))</f>
        <v/>
      </c>
      <c r="AW33" s="644" t="str">
        <f>IF(AW31="","",VLOOKUP(AW31,'[1]シフト記号表（勤務時間帯）'!$C$6:$U$35,19,FALSE))</f>
        <v/>
      </c>
      <c r="AX33" s="1012">
        <f>IF($BB$3="４週",SUM(S33:AT33),IF($BB$3="暦月",SUM(S33:AW33),""))</f>
        <v>0</v>
      </c>
      <c r="AY33" s="1013"/>
      <c r="AZ33" s="1014">
        <f>IF($BB$3="４週",AX33/4,IF($BB$3="暦月",'地密通所（1枚版）'!AX33/('地密通所（1枚版）'!$BB$8/7),""))</f>
        <v>0</v>
      </c>
      <c r="BA33" s="1015"/>
      <c r="BB33" s="1035"/>
      <c r="BC33" s="1036"/>
      <c r="BD33" s="1036"/>
      <c r="BE33" s="1036"/>
      <c r="BF33" s="1037"/>
    </row>
    <row r="34" spans="2:58" ht="20.25" customHeight="1">
      <c r="B34" s="1041">
        <f>B31+1</f>
        <v>5</v>
      </c>
      <c r="C34" s="1043"/>
      <c r="D34" s="1044"/>
      <c r="E34" s="1045"/>
      <c r="F34" s="527"/>
      <c r="G34" s="962"/>
      <c r="H34" s="965"/>
      <c r="I34" s="966"/>
      <c r="J34" s="966"/>
      <c r="K34" s="967"/>
      <c r="L34" s="969"/>
      <c r="M34" s="970"/>
      <c r="N34" s="970"/>
      <c r="O34" s="971"/>
      <c r="P34" s="978" t="s">
        <v>302</v>
      </c>
      <c r="Q34" s="979"/>
      <c r="R34" s="980"/>
      <c r="S34" s="516"/>
      <c r="T34" s="517"/>
      <c r="U34" s="517"/>
      <c r="V34" s="517"/>
      <c r="W34" s="517"/>
      <c r="X34" s="517"/>
      <c r="Y34" s="518"/>
      <c r="Z34" s="516"/>
      <c r="AA34" s="517"/>
      <c r="AB34" s="517"/>
      <c r="AC34" s="517"/>
      <c r="AD34" s="517"/>
      <c r="AE34" s="517"/>
      <c r="AF34" s="518"/>
      <c r="AG34" s="516"/>
      <c r="AH34" s="517"/>
      <c r="AI34" s="517"/>
      <c r="AJ34" s="517"/>
      <c r="AK34" s="517"/>
      <c r="AL34" s="517"/>
      <c r="AM34" s="518"/>
      <c r="AN34" s="516"/>
      <c r="AO34" s="517"/>
      <c r="AP34" s="517"/>
      <c r="AQ34" s="517"/>
      <c r="AR34" s="517"/>
      <c r="AS34" s="517"/>
      <c r="AT34" s="518"/>
      <c r="AU34" s="516"/>
      <c r="AV34" s="517"/>
      <c r="AW34" s="517"/>
      <c r="AX34" s="993"/>
      <c r="AY34" s="994"/>
      <c r="AZ34" s="995"/>
      <c r="BA34" s="996"/>
      <c r="BB34" s="1029"/>
      <c r="BC34" s="1030"/>
      <c r="BD34" s="1030"/>
      <c r="BE34" s="1030"/>
      <c r="BF34" s="1031"/>
    </row>
    <row r="35" spans="2:58" ht="20.25" customHeight="1">
      <c r="B35" s="1041"/>
      <c r="C35" s="1046"/>
      <c r="D35" s="1047"/>
      <c r="E35" s="1048"/>
      <c r="F35" s="519"/>
      <c r="G35" s="963"/>
      <c r="H35" s="968"/>
      <c r="I35" s="966"/>
      <c r="J35" s="966"/>
      <c r="K35" s="967"/>
      <c r="L35" s="972"/>
      <c r="M35" s="973"/>
      <c r="N35" s="973"/>
      <c r="O35" s="974"/>
      <c r="P35" s="1002" t="s">
        <v>301</v>
      </c>
      <c r="Q35" s="1003"/>
      <c r="R35" s="1004"/>
      <c r="S35" s="640" t="str">
        <f>IF(S34="","",VLOOKUP(S34,'[1]シフト記号表（勤務時間帯）'!$C$6:$K$35,9,FALSE))</f>
        <v/>
      </c>
      <c r="T35" s="641" t="str">
        <f>IF(T34="","",VLOOKUP(T34,'[1]シフト記号表（勤務時間帯）'!$C$6:$K$35,9,FALSE))</f>
        <v/>
      </c>
      <c r="U35" s="641" t="str">
        <f>IF(U34="","",VLOOKUP(U34,'[1]シフト記号表（勤務時間帯）'!$C$6:$K$35,9,FALSE))</f>
        <v/>
      </c>
      <c r="V35" s="641" t="str">
        <f>IF(V34="","",VLOOKUP(V34,'[1]シフト記号表（勤務時間帯）'!$C$6:$K$35,9,FALSE))</f>
        <v/>
      </c>
      <c r="W35" s="641" t="str">
        <f>IF(W34="","",VLOOKUP(W34,'[1]シフト記号表（勤務時間帯）'!$C$6:$K$35,9,FALSE))</f>
        <v/>
      </c>
      <c r="X35" s="641" t="str">
        <f>IF(X34="","",VLOOKUP(X34,'[1]シフト記号表（勤務時間帯）'!$C$6:$K$35,9,FALSE))</f>
        <v/>
      </c>
      <c r="Y35" s="642" t="str">
        <f>IF(Y34="","",VLOOKUP(Y34,'[1]シフト記号表（勤務時間帯）'!$C$6:$K$35,9,FALSE))</f>
        <v/>
      </c>
      <c r="Z35" s="640" t="str">
        <f>IF(Z34="","",VLOOKUP(Z34,'[1]シフト記号表（勤務時間帯）'!$C$6:$K$35,9,FALSE))</f>
        <v/>
      </c>
      <c r="AA35" s="641" t="str">
        <f>IF(AA34="","",VLOOKUP(AA34,'[1]シフト記号表（勤務時間帯）'!$C$6:$K$35,9,FALSE))</f>
        <v/>
      </c>
      <c r="AB35" s="641" t="str">
        <f>IF(AB34="","",VLOOKUP(AB34,'[1]シフト記号表（勤務時間帯）'!$C$6:$K$35,9,FALSE))</f>
        <v/>
      </c>
      <c r="AC35" s="641" t="str">
        <f>IF(AC34="","",VLOOKUP(AC34,'[1]シフト記号表（勤務時間帯）'!$C$6:$K$35,9,FALSE))</f>
        <v/>
      </c>
      <c r="AD35" s="641" t="str">
        <f>IF(AD34="","",VLOOKUP(AD34,'[1]シフト記号表（勤務時間帯）'!$C$6:$K$35,9,FALSE))</f>
        <v/>
      </c>
      <c r="AE35" s="641" t="str">
        <f>IF(AE34="","",VLOOKUP(AE34,'[1]シフト記号表（勤務時間帯）'!$C$6:$K$35,9,FALSE))</f>
        <v/>
      </c>
      <c r="AF35" s="642" t="str">
        <f>IF(AF34="","",VLOOKUP(AF34,'[1]シフト記号表（勤務時間帯）'!$C$6:$K$35,9,FALSE))</f>
        <v/>
      </c>
      <c r="AG35" s="640" t="str">
        <f>IF(AG34="","",VLOOKUP(AG34,'[1]シフト記号表（勤務時間帯）'!$C$6:$K$35,9,FALSE))</f>
        <v/>
      </c>
      <c r="AH35" s="641" t="str">
        <f>IF(AH34="","",VLOOKUP(AH34,'[1]シフト記号表（勤務時間帯）'!$C$6:$K$35,9,FALSE))</f>
        <v/>
      </c>
      <c r="AI35" s="641" t="str">
        <f>IF(AI34="","",VLOOKUP(AI34,'[1]シフト記号表（勤務時間帯）'!$C$6:$K$35,9,FALSE))</f>
        <v/>
      </c>
      <c r="AJ35" s="641" t="str">
        <f>IF(AJ34="","",VLOOKUP(AJ34,'[1]シフト記号表（勤務時間帯）'!$C$6:$K$35,9,FALSE))</f>
        <v/>
      </c>
      <c r="AK35" s="641" t="str">
        <f>IF(AK34="","",VLOOKUP(AK34,'[1]シフト記号表（勤務時間帯）'!$C$6:$K$35,9,FALSE))</f>
        <v/>
      </c>
      <c r="AL35" s="641" t="str">
        <f>IF(AL34="","",VLOOKUP(AL34,'[1]シフト記号表（勤務時間帯）'!$C$6:$K$35,9,FALSE))</f>
        <v/>
      </c>
      <c r="AM35" s="642" t="str">
        <f>IF(AM34="","",VLOOKUP(AM34,'[1]シフト記号表（勤務時間帯）'!$C$6:$K$35,9,FALSE))</f>
        <v/>
      </c>
      <c r="AN35" s="640" t="str">
        <f>IF(AN34="","",VLOOKUP(AN34,'[1]シフト記号表（勤務時間帯）'!$C$6:$K$35,9,FALSE))</f>
        <v/>
      </c>
      <c r="AO35" s="641" t="str">
        <f>IF(AO34="","",VLOOKUP(AO34,'[1]シフト記号表（勤務時間帯）'!$C$6:$K$35,9,FALSE))</f>
        <v/>
      </c>
      <c r="AP35" s="641" t="str">
        <f>IF(AP34="","",VLOOKUP(AP34,'[1]シフト記号表（勤務時間帯）'!$C$6:$K$35,9,FALSE))</f>
        <v/>
      </c>
      <c r="AQ35" s="641" t="str">
        <f>IF(AQ34="","",VLOOKUP(AQ34,'[1]シフト記号表（勤務時間帯）'!$C$6:$K$35,9,FALSE))</f>
        <v/>
      </c>
      <c r="AR35" s="641" t="str">
        <f>IF(AR34="","",VLOOKUP(AR34,'[1]シフト記号表（勤務時間帯）'!$C$6:$K$35,9,FALSE))</f>
        <v/>
      </c>
      <c r="AS35" s="641" t="str">
        <f>IF(AS34="","",VLOOKUP(AS34,'[1]シフト記号表（勤務時間帯）'!$C$6:$K$35,9,FALSE))</f>
        <v/>
      </c>
      <c r="AT35" s="642" t="str">
        <f>IF(AT34="","",VLOOKUP(AT34,'[1]シフト記号表（勤務時間帯）'!$C$6:$K$35,9,FALSE))</f>
        <v/>
      </c>
      <c r="AU35" s="640" t="str">
        <f>IF(AU34="","",VLOOKUP(AU34,'[1]シフト記号表（勤務時間帯）'!$C$6:$K$35,9,FALSE))</f>
        <v/>
      </c>
      <c r="AV35" s="641" t="str">
        <f>IF(AV34="","",VLOOKUP(AV34,'[1]シフト記号表（勤務時間帯）'!$C$6:$K$35,9,FALSE))</f>
        <v/>
      </c>
      <c r="AW35" s="641" t="str">
        <f>IF(AW34="","",VLOOKUP(AW34,'[1]シフト記号表（勤務時間帯）'!$C$6:$K$35,9,FALSE))</f>
        <v/>
      </c>
      <c r="AX35" s="1005">
        <f>IF($BB$3="４週",SUM(S35:AT35),IF($BB$3="暦月",SUM(S35:AW35),""))</f>
        <v>0</v>
      </c>
      <c r="AY35" s="1006"/>
      <c r="AZ35" s="1007">
        <f>IF($BB$3="４週",AX35/4,IF($BB$3="暦月",'地密通所（1枚版）'!AX35/('地密通所（1枚版）'!$BB$8/7),""))</f>
        <v>0</v>
      </c>
      <c r="BA35" s="1008"/>
      <c r="BB35" s="1032"/>
      <c r="BC35" s="1033"/>
      <c r="BD35" s="1033"/>
      <c r="BE35" s="1033"/>
      <c r="BF35" s="1034"/>
    </row>
    <row r="36" spans="2:58" ht="20.25" customHeight="1">
      <c r="B36" s="1041"/>
      <c r="C36" s="1049"/>
      <c r="D36" s="1050"/>
      <c r="E36" s="1051"/>
      <c r="F36" s="519">
        <f>C34</f>
        <v>0</v>
      </c>
      <c r="G36" s="964"/>
      <c r="H36" s="968"/>
      <c r="I36" s="966"/>
      <c r="J36" s="966"/>
      <c r="K36" s="967"/>
      <c r="L36" s="975"/>
      <c r="M36" s="976"/>
      <c r="N36" s="976"/>
      <c r="O36" s="977"/>
      <c r="P36" s="1038" t="s">
        <v>300</v>
      </c>
      <c r="Q36" s="1039"/>
      <c r="R36" s="1040"/>
      <c r="S36" s="643" t="str">
        <f>IF(S34="","",VLOOKUP(S34,'[1]シフト記号表（勤務時間帯）'!$C$6:$U$35,19,FALSE))</f>
        <v/>
      </c>
      <c r="T36" s="644" t="str">
        <f>IF(T34="","",VLOOKUP(T34,'[1]シフト記号表（勤務時間帯）'!$C$6:$U$35,19,FALSE))</f>
        <v/>
      </c>
      <c r="U36" s="644" t="str">
        <f>IF(U34="","",VLOOKUP(U34,'[1]シフト記号表（勤務時間帯）'!$C$6:$U$35,19,FALSE))</f>
        <v/>
      </c>
      <c r="V36" s="644" t="str">
        <f>IF(V34="","",VLOOKUP(V34,'[1]シフト記号表（勤務時間帯）'!$C$6:$U$35,19,FALSE))</f>
        <v/>
      </c>
      <c r="W36" s="644" t="str">
        <f>IF(W34="","",VLOOKUP(W34,'[1]シフト記号表（勤務時間帯）'!$C$6:$U$35,19,FALSE))</f>
        <v/>
      </c>
      <c r="X36" s="644" t="str">
        <f>IF(X34="","",VLOOKUP(X34,'[1]シフト記号表（勤務時間帯）'!$C$6:$U$35,19,FALSE))</f>
        <v/>
      </c>
      <c r="Y36" s="645" t="str">
        <f>IF(Y34="","",VLOOKUP(Y34,'[1]シフト記号表（勤務時間帯）'!$C$6:$U$35,19,FALSE))</f>
        <v/>
      </c>
      <c r="Z36" s="643" t="str">
        <f>IF(Z34="","",VLOOKUP(Z34,'[1]シフト記号表（勤務時間帯）'!$C$6:$U$35,19,FALSE))</f>
        <v/>
      </c>
      <c r="AA36" s="644" t="str">
        <f>IF(AA34="","",VLOOKUP(AA34,'[1]シフト記号表（勤務時間帯）'!$C$6:$U$35,19,FALSE))</f>
        <v/>
      </c>
      <c r="AB36" s="644" t="str">
        <f>IF(AB34="","",VLOOKUP(AB34,'[1]シフト記号表（勤務時間帯）'!$C$6:$U$35,19,FALSE))</f>
        <v/>
      </c>
      <c r="AC36" s="644" t="str">
        <f>IF(AC34="","",VLOOKUP(AC34,'[1]シフト記号表（勤務時間帯）'!$C$6:$U$35,19,FALSE))</f>
        <v/>
      </c>
      <c r="AD36" s="644" t="str">
        <f>IF(AD34="","",VLOOKUP(AD34,'[1]シフト記号表（勤務時間帯）'!$C$6:$U$35,19,FALSE))</f>
        <v/>
      </c>
      <c r="AE36" s="644" t="str">
        <f>IF(AE34="","",VLOOKUP(AE34,'[1]シフト記号表（勤務時間帯）'!$C$6:$U$35,19,FALSE))</f>
        <v/>
      </c>
      <c r="AF36" s="645" t="str">
        <f>IF(AF34="","",VLOOKUP(AF34,'[1]シフト記号表（勤務時間帯）'!$C$6:$U$35,19,FALSE))</f>
        <v/>
      </c>
      <c r="AG36" s="643" t="str">
        <f>IF(AG34="","",VLOOKUP(AG34,'[1]シフト記号表（勤務時間帯）'!$C$6:$U$35,19,FALSE))</f>
        <v/>
      </c>
      <c r="AH36" s="644" t="str">
        <f>IF(AH34="","",VLOOKUP(AH34,'[1]シフト記号表（勤務時間帯）'!$C$6:$U$35,19,FALSE))</f>
        <v/>
      </c>
      <c r="AI36" s="644" t="str">
        <f>IF(AI34="","",VLOOKUP(AI34,'[1]シフト記号表（勤務時間帯）'!$C$6:$U$35,19,FALSE))</f>
        <v/>
      </c>
      <c r="AJ36" s="644" t="str">
        <f>IF(AJ34="","",VLOOKUP(AJ34,'[1]シフト記号表（勤務時間帯）'!$C$6:$U$35,19,FALSE))</f>
        <v/>
      </c>
      <c r="AK36" s="644" t="str">
        <f>IF(AK34="","",VLOOKUP(AK34,'[1]シフト記号表（勤務時間帯）'!$C$6:$U$35,19,FALSE))</f>
        <v/>
      </c>
      <c r="AL36" s="644" t="str">
        <f>IF(AL34="","",VLOOKUP(AL34,'[1]シフト記号表（勤務時間帯）'!$C$6:$U$35,19,FALSE))</f>
        <v/>
      </c>
      <c r="AM36" s="645" t="str">
        <f>IF(AM34="","",VLOOKUP(AM34,'[1]シフト記号表（勤務時間帯）'!$C$6:$U$35,19,FALSE))</f>
        <v/>
      </c>
      <c r="AN36" s="643" t="str">
        <f>IF(AN34="","",VLOOKUP(AN34,'[1]シフト記号表（勤務時間帯）'!$C$6:$U$35,19,FALSE))</f>
        <v/>
      </c>
      <c r="AO36" s="644" t="str">
        <f>IF(AO34="","",VLOOKUP(AO34,'[1]シフト記号表（勤務時間帯）'!$C$6:$U$35,19,FALSE))</f>
        <v/>
      </c>
      <c r="AP36" s="644" t="str">
        <f>IF(AP34="","",VLOOKUP(AP34,'[1]シフト記号表（勤務時間帯）'!$C$6:$U$35,19,FALSE))</f>
        <v/>
      </c>
      <c r="AQ36" s="644" t="str">
        <f>IF(AQ34="","",VLOOKUP(AQ34,'[1]シフト記号表（勤務時間帯）'!$C$6:$U$35,19,FALSE))</f>
        <v/>
      </c>
      <c r="AR36" s="644" t="str">
        <f>IF(AR34="","",VLOOKUP(AR34,'[1]シフト記号表（勤務時間帯）'!$C$6:$U$35,19,FALSE))</f>
        <v/>
      </c>
      <c r="AS36" s="644" t="str">
        <f>IF(AS34="","",VLOOKUP(AS34,'[1]シフト記号表（勤務時間帯）'!$C$6:$U$35,19,FALSE))</f>
        <v/>
      </c>
      <c r="AT36" s="645" t="str">
        <f>IF(AT34="","",VLOOKUP(AT34,'[1]シフト記号表（勤務時間帯）'!$C$6:$U$35,19,FALSE))</f>
        <v/>
      </c>
      <c r="AU36" s="643" t="str">
        <f>IF(AU34="","",VLOOKUP(AU34,'[1]シフト記号表（勤務時間帯）'!$C$6:$U$35,19,FALSE))</f>
        <v/>
      </c>
      <c r="AV36" s="644" t="str">
        <f>IF(AV34="","",VLOOKUP(AV34,'[1]シフト記号表（勤務時間帯）'!$C$6:$U$35,19,FALSE))</f>
        <v/>
      </c>
      <c r="AW36" s="644" t="str">
        <f>IF(AW34="","",VLOOKUP(AW34,'[1]シフト記号表（勤務時間帯）'!$C$6:$U$35,19,FALSE))</f>
        <v/>
      </c>
      <c r="AX36" s="1012">
        <f>IF($BB$3="４週",SUM(S36:AT36),IF($BB$3="暦月",SUM(S36:AW36),""))</f>
        <v>0</v>
      </c>
      <c r="AY36" s="1013"/>
      <c r="AZ36" s="1014">
        <f>IF($BB$3="４週",AX36/4,IF($BB$3="暦月",'地密通所（1枚版）'!AX36/('地密通所（1枚版）'!$BB$8/7),""))</f>
        <v>0</v>
      </c>
      <c r="BA36" s="1015"/>
      <c r="BB36" s="1035"/>
      <c r="BC36" s="1036"/>
      <c r="BD36" s="1036"/>
      <c r="BE36" s="1036"/>
      <c r="BF36" s="1037"/>
    </row>
    <row r="37" spans="2:58" ht="20.25" customHeight="1">
      <c r="B37" s="1041">
        <f>B34+1</f>
        <v>6</v>
      </c>
      <c r="C37" s="1043"/>
      <c r="D37" s="1044"/>
      <c r="E37" s="1045"/>
      <c r="F37" s="527"/>
      <c r="G37" s="962"/>
      <c r="H37" s="965"/>
      <c r="I37" s="966"/>
      <c r="J37" s="966"/>
      <c r="K37" s="967"/>
      <c r="L37" s="969"/>
      <c r="M37" s="970"/>
      <c r="N37" s="970"/>
      <c r="O37" s="971"/>
      <c r="P37" s="978" t="s">
        <v>302</v>
      </c>
      <c r="Q37" s="979"/>
      <c r="R37" s="980"/>
      <c r="S37" s="516"/>
      <c r="T37" s="517"/>
      <c r="U37" s="517"/>
      <c r="V37" s="517"/>
      <c r="W37" s="517"/>
      <c r="X37" s="517"/>
      <c r="Y37" s="518"/>
      <c r="Z37" s="516"/>
      <c r="AA37" s="517"/>
      <c r="AB37" s="517"/>
      <c r="AC37" s="517"/>
      <c r="AD37" s="517"/>
      <c r="AE37" s="517"/>
      <c r="AF37" s="518"/>
      <c r="AG37" s="516"/>
      <c r="AH37" s="517"/>
      <c r="AI37" s="517"/>
      <c r="AJ37" s="517"/>
      <c r="AK37" s="517"/>
      <c r="AL37" s="517"/>
      <c r="AM37" s="518"/>
      <c r="AN37" s="516"/>
      <c r="AO37" s="517"/>
      <c r="AP37" s="517"/>
      <c r="AQ37" s="517"/>
      <c r="AR37" s="517"/>
      <c r="AS37" s="517"/>
      <c r="AT37" s="518"/>
      <c r="AU37" s="516"/>
      <c r="AV37" s="517"/>
      <c r="AW37" s="517"/>
      <c r="AX37" s="993"/>
      <c r="AY37" s="994"/>
      <c r="AZ37" s="995"/>
      <c r="BA37" s="996"/>
      <c r="BB37" s="1029"/>
      <c r="BC37" s="1030"/>
      <c r="BD37" s="1030"/>
      <c r="BE37" s="1030"/>
      <c r="BF37" s="1031"/>
    </row>
    <row r="38" spans="2:58" ht="20.25" customHeight="1">
      <c r="B38" s="1041"/>
      <c r="C38" s="1046"/>
      <c r="D38" s="1047"/>
      <c r="E38" s="1048"/>
      <c r="F38" s="519"/>
      <c r="G38" s="963"/>
      <c r="H38" s="968"/>
      <c r="I38" s="966"/>
      <c r="J38" s="966"/>
      <c r="K38" s="967"/>
      <c r="L38" s="972"/>
      <c r="M38" s="973"/>
      <c r="N38" s="973"/>
      <c r="O38" s="974"/>
      <c r="P38" s="1002" t="s">
        <v>301</v>
      </c>
      <c r="Q38" s="1003"/>
      <c r="R38" s="1004"/>
      <c r="S38" s="640" t="str">
        <f>IF(S37="","",VLOOKUP(S37,'[1]シフト記号表（勤務時間帯）'!$C$6:$K$35,9,FALSE))</f>
        <v/>
      </c>
      <c r="T38" s="641" t="str">
        <f>IF(T37="","",VLOOKUP(T37,'[1]シフト記号表（勤務時間帯）'!$C$6:$K$35,9,FALSE))</f>
        <v/>
      </c>
      <c r="U38" s="641" t="str">
        <f>IF(U37="","",VLOOKUP(U37,'[1]シフト記号表（勤務時間帯）'!$C$6:$K$35,9,FALSE))</f>
        <v/>
      </c>
      <c r="V38" s="641" t="str">
        <f>IF(V37="","",VLOOKUP(V37,'[1]シフト記号表（勤務時間帯）'!$C$6:$K$35,9,FALSE))</f>
        <v/>
      </c>
      <c r="W38" s="641" t="str">
        <f>IF(W37="","",VLOOKUP(W37,'[1]シフト記号表（勤務時間帯）'!$C$6:$K$35,9,FALSE))</f>
        <v/>
      </c>
      <c r="X38" s="641" t="str">
        <f>IF(X37="","",VLOOKUP(X37,'[1]シフト記号表（勤務時間帯）'!$C$6:$K$35,9,FALSE))</f>
        <v/>
      </c>
      <c r="Y38" s="642" t="str">
        <f>IF(Y37="","",VLOOKUP(Y37,'[1]シフト記号表（勤務時間帯）'!$C$6:$K$35,9,FALSE))</f>
        <v/>
      </c>
      <c r="Z38" s="640" t="str">
        <f>IF(Z37="","",VLOOKUP(Z37,'[1]シフト記号表（勤務時間帯）'!$C$6:$K$35,9,FALSE))</f>
        <v/>
      </c>
      <c r="AA38" s="641" t="str">
        <f>IF(AA37="","",VLOOKUP(AA37,'[1]シフト記号表（勤務時間帯）'!$C$6:$K$35,9,FALSE))</f>
        <v/>
      </c>
      <c r="AB38" s="641" t="str">
        <f>IF(AB37="","",VLOOKUP(AB37,'[1]シフト記号表（勤務時間帯）'!$C$6:$K$35,9,FALSE))</f>
        <v/>
      </c>
      <c r="AC38" s="641" t="str">
        <f>IF(AC37="","",VLOOKUP(AC37,'[1]シフト記号表（勤務時間帯）'!$C$6:$K$35,9,FALSE))</f>
        <v/>
      </c>
      <c r="AD38" s="641" t="str">
        <f>IF(AD37="","",VLOOKUP(AD37,'[1]シフト記号表（勤務時間帯）'!$C$6:$K$35,9,FALSE))</f>
        <v/>
      </c>
      <c r="AE38" s="641" t="str">
        <f>IF(AE37="","",VLOOKUP(AE37,'[1]シフト記号表（勤務時間帯）'!$C$6:$K$35,9,FALSE))</f>
        <v/>
      </c>
      <c r="AF38" s="642" t="str">
        <f>IF(AF37="","",VLOOKUP(AF37,'[1]シフト記号表（勤務時間帯）'!$C$6:$K$35,9,FALSE))</f>
        <v/>
      </c>
      <c r="AG38" s="640" t="str">
        <f>IF(AG37="","",VLOOKUP(AG37,'[1]シフト記号表（勤務時間帯）'!$C$6:$K$35,9,FALSE))</f>
        <v/>
      </c>
      <c r="AH38" s="641" t="str">
        <f>IF(AH37="","",VLOOKUP(AH37,'[1]シフト記号表（勤務時間帯）'!$C$6:$K$35,9,FALSE))</f>
        <v/>
      </c>
      <c r="AI38" s="641" t="str">
        <f>IF(AI37="","",VLOOKUP(AI37,'[1]シフト記号表（勤務時間帯）'!$C$6:$K$35,9,FALSE))</f>
        <v/>
      </c>
      <c r="AJ38" s="641" t="str">
        <f>IF(AJ37="","",VLOOKUP(AJ37,'[1]シフト記号表（勤務時間帯）'!$C$6:$K$35,9,FALSE))</f>
        <v/>
      </c>
      <c r="AK38" s="641" t="str">
        <f>IF(AK37="","",VLOOKUP(AK37,'[1]シフト記号表（勤務時間帯）'!$C$6:$K$35,9,FALSE))</f>
        <v/>
      </c>
      <c r="AL38" s="641" t="str">
        <f>IF(AL37="","",VLOOKUP(AL37,'[1]シフト記号表（勤務時間帯）'!$C$6:$K$35,9,FALSE))</f>
        <v/>
      </c>
      <c r="AM38" s="642" t="str">
        <f>IF(AM37="","",VLOOKUP(AM37,'[1]シフト記号表（勤務時間帯）'!$C$6:$K$35,9,FALSE))</f>
        <v/>
      </c>
      <c r="AN38" s="640" t="str">
        <f>IF(AN37="","",VLOOKUP(AN37,'[1]シフト記号表（勤務時間帯）'!$C$6:$K$35,9,FALSE))</f>
        <v/>
      </c>
      <c r="AO38" s="641" t="str">
        <f>IF(AO37="","",VLOOKUP(AO37,'[1]シフト記号表（勤務時間帯）'!$C$6:$K$35,9,FALSE))</f>
        <v/>
      </c>
      <c r="AP38" s="641" t="str">
        <f>IF(AP37="","",VLOOKUP(AP37,'[1]シフト記号表（勤務時間帯）'!$C$6:$K$35,9,FALSE))</f>
        <v/>
      </c>
      <c r="AQ38" s="641" t="str">
        <f>IF(AQ37="","",VLOOKUP(AQ37,'[1]シフト記号表（勤務時間帯）'!$C$6:$K$35,9,FALSE))</f>
        <v/>
      </c>
      <c r="AR38" s="641" t="str">
        <f>IF(AR37="","",VLOOKUP(AR37,'[1]シフト記号表（勤務時間帯）'!$C$6:$K$35,9,FALSE))</f>
        <v/>
      </c>
      <c r="AS38" s="641" t="str">
        <f>IF(AS37="","",VLOOKUP(AS37,'[1]シフト記号表（勤務時間帯）'!$C$6:$K$35,9,FALSE))</f>
        <v/>
      </c>
      <c r="AT38" s="642" t="str">
        <f>IF(AT37="","",VLOOKUP(AT37,'[1]シフト記号表（勤務時間帯）'!$C$6:$K$35,9,FALSE))</f>
        <v/>
      </c>
      <c r="AU38" s="640" t="str">
        <f>IF(AU37="","",VLOOKUP(AU37,'[1]シフト記号表（勤務時間帯）'!$C$6:$K$35,9,FALSE))</f>
        <v/>
      </c>
      <c r="AV38" s="641" t="str">
        <f>IF(AV37="","",VLOOKUP(AV37,'[1]シフト記号表（勤務時間帯）'!$C$6:$K$35,9,FALSE))</f>
        <v/>
      </c>
      <c r="AW38" s="641" t="str">
        <f>IF(AW37="","",VLOOKUP(AW37,'[1]シフト記号表（勤務時間帯）'!$C$6:$K$35,9,FALSE))</f>
        <v/>
      </c>
      <c r="AX38" s="1005">
        <f>IF($BB$3="４週",SUM(S38:AT38),IF($BB$3="暦月",SUM(S38:AW38),""))</f>
        <v>0</v>
      </c>
      <c r="AY38" s="1006"/>
      <c r="AZ38" s="1007">
        <f>IF($BB$3="４週",AX38/4,IF($BB$3="暦月",'地密通所（1枚版）'!AX38/('地密通所（1枚版）'!$BB$8/7),""))</f>
        <v>0</v>
      </c>
      <c r="BA38" s="1008"/>
      <c r="BB38" s="1032"/>
      <c r="BC38" s="1033"/>
      <c r="BD38" s="1033"/>
      <c r="BE38" s="1033"/>
      <c r="BF38" s="1034"/>
    </row>
    <row r="39" spans="2:58" ht="20.25" customHeight="1">
      <c r="B39" s="1041"/>
      <c r="C39" s="1049"/>
      <c r="D39" s="1050"/>
      <c r="E39" s="1051"/>
      <c r="F39" s="519">
        <f>C37</f>
        <v>0</v>
      </c>
      <c r="G39" s="964"/>
      <c r="H39" s="968"/>
      <c r="I39" s="966"/>
      <c r="J39" s="966"/>
      <c r="K39" s="967"/>
      <c r="L39" s="975"/>
      <c r="M39" s="976"/>
      <c r="N39" s="976"/>
      <c r="O39" s="977"/>
      <c r="P39" s="1038" t="s">
        <v>300</v>
      </c>
      <c r="Q39" s="1039"/>
      <c r="R39" s="1040"/>
      <c r="S39" s="643" t="str">
        <f>IF(S37="","",VLOOKUP(S37,'[1]シフト記号表（勤務時間帯）'!$C$6:$U$35,19,FALSE))</f>
        <v/>
      </c>
      <c r="T39" s="644" t="str">
        <f>IF(T37="","",VLOOKUP(T37,'[1]シフト記号表（勤務時間帯）'!$C$6:$U$35,19,FALSE))</f>
        <v/>
      </c>
      <c r="U39" s="644" t="str">
        <f>IF(U37="","",VLOOKUP(U37,'[1]シフト記号表（勤務時間帯）'!$C$6:$U$35,19,FALSE))</f>
        <v/>
      </c>
      <c r="V39" s="644" t="str">
        <f>IF(V37="","",VLOOKUP(V37,'[1]シフト記号表（勤務時間帯）'!$C$6:$U$35,19,FALSE))</f>
        <v/>
      </c>
      <c r="W39" s="644" t="str">
        <f>IF(W37="","",VLOOKUP(W37,'[1]シフト記号表（勤務時間帯）'!$C$6:$U$35,19,FALSE))</f>
        <v/>
      </c>
      <c r="X39" s="644" t="str">
        <f>IF(X37="","",VLOOKUP(X37,'[1]シフト記号表（勤務時間帯）'!$C$6:$U$35,19,FALSE))</f>
        <v/>
      </c>
      <c r="Y39" s="645" t="str">
        <f>IF(Y37="","",VLOOKUP(Y37,'[1]シフト記号表（勤務時間帯）'!$C$6:$U$35,19,FALSE))</f>
        <v/>
      </c>
      <c r="Z39" s="643" t="str">
        <f>IF(Z37="","",VLOOKUP(Z37,'[1]シフト記号表（勤務時間帯）'!$C$6:$U$35,19,FALSE))</f>
        <v/>
      </c>
      <c r="AA39" s="644" t="str">
        <f>IF(AA37="","",VLOOKUP(AA37,'[1]シフト記号表（勤務時間帯）'!$C$6:$U$35,19,FALSE))</f>
        <v/>
      </c>
      <c r="AB39" s="644" t="str">
        <f>IF(AB37="","",VLOOKUP(AB37,'[1]シフト記号表（勤務時間帯）'!$C$6:$U$35,19,FALSE))</f>
        <v/>
      </c>
      <c r="AC39" s="644" t="str">
        <f>IF(AC37="","",VLOOKUP(AC37,'[1]シフト記号表（勤務時間帯）'!$C$6:$U$35,19,FALSE))</f>
        <v/>
      </c>
      <c r="AD39" s="644" t="str">
        <f>IF(AD37="","",VLOOKUP(AD37,'[1]シフト記号表（勤務時間帯）'!$C$6:$U$35,19,FALSE))</f>
        <v/>
      </c>
      <c r="AE39" s="644" t="str">
        <f>IF(AE37="","",VLOOKUP(AE37,'[1]シフト記号表（勤務時間帯）'!$C$6:$U$35,19,FALSE))</f>
        <v/>
      </c>
      <c r="AF39" s="645" t="str">
        <f>IF(AF37="","",VLOOKUP(AF37,'[1]シフト記号表（勤務時間帯）'!$C$6:$U$35,19,FALSE))</f>
        <v/>
      </c>
      <c r="AG39" s="643" t="str">
        <f>IF(AG37="","",VLOOKUP(AG37,'[1]シフト記号表（勤務時間帯）'!$C$6:$U$35,19,FALSE))</f>
        <v/>
      </c>
      <c r="AH39" s="644" t="str">
        <f>IF(AH37="","",VLOOKUP(AH37,'[1]シフト記号表（勤務時間帯）'!$C$6:$U$35,19,FALSE))</f>
        <v/>
      </c>
      <c r="AI39" s="644" t="str">
        <f>IF(AI37="","",VLOOKUP(AI37,'[1]シフト記号表（勤務時間帯）'!$C$6:$U$35,19,FALSE))</f>
        <v/>
      </c>
      <c r="AJ39" s="644" t="str">
        <f>IF(AJ37="","",VLOOKUP(AJ37,'[1]シフト記号表（勤務時間帯）'!$C$6:$U$35,19,FALSE))</f>
        <v/>
      </c>
      <c r="AK39" s="644" t="str">
        <f>IF(AK37="","",VLOOKUP(AK37,'[1]シフト記号表（勤務時間帯）'!$C$6:$U$35,19,FALSE))</f>
        <v/>
      </c>
      <c r="AL39" s="644" t="str">
        <f>IF(AL37="","",VLOOKUP(AL37,'[1]シフト記号表（勤務時間帯）'!$C$6:$U$35,19,FALSE))</f>
        <v/>
      </c>
      <c r="AM39" s="645" t="str">
        <f>IF(AM37="","",VLOOKUP(AM37,'[1]シフト記号表（勤務時間帯）'!$C$6:$U$35,19,FALSE))</f>
        <v/>
      </c>
      <c r="AN39" s="643" t="str">
        <f>IF(AN37="","",VLOOKUP(AN37,'[1]シフト記号表（勤務時間帯）'!$C$6:$U$35,19,FALSE))</f>
        <v/>
      </c>
      <c r="AO39" s="644" t="str">
        <f>IF(AO37="","",VLOOKUP(AO37,'[1]シフト記号表（勤務時間帯）'!$C$6:$U$35,19,FALSE))</f>
        <v/>
      </c>
      <c r="AP39" s="644" t="str">
        <f>IF(AP37="","",VLOOKUP(AP37,'[1]シフト記号表（勤務時間帯）'!$C$6:$U$35,19,FALSE))</f>
        <v/>
      </c>
      <c r="AQ39" s="644" t="str">
        <f>IF(AQ37="","",VLOOKUP(AQ37,'[1]シフト記号表（勤務時間帯）'!$C$6:$U$35,19,FALSE))</f>
        <v/>
      </c>
      <c r="AR39" s="644" t="str">
        <f>IF(AR37="","",VLOOKUP(AR37,'[1]シフト記号表（勤務時間帯）'!$C$6:$U$35,19,FALSE))</f>
        <v/>
      </c>
      <c r="AS39" s="644" t="str">
        <f>IF(AS37="","",VLOOKUP(AS37,'[1]シフト記号表（勤務時間帯）'!$C$6:$U$35,19,FALSE))</f>
        <v/>
      </c>
      <c r="AT39" s="645" t="str">
        <f>IF(AT37="","",VLOOKUP(AT37,'[1]シフト記号表（勤務時間帯）'!$C$6:$U$35,19,FALSE))</f>
        <v/>
      </c>
      <c r="AU39" s="643" t="str">
        <f>IF(AU37="","",VLOOKUP(AU37,'[1]シフト記号表（勤務時間帯）'!$C$6:$U$35,19,FALSE))</f>
        <v/>
      </c>
      <c r="AV39" s="644" t="str">
        <f>IF(AV37="","",VLOOKUP(AV37,'[1]シフト記号表（勤務時間帯）'!$C$6:$U$35,19,FALSE))</f>
        <v/>
      </c>
      <c r="AW39" s="644" t="str">
        <f>IF(AW37="","",VLOOKUP(AW37,'[1]シフト記号表（勤務時間帯）'!$C$6:$U$35,19,FALSE))</f>
        <v/>
      </c>
      <c r="AX39" s="1012">
        <f>IF($BB$3="４週",SUM(S39:AT39),IF($BB$3="暦月",SUM(S39:AW39),""))</f>
        <v>0</v>
      </c>
      <c r="AY39" s="1013"/>
      <c r="AZ39" s="1014">
        <f>IF($BB$3="４週",AX39/4,IF($BB$3="暦月",'地密通所（1枚版）'!AX39/('地密通所（1枚版）'!$BB$8/7),""))</f>
        <v>0</v>
      </c>
      <c r="BA39" s="1015"/>
      <c r="BB39" s="1035"/>
      <c r="BC39" s="1036"/>
      <c r="BD39" s="1036"/>
      <c r="BE39" s="1036"/>
      <c r="BF39" s="1037"/>
    </row>
    <row r="40" spans="2:58" ht="20.25" customHeight="1">
      <c r="B40" s="1041">
        <f>B37+1</f>
        <v>7</v>
      </c>
      <c r="C40" s="1043"/>
      <c r="D40" s="1044"/>
      <c r="E40" s="1045"/>
      <c r="F40" s="527"/>
      <c r="G40" s="962"/>
      <c r="H40" s="965"/>
      <c r="I40" s="966"/>
      <c r="J40" s="966"/>
      <c r="K40" s="967"/>
      <c r="L40" s="969"/>
      <c r="M40" s="970"/>
      <c r="N40" s="970"/>
      <c r="O40" s="971"/>
      <c r="P40" s="978" t="s">
        <v>302</v>
      </c>
      <c r="Q40" s="979"/>
      <c r="R40" s="980"/>
      <c r="S40" s="516"/>
      <c r="T40" s="517"/>
      <c r="U40" s="517"/>
      <c r="V40" s="517"/>
      <c r="W40" s="517"/>
      <c r="X40" s="517"/>
      <c r="Y40" s="518"/>
      <c r="Z40" s="516"/>
      <c r="AA40" s="517"/>
      <c r="AB40" s="517"/>
      <c r="AC40" s="517"/>
      <c r="AD40" s="517"/>
      <c r="AE40" s="517"/>
      <c r="AF40" s="518"/>
      <c r="AG40" s="516"/>
      <c r="AH40" s="517"/>
      <c r="AI40" s="517"/>
      <c r="AJ40" s="517"/>
      <c r="AK40" s="517"/>
      <c r="AL40" s="517"/>
      <c r="AM40" s="518"/>
      <c r="AN40" s="516"/>
      <c r="AO40" s="517"/>
      <c r="AP40" s="517"/>
      <c r="AQ40" s="517"/>
      <c r="AR40" s="517"/>
      <c r="AS40" s="517"/>
      <c r="AT40" s="518"/>
      <c r="AU40" s="516"/>
      <c r="AV40" s="517"/>
      <c r="AW40" s="517"/>
      <c r="AX40" s="993"/>
      <c r="AY40" s="994"/>
      <c r="AZ40" s="995"/>
      <c r="BA40" s="996"/>
      <c r="BB40" s="1029"/>
      <c r="BC40" s="1030"/>
      <c r="BD40" s="1030"/>
      <c r="BE40" s="1030"/>
      <c r="BF40" s="1031"/>
    </row>
    <row r="41" spans="2:58" ht="20.25" customHeight="1">
      <c r="B41" s="1041"/>
      <c r="C41" s="1046"/>
      <c r="D41" s="1047"/>
      <c r="E41" s="1048"/>
      <c r="F41" s="519"/>
      <c r="G41" s="963"/>
      <c r="H41" s="968"/>
      <c r="I41" s="966"/>
      <c r="J41" s="966"/>
      <c r="K41" s="967"/>
      <c r="L41" s="972"/>
      <c r="M41" s="973"/>
      <c r="N41" s="973"/>
      <c r="O41" s="974"/>
      <c r="P41" s="1002" t="s">
        <v>301</v>
      </c>
      <c r="Q41" s="1003"/>
      <c r="R41" s="1004"/>
      <c r="S41" s="640" t="str">
        <f>IF(S40="","",VLOOKUP(S40,'[1]シフト記号表（勤務時間帯）'!$C$6:$K$35,9,FALSE))</f>
        <v/>
      </c>
      <c r="T41" s="641" t="str">
        <f>IF(T40="","",VLOOKUP(T40,'[1]シフト記号表（勤務時間帯）'!$C$6:$K$35,9,FALSE))</f>
        <v/>
      </c>
      <c r="U41" s="641" t="str">
        <f>IF(U40="","",VLOOKUP(U40,'[1]シフト記号表（勤務時間帯）'!$C$6:$K$35,9,FALSE))</f>
        <v/>
      </c>
      <c r="V41" s="641" t="str">
        <f>IF(V40="","",VLOOKUP(V40,'[1]シフト記号表（勤務時間帯）'!$C$6:$K$35,9,FALSE))</f>
        <v/>
      </c>
      <c r="W41" s="641" t="str">
        <f>IF(W40="","",VLOOKUP(W40,'[1]シフト記号表（勤務時間帯）'!$C$6:$K$35,9,FALSE))</f>
        <v/>
      </c>
      <c r="X41" s="641" t="str">
        <f>IF(X40="","",VLOOKUP(X40,'[1]シフト記号表（勤務時間帯）'!$C$6:$K$35,9,FALSE))</f>
        <v/>
      </c>
      <c r="Y41" s="642" t="str">
        <f>IF(Y40="","",VLOOKUP(Y40,'[1]シフト記号表（勤務時間帯）'!$C$6:$K$35,9,FALSE))</f>
        <v/>
      </c>
      <c r="Z41" s="640" t="str">
        <f>IF(Z40="","",VLOOKUP(Z40,'[1]シフト記号表（勤務時間帯）'!$C$6:$K$35,9,FALSE))</f>
        <v/>
      </c>
      <c r="AA41" s="641" t="str">
        <f>IF(AA40="","",VLOOKUP(AA40,'[1]シフト記号表（勤務時間帯）'!$C$6:$K$35,9,FALSE))</f>
        <v/>
      </c>
      <c r="AB41" s="641" t="str">
        <f>IF(AB40="","",VLOOKUP(AB40,'[1]シフト記号表（勤務時間帯）'!$C$6:$K$35,9,FALSE))</f>
        <v/>
      </c>
      <c r="AC41" s="641" t="str">
        <f>IF(AC40="","",VLOOKUP(AC40,'[1]シフト記号表（勤務時間帯）'!$C$6:$K$35,9,FALSE))</f>
        <v/>
      </c>
      <c r="AD41" s="641" t="str">
        <f>IF(AD40="","",VLOOKUP(AD40,'[1]シフト記号表（勤務時間帯）'!$C$6:$K$35,9,FALSE))</f>
        <v/>
      </c>
      <c r="AE41" s="641" t="str">
        <f>IF(AE40="","",VLOOKUP(AE40,'[1]シフト記号表（勤務時間帯）'!$C$6:$K$35,9,FALSE))</f>
        <v/>
      </c>
      <c r="AF41" s="642" t="str">
        <f>IF(AF40="","",VLOOKUP(AF40,'[1]シフト記号表（勤務時間帯）'!$C$6:$K$35,9,FALSE))</f>
        <v/>
      </c>
      <c r="AG41" s="640" t="str">
        <f>IF(AG40="","",VLOOKUP(AG40,'[1]シフト記号表（勤務時間帯）'!$C$6:$K$35,9,FALSE))</f>
        <v/>
      </c>
      <c r="AH41" s="641" t="str">
        <f>IF(AH40="","",VLOOKUP(AH40,'[1]シフト記号表（勤務時間帯）'!$C$6:$K$35,9,FALSE))</f>
        <v/>
      </c>
      <c r="AI41" s="641" t="str">
        <f>IF(AI40="","",VLOOKUP(AI40,'[1]シフト記号表（勤務時間帯）'!$C$6:$K$35,9,FALSE))</f>
        <v/>
      </c>
      <c r="AJ41" s="641" t="str">
        <f>IF(AJ40="","",VLOOKUP(AJ40,'[1]シフト記号表（勤務時間帯）'!$C$6:$K$35,9,FALSE))</f>
        <v/>
      </c>
      <c r="AK41" s="641" t="str">
        <f>IF(AK40="","",VLOOKUP(AK40,'[1]シフト記号表（勤務時間帯）'!$C$6:$K$35,9,FALSE))</f>
        <v/>
      </c>
      <c r="AL41" s="641" t="str">
        <f>IF(AL40="","",VLOOKUP(AL40,'[1]シフト記号表（勤務時間帯）'!$C$6:$K$35,9,FALSE))</f>
        <v/>
      </c>
      <c r="AM41" s="642" t="str">
        <f>IF(AM40="","",VLOOKUP(AM40,'[1]シフト記号表（勤務時間帯）'!$C$6:$K$35,9,FALSE))</f>
        <v/>
      </c>
      <c r="AN41" s="640" t="str">
        <f>IF(AN40="","",VLOOKUP(AN40,'[1]シフト記号表（勤務時間帯）'!$C$6:$K$35,9,FALSE))</f>
        <v/>
      </c>
      <c r="AO41" s="641" t="str">
        <f>IF(AO40="","",VLOOKUP(AO40,'[1]シフト記号表（勤務時間帯）'!$C$6:$K$35,9,FALSE))</f>
        <v/>
      </c>
      <c r="AP41" s="641" t="str">
        <f>IF(AP40="","",VLOOKUP(AP40,'[1]シフト記号表（勤務時間帯）'!$C$6:$K$35,9,FALSE))</f>
        <v/>
      </c>
      <c r="AQ41" s="641" t="str">
        <f>IF(AQ40="","",VLOOKUP(AQ40,'[1]シフト記号表（勤務時間帯）'!$C$6:$K$35,9,FALSE))</f>
        <v/>
      </c>
      <c r="AR41" s="641" t="str">
        <f>IF(AR40="","",VLOOKUP(AR40,'[1]シフト記号表（勤務時間帯）'!$C$6:$K$35,9,FALSE))</f>
        <v/>
      </c>
      <c r="AS41" s="641" t="str">
        <f>IF(AS40="","",VLOOKUP(AS40,'[1]シフト記号表（勤務時間帯）'!$C$6:$K$35,9,FALSE))</f>
        <v/>
      </c>
      <c r="AT41" s="642" t="str">
        <f>IF(AT40="","",VLOOKUP(AT40,'[1]シフト記号表（勤務時間帯）'!$C$6:$K$35,9,FALSE))</f>
        <v/>
      </c>
      <c r="AU41" s="640" t="str">
        <f>IF(AU40="","",VLOOKUP(AU40,'[1]シフト記号表（勤務時間帯）'!$C$6:$K$35,9,FALSE))</f>
        <v/>
      </c>
      <c r="AV41" s="641" t="str">
        <f>IF(AV40="","",VLOOKUP(AV40,'[1]シフト記号表（勤務時間帯）'!$C$6:$K$35,9,FALSE))</f>
        <v/>
      </c>
      <c r="AW41" s="641" t="str">
        <f>IF(AW40="","",VLOOKUP(AW40,'[1]シフト記号表（勤務時間帯）'!$C$6:$K$35,9,FALSE))</f>
        <v/>
      </c>
      <c r="AX41" s="1005">
        <f>IF($BB$3="４週",SUM(S41:AT41),IF($BB$3="暦月",SUM(S41:AW41),""))</f>
        <v>0</v>
      </c>
      <c r="AY41" s="1006"/>
      <c r="AZ41" s="1007">
        <f>IF($BB$3="４週",AX41/4,IF($BB$3="暦月",'地密通所（1枚版）'!AX41/('地密通所（1枚版）'!$BB$8/7),""))</f>
        <v>0</v>
      </c>
      <c r="BA41" s="1008"/>
      <c r="BB41" s="1032"/>
      <c r="BC41" s="1033"/>
      <c r="BD41" s="1033"/>
      <c r="BE41" s="1033"/>
      <c r="BF41" s="1034"/>
    </row>
    <row r="42" spans="2:58" ht="20.25" customHeight="1">
      <c r="B42" s="1041"/>
      <c r="C42" s="1049"/>
      <c r="D42" s="1050"/>
      <c r="E42" s="1051"/>
      <c r="F42" s="519">
        <f>C40</f>
        <v>0</v>
      </c>
      <c r="G42" s="964"/>
      <c r="H42" s="968"/>
      <c r="I42" s="966"/>
      <c r="J42" s="966"/>
      <c r="K42" s="967"/>
      <c r="L42" s="975"/>
      <c r="M42" s="976"/>
      <c r="N42" s="976"/>
      <c r="O42" s="977"/>
      <c r="P42" s="1038" t="s">
        <v>300</v>
      </c>
      <c r="Q42" s="1039"/>
      <c r="R42" s="1040"/>
      <c r="S42" s="643" t="str">
        <f>IF(S40="","",VLOOKUP(S40,'[1]シフト記号表（勤務時間帯）'!$C$6:$U$35,19,FALSE))</f>
        <v/>
      </c>
      <c r="T42" s="644" t="str">
        <f>IF(T40="","",VLOOKUP(T40,'[1]シフト記号表（勤務時間帯）'!$C$6:$U$35,19,FALSE))</f>
        <v/>
      </c>
      <c r="U42" s="644" t="str">
        <f>IF(U40="","",VLOOKUP(U40,'[1]シフト記号表（勤務時間帯）'!$C$6:$U$35,19,FALSE))</f>
        <v/>
      </c>
      <c r="V42" s="644" t="str">
        <f>IF(V40="","",VLOOKUP(V40,'[1]シフト記号表（勤務時間帯）'!$C$6:$U$35,19,FALSE))</f>
        <v/>
      </c>
      <c r="W42" s="644" t="str">
        <f>IF(W40="","",VLOOKUP(W40,'[1]シフト記号表（勤務時間帯）'!$C$6:$U$35,19,FALSE))</f>
        <v/>
      </c>
      <c r="X42" s="644" t="str">
        <f>IF(X40="","",VLOOKUP(X40,'[1]シフト記号表（勤務時間帯）'!$C$6:$U$35,19,FALSE))</f>
        <v/>
      </c>
      <c r="Y42" s="645" t="str">
        <f>IF(Y40="","",VLOOKUP(Y40,'[1]シフト記号表（勤務時間帯）'!$C$6:$U$35,19,FALSE))</f>
        <v/>
      </c>
      <c r="Z42" s="643" t="str">
        <f>IF(Z40="","",VLOOKUP(Z40,'[1]シフト記号表（勤務時間帯）'!$C$6:$U$35,19,FALSE))</f>
        <v/>
      </c>
      <c r="AA42" s="644" t="str">
        <f>IF(AA40="","",VLOOKUP(AA40,'[1]シフト記号表（勤務時間帯）'!$C$6:$U$35,19,FALSE))</f>
        <v/>
      </c>
      <c r="AB42" s="644" t="str">
        <f>IF(AB40="","",VLOOKUP(AB40,'[1]シフト記号表（勤務時間帯）'!$C$6:$U$35,19,FALSE))</f>
        <v/>
      </c>
      <c r="AC42" s="644" t="str">
        <f>IF(AC40="","",VLOOKUP(AC40,'[1]シフト記号表（勤務時間帯）'!$C$6:$U$35,19,FALSE))</f>
        <v/>
      </c>
      <c r="AD42" s="644" t="str">
        <f>IF(AD40="","",VLOOKUP(AD40,'[1]シフト記号表（勤務時間帯）'!$C$6:$U$35,19,FALSE))</f>
        <v/>
      </c>
      <c r="AE42" s="644" t="str">
        <f>IF(AE40="","",VLOOKUP(AE40,'[1]シフト記号表（勤務時間帯）'!$C$6:$U$35,19,FALSE))</f>
        <v/>
      </c>
      <c r="AF42" s="645" t="str">
        <f>IF(AF40="","",VLOOKUP(AF40,'[1]シフト記号表（勤務時間帯）'!$C$6:$U$35,19,FALSE))</f>
        <v/>
      </c>
      <c r="AG42" s="643" t="str">
        <f>IF(AG40="","",VLOOKUP(AG40,'[1]シフト記号表（勤務時間帯）'!$C$6:$U$35,19,FALSE))</f>
        <v/>
      </c>
      <c r="AH42" s="644" t="str">
        <f>IF(AH40="","",VLOOKUP(AH40,'[1]シフト記号表（勤務時間帯）'!$C$6:$U$35,19,FALSE))</f>
        <v/>
      </c>
      <c r="AI42" s="644" t="str">
        <f>IF(AI40="","",VLOOKUP(AI40,'[1]シフト記号表（勤務時間帯）'!$C$6:$U$35,19,FALSE))</f>
        <v/>
      </c>
      <c r="AJ42" s="644" t="str">
        <f>IF(AJ40="","",VLOOKUP(AJ40,'[1]シフト記号表（勤務時間帯）'!$C$6:$U$35,19,FALSE))</f>
        <v/>
      </c>
      <c r="AK42" s="644" t="str">
        <f>IF(AK40="","",VLOOKUP(AK40,'[1]シフト記号表（勤務時間帯）'!$C$6:$U$35,19,FALSE))</f>
        <v/>
      </c>
      <c r="AL42" s="644" t="str">
        <f>IF(AL40="","",VLOOKUP(AL40,'[1]シフト記号表（勤務時間帯）'!$C$6:$U$35,19,FALSE))</f>
        <v/>
      </c>
      <c r="AM42" s="645" t="str">
        <f>IF(AM40="","",VLOOKUP(AM40,'[1]シフト記号表（勤務時間帯）'!$C$6:$U$35,19,FALSE))</f>
        <v/>
      </c>
      <c r="AN42" s="643" t="str">
        <f>IF(AN40="","",VLOOKUP(AN40,'[1]シフト記号表（勤務時間帯）'!$C$6:$U$35,19,FALSE))</f>
        <v/>
      </c>
      <c r="AO42" s="644" t="str">
        <f>IF(AO40="","",VLOOKUP(AO40,'[1]シフト記号表（勤務時間帯）'!$C$6:$U$35,19,FALSE))</f>
        <v/>
      </c>
      <c r="AP42" s="644" t="str">
        <f>IF(AP40="","",VLOOKUP(AP40,'[1]シフト記号表（勤務時間帯）'!$C$6:$U$35,19,FALSE))</f>
        <v/>
      </c>
      <c r="AQ42" s="644" t="str">
        <f>IF(AQ40="","",VLOOKUP(AQ40,'[1]シフト記号表（勤務時間帯）'!$C$6:$U$35,19,FALSE))</f>
        <v/>
      </c>
      <c r="AR42" s="644" t="str">
        <f>IF(AR40="","",VLOOKUP(AR40,'[1]シフト記号表（勤務時間帯）'!$C$6:$U$35,19,FALSE))</f>
        <v/>
      </c>
      <c r="AS42" s="644" t="str">
        <f>IF(AS40="","",VLOOKUP(AS40,'[1]シフト記号表（勤務時間帯）'!$C$6:$U$35,19,FALSE))</f>
        <v/>
      </c>
      <c r="AT42" s="645" t="str">
        <f>IF(AT40="","",VLOOKUP(AT40,'[1]シフト記号表（勤務時間帯）'!$C$6:$U$35,19,FALSE))</f>
        <v/>
      </c>
      <c r="AU42" s="643" t="str">
        <f>IF(AU40="","",VLOOKUP(AU40,'[1]シフト記号表（勤務時間帯）'!$C$6:$U$35,19,FALSE))</f>
        <v/>
      </c>
      <c r="AV42" s="644" t="str">
        <f>IF(AV40="","",VLOOKUP(AV40,'[1]シフト記号表（勤務時間帯）'!$C$6:$U$35,19,FALSE))</f>
        <v/>
      </c>
      <c r="AW42" s="644" t="str">
        <f>IF(AW40="","",VLOOKUP(AW40,'[1]シフト記号表（勤務時間帯）'!$C$6:$U$35,19,FALSE))</f>
        <v/>
      </c>
      <c r="AX42" s="1012">
        <f>IF($BB$3="４週",SUM(S42:AT42),IF($BB$3="暦月",SUM(S42:AW42),""))</f>
        <v>0</v>
      </c>
      <c r="AY42" s="1013"/>
      <c r="AZ42" s="1014">
        <f>IF($BB$3="４週",AX42/4,IF($BB$3="暦月",'地密通所（1枚版）'!AX42/('地密通所（1枚版）'!$BB$8/7),""))</f>
        <v>0</v>
      </c>
      <c r="BA42" s="1015"/>
      <c r="BB42" s="1035"/>
      <c r="BC42" s="1036"/>
      <c r="BD42" s="1036"/>
      <c r="BE42" s="1036"/>
      <c r="BF42" s="1037"/>
    </row>
    <row r="43" spans="2:58" ht="20.25" customHeight="1">
      <c r="B43" s="1041">
        <f>B40+1</f>
        <v>8</v>
      </c>
      <c r="C43" s="1043"/>
      <c r="D43" s="1044"/>
      <c r="E43" s="1045"/>
      <c r="F43" s="527"/>
      <c r="G43" s="962"/>
      <c r="H43" s="965"/>
      <c r="I43" s="966"/>
      <c r="J43" s="966"/>
      <c r="K43" s="967"/>
      <c r="L43" s="969"/>
      <c r="M43" s="970"/>
      <c r="N43" s="970"/>
      <c r="O43" s="971"/>
      <c r="P43" s="978" t="s">
        <v>302</v>
      </c>
      <c r="Q43" s="979"/>
      <c r="R43" s="980"/>
      <c r="S43" s="516"/>
      <c r="T43" s="517"/>
      <c r="U43" s="517"/>
      <c r="V43" s="517"/>
      <c r="W43" s="517"/>
      <c r="X43" s="517"/>
      <c r="Y43" s="518"/>
      <c r="Z43" s="516"/>
      <c r="AA43" s="517"/>
      <c r="AB43" s="517"/>
      <c r="AC43" s="517"/>
      <c r="AD43" s="517"/>
      <c r="AE43" s="517"/>
      <c r="AF43" s="518"/>
      <c r="AG43" s="516"/>
      <c r="AH43" s="517"/>
      <c r="AI43" s="517"/>
      <c r="AJ43" s="517"/>
      <c r="AK43" s="517"/>
      <c r="AL43" s="517"/>
      <c r="AM43" s="518"/>
      <c r="AN43" s="516"/>
      <c r="AO43" s="517"/>
      <c r="AP43" s="517"/>
      <c r="AQ43" s="517"/>
      <c r="AR43" s="517"/>
      <c r="AS43" s="517"/>
      <c r="AT43" s="518"/>
      <c r="AU43" s="516"/>
      <c r="AV43" s="517"/>
      <c r="AW43" s="517"/>
      <c r="AX43" s="993"/>
      <c r="AY43" s="994"/>
      <c r="AZ43" s="995"/>
      <c r="BA43" s="996"/>
      <c r="BB43" s="1029"/>
      <c r="BC43" s="1030"/>
      <c r="BD43" s="1030"/>
      <c r="BE43" s="1030"/>
      <c r="BF43" s="1031"/>
    </row>
    <row r="44" spans="2:58" ht="20.25" customHeight="1">
      <c r="B44" s="1041"/>
      <c r="C44" s="1046"/>
      <c r="D44" s="1047"/>
      <c r="E44" s="1048"/>
      <c r="F44" s="519"/>
      <c r="G44" s="963"/>
      <c r="H44" s="968"/>
      <c r="I44" s="966"/>
      <c r="J44" s="966"/>
      <c r="K44" s="967"/>
      <c r="L44" s="972"/>
      <c r="M44" s="973"/>
      <c r="N44" s="973"/>
      <c r="O44" s="974"/>
      <c r="P44" s="1002" t="s">
        <v>301</v>
      </c>
      <c r="Q44" s="1003"/>
      <c r="R44" s="1004"/>
      <c r="S44" s="640" t="str">
        <f>IF(S43="","",VLOOKUP(S43,'[1]シフト記号表（勤務時間帯）'!$C$6:$K$35,9,FALSE))</f>
        <v/>
      </c>
      <c r="T44" s="641" t="str">
        <f>IF(T43="","",VLOOKUP(T43,'[1]シフト記号表（勤務時間帯）'!$C$6:$K$35,9,FALSE))</f>
        <v/>
      </c>
      <c r="U44" s="641" t="str">
        <f>IF(U43="","",VLOOKUP(U43,'[1]シフト記号表（勤務時間帯）'!$C$6:$K$35,9,FALSE))</f>
        <v/>
      </c>
      <c r="V44" s="641" t="str">
        <f>IF(V43="","",VLOOKUP(V43,'[1]シフト記号表（勤務時間帯）'!$C$6:$K$35,9,FALSE))</f>
        <v/>
      </c>
      <c r="W44" s="641" t="str">
        <f>IF(W43="","",VLOOKUP(W43,'[1]シフト記号表（勤務時間帯）'!$C$6:$K$35,9,FALSE))</f>
        <v/>
      </c>
      <c r="X44" s="641" t="str">
        <f>IF(X43="","",VLOOKUP(X43,'[1]シフト記号表（勤務時間帯）'!$C$6:$K$35,9,FALSE))</f>
        <v/>
      </c>
      <c r="Y44" s="642" t="str">
        <f>IF(Y43="","",VLOOKUP(Y43,'[1]シフト記号表（勤務時間帯）'!$C$6:$K$35,9,FALSE))</f>
        <v/>
      </c>
      <c r="Z44" s="640" t="str">
        <f>IF(Z43="","",VLOOKUP(Z43,'[1]シフト記号表（勤務時間帯）'!$C$6:$K$35,9,FALSE))</f>
        <v/>
      </c>
      <c r="AA44" s="641" t="str">
        <f>IF(AA43="","",VLOOKUP(AA43,'[1]シフト記号表（勤務時間帯）'!$C$6:$K$35,9,FALSE))</f>
        <v/>
      </c>
      <c r="AB44" s="641" t="str">
        <f>IF(AB43="","",VLOOKUP(AB43,'[1]シフト記号表（勤務時間帯）'!$C$6:$K$35,9,FALSE))</f>
        <v/>
      </c>
      <c r="AC44" s="641" t="str">
        <f>IF(AC43="","",VLOOKUP(AC43,'[1]シフト記号表（勤務時間帯）'!$C$6:$K$35,9,FALSE))</f>
        <v/>
      </c>
      <c r="AD44" s="641" t="str">
        <f>IF(AD43="","",VLOOKUP(AD43,'[1]シフト記号表（勤務時間帯）'!$C$6:$K$35,9,FALSE))</f>
        <v/>
      </c>
      <c r="AE44" s="641" t="str">
        <f>IF(AE43="","",VLOOKUP(AE43,'[1]シフト記号表（勤務時間帯）'!$C$6:$K$35,9,FALSE))</f>
        <v/>
      </c>
      <c r="AF44" s="642" t="str">
        <f>IF(AF43="","",VLOOKUP(AF43,'[1]シフト記号表（勤務時間帯）'!$C$6:$K$35,9,FALSE))</f>
        <v/>
      </c>
      <c r="AG44" s="640" t="str">
        <f>IF(AG43="","",VLOOKUP(AG43,'[1]シフト記号表（勤務時間帯）'!$C$6:$K$35,9,FALSE))</f>
        <v/>
      </c>
      <c r="AH44" s="641" t="str">
        <f>IF(AH43="","",VLOOKUP(AH43,'[1]シフト記号表（勤務時間帯）'!$C$6:$K$35,9,FALSE))</f>
        <v/>
      </c>
      <c r="AI44" s="641" t="str">
        <f>IF(AI43="","",VLOOKUP(AI43,'[1]シフト記号表（勤務時間帯）'!$C$6:$K$35,9,FALSE))</f>
        <v/>
      </c>
      <c r="AJ44" s="641" t="str">
        <f>IF(AJ43="","",VLOOKUP(AJ43,'[1]シフト記号表（勤務時間帯）'!$C$6:$K$35,9,FALSE))</f>
        <v/>
      </c>
      <c r="AK44" s="641" t="str">
        <f>IF(AK43="","",VLOOKUP(AK43,'[1]シフト記号表（勤務時間帯）'!$C$6:$K$35,9,FALSE))</f>
        <v/>
      </c>
      <c r="AL44" s="641" t="str">
        <f>IF(AL43="","",VLOOKUP(AL43,'[1]シフト記号表（勤務時間帯）'!$C$6:$K$35,9,FALSE))</f>
        <v/>
      </c>
      <c r="AM44" s="642" t="str">
        <f>IF(AM43="","",VLOOKUP(AM43,'[1]シフト記号表（勤務時間帯）'!$C$6:$K$35,9,FALSE))</f>
        <v/>
      </c>
      <c r="AN44" s="640" t="str">
        <f>IF(AN43="","",VLOOKUP(AN43,'[1]シフト記号表（勤務時間帯）'!$C$6:$K$35,9,FALSE))</f>
        <v/>
      </c>
      <c r="AO44" s="641" t="str">
        <f>IF(AO43="","",VLOOKUP(AO43,'[1]シフト記号表（勤務時間帯）'!$C$6:$K$35,9,FALSE))</f>
        <v/>
      </c>
      <c r="AP44" s="641" t="str">
        <f>IF(AP43="","",VLOOKUP(AP43,'[1]シフト記号表（勤務時間帯）'!$C$6:$K$35,9,FALSE))</f>
        <v/>
      </c>
      <c r="AQ44" s="641" t="str">
        <f>IF(AQ43="","",VLOOKUP(AQ43,'[1]シフト記号表（勤務時間帯）'!$C$6:$K$35,9,FALSE))</f>
        <v/>
      </c>
      <c r="AR44" s="641" t="str">
        <f>IF(AR43="","",VLOOKUP(AR43,'[1]シフト記号表（勤務時間帯）'!$C$6:$K$35,9,FALSE))</f>
        <v/>
      </c>
      <c r="AS44" s="641" t="str">
        <f>IF(AS43="","",VLOOKUP(AS43,'[1]シフト記号表（勤務時間帯）'!$C$6:$K$35,9,FALSE))</f>
        <v/>
      </c>
      <c r="AT44" s="642" t="str">
        <f>IF(AT43="","",VLOOKUP(AT43,'[1]シフト記号表（勤務時間帯）'!$C$6:$K$35,9,FALSE))</f>
        <v/>
      </c>
      <c r="AU44" s="640" t="str">
        <f>IF(AU43="","",VLOOKUP(AU43,'[1]シフト記号表（勤務時間帯）'!$C$6:$K$35,9,FALSE))</f>
        <v/>
      </c>
      <c r="AV44" s="641" t="str">
        <f>IF(AV43="","",VLOOKUP(AV43,'[1]シフト記号表（勤務時間帯）'!$C$6:$K$35,9,FALSE))</f>
        <v/>
      </c>
      <c r="AW44" s="641" t="str">
        <f>IF(AW43="","",VLOOKUP(AW43,'[1]シフト記号表（勤務時間帯）'!$C$6:$K$35,9,FALSE))</f>
        <v/>
      </c>
      <c r="AX44" s="1005">
        <f>IF($BB$3="４週",SUM(S44:AT44),IF($BB$3="暦月",SUM(S44:AW44),""))</f>
        <v>0</v>
      </c>
      <c r="AY44" s="1006"/>
      <c r="AZ44" s="1007">
        <f>IF($BB$3="４週",AX44/4,IF($BB$3="暦月",'地密通所（1枚版）'!AX44/('地密通所（1枚版）'!$BB$8/7),""))</f>
        <v>0</v>
      </c>
      <c r="BA44" s="1008"/>
      <c r="BB44" s="1032"/>
      <c r="BC44" s="1033"/>
      <c r="BD44" s="1033"/>
      <c r="BE44" s="1033"/>
      <c r="BF44" s="1034"/>
    </row>
    <row r="45" spans="2:58" ht="20.25" customHeight="1">
      <c r="B45" s="1041"/>
      <c r="C45" s="1049"/>
      <c r="D45" s="1050"/>
      <c r="E45" s="1051"/>
      <c r="F45" s="519">
        <f>C43</f>
        <v>0</v>
      </c>
      <c r="G45" s="964"/>
      <c r="H45" s="968"/>
      <c r="I45" s="966"/>
      <c r="J45" s="966"/>
      <c r="K45" s="967"/>
      <c r="L45" s="975"/>
      <c r="M45" s="976"/>
      <c r="N45" s="976"/>
      <c r="O45" s="977"/>
      <c r="P45" s="1038" t="s">
        <v>300</v>
      </c>
      <c r="Q45" s="1039"/>
      <c r="R45" s="1040"/>
      <c r="S45" s="643" t="str">
        <f>IF(S43="","",VLOOKUP(S43,'[1]シフト記号表（勤務時間帯）'!$C$6:$U$35,19,FALSE))</f>
        <v/>
      </c>
      <c r="T45" s="644" t="str">
        <f>IF(T43="","",VLOOKUP(T43,'[1]シフト記号表（勤務時間帯）'!$C$6:$U$35,19,FALSE))</f>
        <v/>
      </c>
      <c r="U45" s="644" t="str">
        <f>IF(U43="","",VLOOKUP(U43,'[1]シフト記号表（勤務時間帯）'!$C$6:$U$35,19,FALSE))</f>
        <v/>
      </c>
      <c r="V45" s="644" t="str">
        <f>IF(V43="","",VLOOKUP(V43,'[1]シフト記号表（勤務時間帯）'!$C$6:$U$35,19,FALSE))</f>
        <v/>
      </c>
      <c r="W45" s="644" t="str">
        <f>IF(W43="","",VLOOKUP(W43,'[1]シフト記号表（勤務時間帯）'!$C$6:$U$35,19,FALSE))</f>
        <v/>
      </c>
      <c r="X45" s="644" t="str">
        <f>IF(X43="","",VLOOKUP(X43,'[1]シフト記号表（勤務時間帯）'!$C$6:$U$35,19,FALSE))</f>
        <v/>
      </c>
      <c r="Y45" s="645" t="str">
        <f>IF(Y43="","",VLOOKUP(Y43,'[1]シフト記号表（勤務時間帯）'!$C$6:$U$35,19,FALSE))</f>
        <v/>
      </c>
      <c r="Z45" s="643" t="str">
        <f>IF(Z43="","",VLOOKUP(Z43,'[1]シフト記号表（勤務時間帯）'!$C$6:$U$35,19,FALSE))</f>
        <v/>
      </c>
      <c r="AA45" s="644" t="str">
        <f>IF(AA43="","",VLOOKUP(AA43,'[1]シフト記号表（勤務時間帯）'!$C$6:$U$35,19,FALSE))</f>
        <v/>
      </c>
      <c r="AB45" s="644" t="str">
        <f>IF(AB43="","",VLOOKUP(AB43,'[1]シフト記号表（勤務時間帯）'!$C$6:$U$35,19,FALSE))</f>
        <v/>
      </c>
      <c r="AC45" s="644" t="str">
        <f>IF(AC43="","",VLOOKUP(AC43,'[1]シフト記号表（勤務時間帯）'!$C$6:$U$35,19,FALSE))</f>
        <v/>
      </c>
      <c r="AD45" s="644" t="str">
        <f>IF(AD43="","",VLOOKUP(AD43,'[1]シフト記号表（勤務時間帯）'!$C$6:$U$35,19,FALSE))</f>
        <v/>
      </c>
      <c r="AE45" s="644" t="str">
        <f>IF(AE43="","",VLOOKUP(AE43,'[1]シフト記号表（勤務時間帯）'!$C$6:$U$35,19,FALSE))</f>
        <v/>
      </c>
      <c r="AF45" s="645" t="str">
        <f>IF(AF43="","",VLOOKUP(AF43,'[1]シフト記号表（勤務時間帯）'!$C$6:$U$35,19,FALSE))</f>
        <v/>
      </c>
      <c r="AG45" s="643" t="str">
        <f>IF(AG43="","",VLOOKUP(AG43,'[1]シフト記号表（勤務時間帯）'!$C$6:$U$35,19,FALSE))</f>
        <v/>
      </c>
      <c r="AH45" s="644" t="str">
        <f>IF(AH43="","",VLOOKUP(AH43,'[1]シフト記号表（勤務時間帯）'!$C$6:$U$35,19,FALSE))</f>
        <v/>
      </c>
      <c r="AI45" s="644" t="str">
        <f>IF(AI43="","",VLOOKUP(AI43,'[1]シフト記号表（勤務時間帯）'!$C$6:$U$35,19,FALSE))</f>
        <v/>
      </c>
      <c r="AJ45" s="644" t="str">
        <f>IF(AJ43="","",VLOOKUP(AJ43,'[1]シフト記号表（勤務時間帯）'!$C$6:$U$35,19,FALSE))</f>
        <v/>
      </c>
      <c r="AK45" s="644" t="str">
        <f>IF(AK43="","",VLOOKUP(AK43,'[1]シフト記号表（勤務時間帯）'!$C$6:$U$35,19,FALSE))</f>
        <v/>
      </c>
      <c r="AL45" s="644" t="str">
        <f>IF(AL43="","",VLOOKUP(AL43,'[1]シフト記号表（勤務時間帯）'!$C$6:$U$35,19,FALSE))</f>
        <v/>
      </c>
      <c r="AM45" s="645" t="str">
        <f>IF(AM43="","",VLOOKUP(AM43,'[1]シフト記号表（勤務時間帯）'!$C$6:$U$35,19,FALSE))</f>
        <v/>
      </c>
      <c r="AN45" s="643" t="str">
        <f>IF(AN43="","",VLOOKUP(AN43,'[1]シフト記号表（勤務時間帯）'!$C$6:$U$35,19,FALSE))</f>
        <v/>
      </c>
      <c r="AO45" s="644" t="str">
        <f>IF(AO43="","",VLOOKUP(AO43,'[1]シフト記号表（勤務時間帯）'!$C$6:$U$35,19,FALSE))</f>
        <v/>
      </c>
      <c r="AP45" s="644" t="str">
        <f>IF(AP43="","",VLOOKUP(AP43,'[1]シフト記号表（勤務時間帯）'!$C$6:$U$35,19,FALSE))</f>
        <v/>
      </c>
      <c r="AQ45" s="644" t="str">
        <f>IF(AQ43="","",VLOOKUP(AQ43,'[1]シフト記号表（勤務時間帯）'!$C$6:$U$35,19,FALSE))</f>
        <v/>
      </c>
      <c r="AR45" s="644" t="str">
        <f>IF(AR43="","",VLOOKUP(AR43,'[1]シフト記号表（勤務時間帯）'!$C$6:$U$35,19,FALSE))</f>
        <v/>
      </c>
      <c r="AS45" s="644" t="str">
        <f>IF(AS43="","",VLOOKUP(AS43,'[1]シフト記号表（勤務時間帯）'!$C$6:$U$35,19,FALSE))</f>
        <v/>
      </c>
      <c r="AT45" s="645" t="str">
        <f>IF(AT43="","",VLOOKUP(AT43,'[1]シフト記号表（勤務時間帯）'!$C$6:$U$35,19,FALSE))</f>
        <v/>
      </c>
      <c r="AU45" s="643" t="str">
        <f>IF(AU43="","",VLOOKUP(AU43,'[1]シフト記号表（勤務時間帯）'!$C$6:$U$35,19,FALSE))</f>
        <v/>
      </c>
      <c r="AV45" s="644" t="str">
        <f>IF(AV43="","",VLOOKUP(AV43,'[1]シフト記号表（勤務時間帯）'!$C$6:$U$35,19,FALSE))</f>
        <v/>
      </c>
      <c r="AW45" s="644" t="str">
        <f>IF(AW43="","",VLOOKUP(AW43,'[1]シフト記号表（勤務時間帯）'!$C$6:$U$35,19,FALSE))</f>
        <v/>
      </c>
      <c r="AX45" s="1012">
        <f>IF($BB$3="４週",SUM(S45:AT45),IF($BB$3="暦月",SUM(S45:AW45),""))</f>
        <v>0</v>
      </c>
      <c r="AY45" s="1013"/>
      <c r="AZ45" s="1014">
        <f>IF($BB$3="４週",AX45/4,IF($BB$3="暦月",'地密通所（1枚版）'!AX45/('地密通所（1枚版）'!$BB$8/7),""))</f>
        <v>0</v>
      </c>
      <c r="BA45" s="1015"/>
      <c r="BB45" s="1035"/>
      <c r="BC45" s="1036"/>
      <c r="BD45" s="1036"/>
      <c r="BE45" s="1036"/>
      <c r="BF45" s="1037"/>
    </row>
    <row r="46" spans="2:58" ht="20.25" customHeight="1">
      <c r="B46" s="1041">
        <f>B43+1</f>
        <v>9</v>
      </c>
      <c r="C46" s="1043"/>
      <c r="D46" s="1044"/>
      <c r="E46" s="1045"/>
      <c r="F46" s="527"/>
      <c r="G46" s="962"/>
      <c r="H46" s="965"/>
      <c r="I46" s="966"/>
      <c r="J46" s="966"/>
      <c r="K46" s="967"/>
      <c r="L46" s="969"/>
      <c r="M46" s="970"/>
      <c r="N46" s="970"/>
      <c r="O46" s="971"/>
      <c r="P46" s="978" t="s">
        <v>302</v>
      </c>
      <c r="Q46" s="979"/>
      <c r="R46" s="980"/>
      <c r="S46" s="516"/>
      <c r="T46" s="517"/>
      <c r="U46" s="517"/>
      <c r="V46" s="517"/>
      <c r="W46" s="517"/>
      <c r="X46" s="517"/>
      <c r="Y46" s="518"/>
      <c r="Z46" s="516"/>
      <c r="AA46" s="517"/>
      <c r="AB46" s="517"/>
      <c r="AC46" s="517"/>
      <c r="AD46" s="517"/>
      <c r="AE46" s="517"/>
      <c r="AF46" s="518"/>
      <c r="AG46" s="516"/>
      <c r="AH46" s="517"/>
      <c r="AI46" s="517"/>
      <c r="AJ46" s="517"/>
      <c r="AK46" s="517"/>
      <c r="AL46" s="517"/>
      <c r="AM46" s="518"/>
      <c r="AN46" s="516"/>
      <c r="AO46" s="517"/>
      <c r="AP46" s="517"/>
      <c r="AQ46" s="517"/>
      <c r="AR46" s="517"/>
      <c r="AS46" s="517"/>
      <c r="AT46" s="518"/>
      <c r="AU46" s="516"/>
      <c r="AV46" s="517"/>
      <c r="AW46" s="517"/>
      <c r="AX46" s="993"/>
      <c r="AY46" s="994"/>
      <c r="AZ46" s="995"/>
      <c r="BA46" s="996"/>
      <c r="BB46" s="1029"/>
      <c r="BC46" s="1030"/>
      <c r="BD46" s="1030"/>
      <c r="BE46" s="1030"/>
      <c r="BF46" s="1031"/>
    </row>
    <row r="47" spans="2:58" ht="20.25" customHeight="1">
      <c r="B47" s="1041"/>
      <c r="C47" s="1046"/>
      <c r="D47" s="1047"/>
      <c r="E47" s="1048"/>
      <c r="F47" s="519"/>
      <c r="G47" s="963"/>
      <c r="H47" s="968"/>
      <c r="I47" s="966"/>
      <c r="J47" s="966"/>
      <c r="K47" s="967"/>
      <c r="L47" s="972"/>
      <c r="M47" s="973"/>
      <c r="N47" s="973"/>
      <c r="O47" s="974"/>
      <c r="P47" s="1002" t="s">
        <v>301</v>
      </c>
      <c r="Q47" s="1003"/>
      <c r="R47" s="1004"/>
      <c r="S47" s="640" t="str">
        <f>IF(S46="","",VLOOKUP(S46,'[1]シフト記号表（勤務時間帯）'!$C$6:$K$35,9,FALSE))</f>
        <v/>
      </c>
      <c r="T47" s="641" t="str">
        <f>IF(T46="","",VLOOKUP(T46,'[1]シフト記号表（勤務時間帯）'!$C$6:$K$35,9,FALSE))</f>
        <v/>
      </c>
      <c r="U47" s="641" t="str">
        <f>IF(U46="","",VLOOKUP(U46,'[1]シフト記号表（勤務時間帯）'!$C$6:$K$35,9,FALSE))</f>
        <v/>
      </c>
      <c r="V47" s="641" t="str">
        <f>IF(V46="","",VLOOKUP(V46,'[1]シフト記号表（勤務時間帯）'!$C$6:$K$35,9,FALSE))</f>
        <v/>
      </c>
      <c r="W47" s="641" t="str">
        <f>IF(W46="","",VLOOKUP(W46,'[1]シフト記号表（勤務時間帯）'!$C$6:$K$35,9,FALSE))</f>
        <v/>
      </c>
      <c r="X47" s="641" t="str">
        <f>IF(X46="","",VLOOKUP(X46,'[1]シフト記号表（勤務時間帯）'!$C$6:$K$35,9,FALSE))</f>
        <v/>
      </c>
      <c r="Y47" s="642" t="str">
        <f>IF(Y46="","",VLOOKUP(Y46,'[1]シフト記号表（勤務時間帯）'!$C$6:$K$35,9,FALSE))</f>
        <v/>
      </c>
      <c r="Z47" s="640" t="str">
        <f>IF(Z46="","",VLOOKUP(Z46,'[1]シフト記号表（勤務時間帯）'!$C$6:$K$35,9,FALSE))</f>
        <v/>
      </c>
      <c r="AA47" s="641" t="str">
        <f>IF(AA46="","",VLOOKUP(AA46,'[1]シフト記号表（勤務時間帯）'!$C$6:$K$35,9,FALSE))</f>
        <v/>
      </c>
      <c r="AB47" s="641" t="str">
        <f>IF(AB46="","",VLOOKUP(AB46,'[1]シフト記号表（勤務時間帯）'!$C$6:$K$35,9,FALSE))</f>
        <v/>
      </c>
      <c r="AC47" s="641" t="str">
        <f>IF(AC46="","",VLOOKUP(AC46,'[1]シフト記号表（勤務時間帯）'!$C$6:$K$35,9,FALSE))</f>
        <v/>
      </c>
      <c r="AD47" s="641" t="str">
        <f>IF(AD46="","",VLOOKUP(AD46,'[1]シフト記号表（勤務時間帯）'!$C$6:$K$35,9,FALSE))</f>
        <v/>
      </c>
      <c r="AE47" s="641" t="str">
        <f>IF(AE46="","",VLOOKUP(AE46,'[1]シフト記号表（勤務時間帯）'!$C$6:$K$35,9,FALSE))</f>
        <v/>
      </c>
      <c r="AF47" s="642" t="str">
        <f>IF(AF46="","",VLOOKUP(AF46,'[1]シフト記号表（勤務時間帯）'!$C$6:$K$35,9,FALSE))</f>
        <v/>
      </c>
      <c r="AG47" s="640" t="str">
        <f>IF(AG46="","",VLOOKUP(AG46,'[1]シフト記号表（勤務時間帯）'!$C$6:$K$35,9,FALSE))</f>
        <v/>
      </c>
      <c r="AH47" s="641" t="str">
        <f>IF(AH46="","",VLOOKUP(AH46,'[1]シフト記号表（勤務時間帯）'!$C$6:$K$35,9,FALSE))</f>
        <v/>
      </c>
      <c r="AI47" s="641" t="str">
        <f>IF(AI46="","",VLOOKUP(AI46,'[1]シフト記号表（勤務時間帯）'!$C$6:$K$35,9,FALSE))</f>
        <v/>
      </c>
      <c r="AJ47" s="641" t="str">
        <f>IF(AJ46="","",VLOOKUP(AJ46,'[1]シフト記号表（勤務時間帯）'!$C$6:$K$35,9,FALSE))</f>
        <v/>
      </c>
      <c r="AK47" s="641" t="str">
        <f>IF(AK46="","",VLOOKUP(AK46,'[1]シフト記号表（勤務時間帯）'!$C$6:$K$35,9,FALSE))</f>
        <v/>
      </c>
      <c r="AL47" s="641" t="str">
        <f>IF(AL46="","",VLOOKUP(AL46,'[1]シフト記号表（勤務時間帯）'!$C$6:$K$35,9,FALSE))</f>
        <v/>
      </c>
      <c r="AM47" s="642" t="str">
        <f>IF(AM46="","",VLOOKUP(AM46,'[1]シフト記号表（勤務時間帯）'!$C$6:$K$35,9,FALSE))</f>
        <v/>
      </c>
      <c r="AN47" s="640" t="str">
        <f>IF(AN46="","",VLOOKUP(AN46,'[1]シフト記号表（勤務時間帯）'!$C$6:$K$35,9,FALSE))</f>
        <v/>
      </c>
      <c r="AO47" s="641" t="str">
        <f>IF(AO46="","",VLOOKUP(AO46,'[1]シフト記号表（勤務時間帯）'!$C$6:$K$35,9,FALSE))</f>
        <v/>
      </c>
      <c r="AP47" s="641" t="str">
        <f>IF(AP46="","",VLOOKUP(AP46,'[1]シフト記号表（勤務時間帯）'!$C$6:$K$35,9,FALSE))</f>
        <v/>
      </c>
      <c r="AQ47" s="641" t="str">
        <f>IF(AQ46="","",VLOOKUP(AQ46,'[1]シフト記号表（勤務時間帯）'!$C$6:$K$35,9,FALSE))</f>
        <v/>
      </c>
      <c r="AR47" s="641" t="str">
        <f>IF(AR46="","",VLOOKUP(AR46,'[1]シフト記号表（勤務時間帯）'!$C$6:$K$35,9,FALSE))</f>
        <v/>
      </c>
      <c r="AS47" s="641" t="str">
        <f>IF(AS46="","",VLOOKUP(AS46,'[1]シフト記号表（勤務時間帯）'!$C$6:$K$35,9,FALSE))</f>
        <v/>
      </c>
      <c r="AT47" s="642" t="str">
        <f>IF(AT46="","",VLOOKUP(AT46,'[1]シフト記号表（勤務時間帯）'!$C$6:$K$35,9,FALSE))</f>
        <v/>
      </c>
      <c r="AU47" s="640" t="str">
        <f>IF(AU46="","",VLOOKUP(AU46,'[1]シフト記号表（勤務時間帯）'!$C$6:$K$35,9,FALSE))</f>
        <v/>
      </c>
      <c r="AV47" s="641" t="str">
        <f>IF(AV46="","",VLOOKUP(AV46,'[1]シフト記号表（勤務時間帯）'!$C$6:$K$35,9,FALSE))</f>
        <v/>
      </c>
      <c r="AW47" s="641" t="str">
        <f>IF(AW46="","",VLOOKUP(AW46,'[1]シフト記号表（勤務時間帯）'!$C$6:$K$35,9,FALSE))</f>
        <v/>
      </c>
      <c r="AX47" s="1005">
        <f>IF($BB$3="４週",SUM(S47:AT47),IF($BB$3="暦月",SUM(S47:AW47),""))</f>
        <v>0</v>
      </c>
      <c r="AY47" s="1006"/>
      <c r="AZ47" s="1007">
        <f>IF($BB$3="４週",AX47/4,IF($BB$3="暦月",'地密通所（1枚版）'!AX47/('地密通所（1枚版）'!$BB$8/7),""))</f>
        <v>0</v>
      </c>
      <c r="BA47" s="1008"/>
      <c r="BB47" s="1032"/>
      <c r="BC47" s="1033"/>
      <c r="BD47" s="1033"/>
      <c r="BE47" s="1033"/>
      <c r="BF47" s="1034"/>
    </row>
    <row r="48" spans="2:58" ht="20.25" customHeight="1">
      <c r="B48" s="1041"/>
      <c r="C48" s="1049"/>
      <c r="D48" s="1050"/>
      <c r="E48" s="1051"/>
      <c r="F48" s="519">
        <f>C46</f>
        <v>0</v>
      </c>
      <c r="G48" s="964"/>
      <c r="H48" s="968"/>
      <c r="I48" s="966"/>
      <c r="J48" s="966"/>
      <c r="K48" s="967"/>
      <c r="L48" s="975"/>
      <c r="M48" s="976"/>
      <c r="N48" s="976"/>
      <c r="O48" s="977"/>
      <c r="P48" s="1038" t="s">
        <v>300</v>
      </c>
      <c r="Q48" s="1039"/>
      <c r="R48" s="1040"/>
      <c r="S48" s="643" t="str">
        <f>IF(S46="","",VLOOKUP(S46,'[1]シフト記号表（勤務時間帯）'!$C$6:$U$35,19,FALSE))</f>
        <v/>
      </c>
      <c r="T48" s="644" t="str">
        <f>IF(T46="","",VLOOKUP(T46,'[1]シフト記号表（勤務時間帯）'!$C$6:$U$35,19,FALSE))</f>
        <v/>
      </c>
      <c r="U48" s="644" t="str">
        <f>IF(U46="","",VLOOKUP(U46,'[1]シフト記号表（勤務時間帯）'!$C$6:$U$35,19,FALSE))</f>
        <v/>
      </c>
      <c r="V48" s="644" t="str">
        <f>IF(V46="","",VLOOKUP(V46,'[1]シフト記号表（勤務時間帯）'!$C$6:$U$35,19,FALSE))</f>
        <v/>
      </c>
      <c r="W48" s="644" t="str">
        <f>IF(W46="","",VLOOKUP(W46,'[1]シフト記号表（勤務時間帯）'!$C$6:$U$35,19,FALSE))</f>
        <v/>
      </c>
      <c r="X48" s="644" t="str">
        <f>IF(X46="","",VLOOKUP(X46,'[1]シフト記号表（勤務時間帯）'!$C$6:$U$35,19,FALSE))</f>
        <v/>
      </c>
      <c r="Y48" s="645" t="str">
        <f>IF(Y46="","",VLOOKUP(Y46,'[1]シフト記号表（勤務時間帯）'!$C$6:$U$35,19,FALSE))</f>
        <v/>
      </c>
      <c r="Z48" s="643" t="str">
        <f>IF(Z46="","",VLOOKUP(Z46,'[1]シフト記号表（勤務時間帯）'!$C$6:$U$35,19,FALSE))</f>
        <v/>
      </c>
      <c r="AA48" s="644" t="str">
        <f>IF(AA46="","",VLOOKUP(AA46,'[1]シフト記号表（勤務時間帯）'!$C$6:$U$35,19,FALSE))</f>
        <v/>
      </c>
      <c r="AB48" s="644" t="str">
        <f>IF(AB46="","",VLOOKUP(AB46,'[1]シフト記号表（勤務時間帯）'!$C$6:$U$35,19,FALSE))</f>
        <v/>
      </c>
      <c r="AC48" s="644" t="str">
        <f>IF(AC46="","",VLOOKUP(AC46,'[1]シフト記号表（勤務時間帯）'!$C$6:$U$35,19,FALSE))</f>
        <v/>
      </c>
      <c r="AD48" s="644" t="str">
        <f>IF(AD46="","",VLOOKUP(AD46,'[1]シフト記号表（勤務時間帯）'!$C$6:$U$35,19,FALSE))</f>
        <v/>
      </c>
      <c r="AE48" s="644" t="str">
        <f>IF(AE46="","",VLOOKUP(AE46,'[1]シフト記号表（勤務時間帯）'!$C$6:$U$35,19,FALSE))</f>
        <v/>
      </c>
      <c r="AF48" s="645" t="str">
        <f>IF(AF46="","",VLOOKUP(AF46,'[1]シフト記号表（勤務時間帯）'!$C$6:$U$35,19,FALSE))</f>
        <v/>
      </c>
      <c r="AG48" s="643" t="str">
        <f>IF(AG46="","",VLOOKUP(AG46,'[1]シフト記号表（勤務時間帯）'!$C$6:$U$35,19,FALSE))</f>
        <v/>
      </c>
      <c r="AH48" s="644" t="str">
        <f>IF(AH46="","",VLOOKUP(AH46,'[1]シフト記号表（勤務時間帯）'!$C$6:$U$35,19,FALSE))</f>
        <v/>
      </c>
      <c r="AI48" s="644" t="str">
        <f>IF(AI46="","",VLOOKUP(AI46,'[1]シフト記号表（勤務時間帯）'!$C$6:$U$35,19,FALSE))</f>
        <v/>
      </c>
      <c r="AJ48" s="644" t="str">
        <f>IF(AJ46="","",VLOOKUP(AJ46,'[1]シフト記号表（勤務時間帯）'!$C$6:$U$35,19,FALSE))</f>
        <v/>
      </c>
      <c r="AK48" s="644" t="str">
        <f>IF(AK46="","",VLOOKUP(AK46,'[1]シフト記号表（勤務時間帯）'!$C$6:$U$35,19,FALSE))</f>
        <v/>
      </c>
      <c r="AL48" s="644" t="str">
        <f>IF(AL46="","",VLOOKUP(AL46,'[1]シフト記号表（勤務時間帯）'!$C$6:$U$35,19,FALSE))</f>
        <v/>
      </c>
      <c r="AM48" s="645" t="str">
        <f>IF(AM46="","",VLOOKUP(AM46,'[1]シフト記号表（勤務時間帯）'!$C$6:$U$35,19,FALSE))</f>
        <v/>
      </c>
      <c r="AN48" s="643" t="str">
        <f>IF(AN46="","",VLOOKUP(AN46,'[1]シフト記号表（勤務時間帯）'!$C$6:$U$35,19,FALSE))</f>
        <v/>
      </c>
      <c r="AO48" s="644" t="str">
        <f>IF(AO46="","",VLOOKUP(AO46,'[1]シフト記号表（勤務時間帯）'!$C$6:$U$35,19,FALSE))</f>
        <v/>
      </c>
      <c r="AP48" s="644" t="str">
        <f>IF(AP46="","",VLOOKUP(AP46,'[1]シフト記号表（勤務時間帯）'!$C$6:$U$35,19,FALSE))</f>
        <v/>
      </c>
      <c r="AQ48" s="644" t="str">
        <f>IF(AQ46="","",VLOOKUP(AQ46,'[1]シフト記号表（勤務時間帯）'!$C$6:$U$35,19,FALSE))</f>
        <v/>
      </c>
      <c r="AR48" s="644" t="str">
        <f>IF(AR46="","",VLOOKUP(AR46,'[1]シフト記号表（勤務時間帯）'!$C$6:$U$35,19,FALSE))</f>
        <v/>
      </c>
      <c r="AS48" s="644" t="str">
        <f>IF(AS46="","",VLOOKUP(AS46,'[1]シフト記号表（勤務時間帯）'!$C$6:$U$35,19,FALSE))</f>
        <v/>
      </c>
      <c r="AT48" s="645" t="str">
        <f>IF(AT46="","",VLOOKUP(AT46,'[1]シフト記号表（勤務時間帯）'!$C$6:$U$35,19,FALSE))</f>
        <v/>
      </c>
      <c r="AU48" s="643" t="str">
        <f>IF(AU46="","",VLOOKUP(AU46,'[1]シフト記号表（勤務時間帯）'!$C$6:$U$35,19,FALSE))</f>
        <v/>
      </c>
      <c r="AV48" s="644" t="str">
        <f>IF(AV46="","",VLOOKUP(AV46,'[1]シフト記号表（勤務時間帯）'!$C$6:$U$35,19,FALSE))</f>
        <v/>
      </c>
      <c r="AW48" s="644" t="str">
        <f>IF(AW46="","",VLOOKUP(AW46,'[1]シフト記号表（勤務時間帯）'!$C$6:$U$35,19,FALSE))</f>
        <v/>
      </c>
      <c r="AX48" s="1012">
        <f>IF($BB$3="４週",SUM(S48:AT48),IF($BB$3="暦月",SUM(S48:AW48),""))</f>
        <v>0</v>
      </c>
      <c r="AY48" s="1013"/>
      <c r="AZ48" s="1014">
        <f>IF($BB$3="４週",AX48/4,IF($BB$3="暦月",'地密通所（1枚版）'!AX48/('地密通所（1枚版）'!$BB$8/7),""))</f>
        <v>0</v>
      </c>
      <c r="BA48" s="1015"/>
      <c r="BB48" s="1035"/>
      <c r="BC48" s="1036"/>
      <c r="BD48" s="1036"/>
      <c r="BE48" s="1036"/>
      <c r="BF48" s="1037"/>
    </row>
    <row r="49" spans="2:58" ht="20.25" customHeight="1">
      <c r="B49" s="1041">
        <f>B46+1</f>
        <v>10</v>
      </c>
      <c r="C49" s="1043"/>
      <c r="D49" s="1044"/>
      <c r="E49" s="1045"/>
      <c r="F49" s="527"/>
      <c r="G49" s="962"/>
      <c r="H49" s="965"/>
      <c r="I49" s="966"/>
      <c r="J49" s="966"/>
      <c r="K49" s="967"/>
      <c r="L49" s="969"/>
      <c r="M49" s="970"/>
      <c r="N49" s="970"/>
      <c r="O49" s="971"/>
      <c r="P49" s="978" t="s">
        <v>302</v>
      </c>
      <c r="Q49" s="979"/>
      <c r="R49" s="980"/>
      <c r="S49" s="516"/>
      <c r="T49" s="517"/>
      <c r="U49" s="517"/>
      <c r="V49" s="517"/>
      <c r="W49" s="517"/>
      <c r="X49" s="517"/>
      <c r="Y49" s="518"/>
      <c r="Z49" s="516"/>
      <c r="AA49" s="517"/>
      <c r="AB49" s="517"/>
      <c r="AC49" s="517"/>
      <c r="AD49" s="517"/>
      <c r="AE49" s="517"/>
      <c r="AF49" s="518"/>
      <c r="AG49" s="516"/>
      <c r="AH49" s="517"/>
      <c r="AI49" s="517"/>
      <c r="AJ49" s="517"/>
      <c r="AK49" s="517"/>
      <c r="AL49" s="517"/>
      <c r="AM49" s="518"/>
      <c r="AN49" s="516"/>
      <c r="AO49" s="517"/>
      <c r="AP49" s="517"/>
      <c r="AQ49" s="517"/>
      <c r="AR49" s="517"/>
      <c r="AS49" s="517"/>
      <c r="AT49" s="518"/>
      <c r="AU49" s="516"/>
      <c r="AV49" s="517"/>
      <c r="AW49" s="517"/>
      <c r="AX49" s="993"/>
      <c r="AY49" s="994"/>
      <c r="AZ49" s="995"/>
      <c r="BA49" s="996"/>
      <c r="BB49" s="1029"/>
      <c r="BC49" s="1030"/>
      <c r="BD49" s="1030"/>
      <c r="BE49" s="1030"/>
      <c r="BF49" s="1031"/>
    </row>
    <row r="50" spans="2:58" ht="20.25" customHeight="1">
      <c r="B50" s="1041"/>
      <c r="C50" s="1046"/>
      <c r="D50" s="1047"/>
      <c r="E50" s="1048"/>
      <c r="F50" s="519"/>
      <c r="G50" s="963"/>
      <c r="H50" s="968"/>
      <c r="I50" s="966"/>
      <c r="J50" s="966"/>
      <c r="K50" s="967"/>
      <c r="L50" s="972"/>
      <c r="M50" s="973"/>
      <c r="N50" s="973"/>
      <c r="O50" s="974"/>
      <c r="P50" s="1002" t="s">
        <v>301</v>
      </c>
      <c r="Q50" s="1003"/>
      <c r="R50" s="1004"/>
      <c r="S50" s="640" t="str">
        <f>IF(S49="","",VLOOKUP(S49,'[1]シフト記号表（勤務時間帯）'!$C$6:$K$35,9,FALSE))</f>
        <v/>
      </c>
      <c r="T50" s="641" t="str">
        <f>IF(T49="","",VLOOKUP(T49,'[1]シフト記号表（勤務時間帯）'!$C$6:$K$35,9,FALSE))</f>
        <v/>
      </c>
      <c r="U50" s="641" t="str">
        <f>IF(U49="","",VLOOKUP(U49,'[1]シフト記号表（勤務時間帯）'!$C$6:$K$35,9,FALSE))</f>
        <v/>
      </c>
      <c r="V50" s="641" t="str">
        <f>IF(V49="","",VLOOKUP(V49,'[1]シフト記号表（勤務時間帯）'!$C$6:$K$35,9,FALSE))</f>
        <v/>
      </c>
      <c r="W50" s="641" t="str">
        <f>IF(W49="","",VLOOKUP(W49,'[1]シフト記号表（勤務時間帯）'!$C$6:$K$35,9,FALSE))</f>
        <v/>
      </c>
      <c r="X50" s="641" t="str">
        <f>IF(X49="","",VLOOKUP(X49,'[1]シフト記号表（勤務時間帯）'!$C$6:$K$35,9,FALSE))</f>
        <v/>
      </c>
      <c r="Y50" s="642" t="str">
        <f>IF(Y49="","",VLOOKUP(Y49,'[1]シフト記号表（勤務時間帯）'!$C$6:$K$35,9,FALSE))</f>
        <v/>
      </c>
      <c r="Z50" s="640" t="str">
        <f>IF(Z49="","",VLOOKUP(Z49,'[1]シフト記号表（勤務時間帯）'!$C$6:$K$35,9,FALSE))</f>
        <v/>
      </c>
      <c r="AA50" s="641" t="str">
        <f>IF(AA49="","",VLOOKUP(AA49,'[1]シフト記号表（勤務時間帯）'!$C$6:$K$35,9,FALSE))</f>
        <v/>
      </c>
      <c r="AB50" s="641" t="str">
        <f>IF(AB49="","",VLOOKUP(AB49,'[1]シフト記号表（勤務時間帯）'!$C$6:$K$35,9,FALSE))</f>
        <v/>
      </c>
      <c r="AC50" s="641" t="str">
        <f>IF(AC49="","",VLOOKUP(AC49,'[1]シフト記号表（勤務時間帯）'!$C$6:$K$35,9,FALSE))</f>
        <v/>
      </c>
      <c r="AD50" s="641" t="str">
        <f>IF(AD49="","",VLOOKUP(AD49,'[1]シフト記号表（勤務時間帯）'!$C$6:$K$35,9,FALSE))</f>
        <v/>
      </c>
      <c r="AE50" s="641" t="str">
        <f>IF(AE49="","",VLOOKUP(AE49,'[1]シフト記号表（勤務時間帯）'!$C$6:$K$35,9,FALSE))</f>
        <v/>
      </c>
      <c r="AF50" s="642" t="str">
        <f>IF(AF49="","",VLOOKUP(AF49,'[1]シフト記号表（勤務時間帯）'!$C$6:$K$35,9,FALSE))</f>
        <v/>
      </c>
      <c r="AG50" s="640" t="str">
        <f>IF(AG49="","",VLOOKUP(AG49,'[1]シフト記号表（勤務時間帯）'!$C$6:$K$35,9,FALSE))</f>
        <v/>
      </c>
      <c r="AH50" s="641" t="str">
        <f>IF(AH49="","",VLOOKUP(AH49,'[1]シフト記号表（勤務時間帯）'!$C$6:$K$35,9,FALSE))</f>
        <v/>
      </c>
      <c r="AI50" s="641" t="str">
        <f>IF(AI49="","",VLOOKUP(AI49,'[1]シフト記号表（勤務時間帯）'!$C$6:$K$35,9,FALSE))</f>
        <v/>
      </c>
      <c r="AJ50" s="641" t="str">
        <f>IF(AJ49="","",VLOOKUP(AJ49,'[1]シフト記号表（勤務時間帯）'!$C$6:$K$35,9,FALSE))</f>
        <v/>
      </c>
      <c r="AK50" s="641" t="str">
        <f>IF(AK49="","",VLOOKUP(AK49,'[1]シフト記号表（勤務時間帯）'!$C$6:$K$35,9,FALSE))</f>
        <v/>
      </c>
      <c r="AL50" s="641" t="str">
        <f>IF(AL49="","",VLOOKUP(AL49,'[1]シフト記号表（勤務時間帯）'!$C$6:$K$35,9,FALSE))</f>
        <v/>
      </c>
      <c r="AM50" s="642" t="str">
        <f>IF(AM49="","",VLOOKUP(AM49,'[1]シフト記号表（勤務時間帯）'!$C$6:$K$35,9,FALSE))</f>
        <v/>
      </c>
      <c r="AN50" s="640" t="str">
        <f>IF(AN49="","",VLOOKUP(AN49,'[1]シフト記号表（勤務時間帯）'!$C$6:$K$35,9,FALSE))</f>
        <v/>
      </c>
      <c r="AO50" s="641" t="str">
        <f>IF(AO49="","",VLOOKUP(AO49,'[1]シフト記号表（勤務時間帯）'!$C$6:$K$35,9,FALSE))</f>
        <v/>
      </c>
      <c r="AP50" s="641" t="str">
        <f>IF(AP49="","",VLOOKUP(AP49,'[1]シフト記号表（勤務時間帯）'!$C$6:$K$35,9,FALSE))</f>
        <v/>
      </c>
      <c r="AQ50" s="641" t="str">
        <f>IF(AQ49="","",VLOOKUP(AQ49,'[1]シフト記号表（勤務時間帯）'!$C$6:$K$35,9,FALSE))</f>
        <v/>
      </c>
      <c r="AR50" s="641" t="str">
        <f>IF(AR49="","",VLOOKUP(AR49,'[1]シフト記号表（勤務時間帯）'!$C$6:$K$35,9,FALSE))</f>
        <v/>
      </c>
      <c r="AS50" s="641" t="str">
        <f>IF(AS49="","",VLOOKUP(AS49,'[1]シフト記号表（勤務時間帯）'!$C$6:$K$35,9,FALSE))</f>
        <v/>
      </c>
      <c r="AT50" s="642" t="str">
        <f>IF(AT49="","",VLOOKUP(AT49,'[1]シフト記号表（勤務時間帯）'!$C$6:$K$35,9,FALSE))</f>
        <v/>
      </c>
      <c r="AU50" s="640" t="str">
        <f>IF(AU49="","",VLOOKUP(AU49,'[1]シフト記号表（勤務時間帯）'!$C$6:$K$35,9,FALSE))</f>
        <v/>
      </c>
      <c r="AV50" s="641" t="str">
        <f>IF(AV49="","",VLOOKUP(AV49,'[1]シフト記号表（勤務時間帯）'!$C$6:$K$35,9,FALSE))</f>
        <v/>
      </c>
      <c r="AW50" s="641" t="str">
        <f>IF(AW49="","",VLOOKUP(AW49,'[1]シフト記号表（勤務時間帯）'!$C$6:$K$35,9,FALSE))</f>
        <v/>
      </c>
      <c r="AX50" s="1005">
        <f>IF($BB$3="４週",SUM(S50:AT50),IF($BB$3="暦月",SUM(S50:AW50),""))</f>
        <v>0</v>
      </c>
      <c r="AY50" s="1006"/>
      <c r="AZ50" s="1007">
        <f>IF($BB$3="４週",AX50/4,IF($BB$3="暦月",'地密通所（1枚版）'!AX50/('地密通所（1枚版）'!$BB$8/7),""))</f>
        <v>0</v>
      </c>
      <c r="BA50" s="1008"/>
      <c r="BB50" s="1032"/>
      <c r="BC50" s="1033"/>
      <c r="BD50" s="1033"/>
      <c r="BE50" s="1033"/>
      <c r="BF50" s="1034"/>
    </row>
    <row r="51" spans="2:58" ht="20.25" customHeight="1">
      <c r="B51" s="1041"/>
      <c r="C51" s="1049"/>
      <c r="D51" s="1050"/>
      <c r="E51" s="1051"/>
      <c r="F51" s="519">
        <f>C49</f>
        <v>0</v>
      </c>
      <c r="G51" s="964"/>
      <c r="H51" s="968"/>
      <c r="I51" s="966"/>
      <c r="J51" s="966"/>
      <c r="K51" s="967"/>
      <c r="L51" s="975"/>
      <c r="M51" s="976"/>
      <c r="N51" s="976"/>
      <c r="O51" s="977"/>
      <c r="P51" s="1038" t="s">
        <v>300</v>
      </c>
      <c r="Q51" s="1039"/>
      <c r="R51" s="1040"/>
      <c r="S51" s="643" t="str">
        <f>IF(S49="","",VLOOKUP(S49,'[1]シフト記号表（勤務時間帯）'!$C$6:$U$35,19,FALSE))</f>
        <v/>
      </c>
      <c r="T51" s="644" t="str">
        <f>IF(T49="","",VLOOKUP(T49,'[1]シフト記号表（勤務時間帯）'!$C$6:$U$35,19,FALSE))</f>
        <v/>
      </c>
      <c r="U51" s="644" t="str">
        <f>IF(U49="","",VLOOKUP(U49,'[1]シフト記号表（勤務時間帯）'!$C$6:$U$35,19,FALSE))</f>
        <v/>
      </c>
      <c r="V51" s="644" t="str">
        <f>IF(V49="","",VLOOKUP(V49,'[1]シフト記号表（勤務時間帯）'!$C$6:$U$35,19,FALSE))</f>
        <v/>
      </c>
      <c r="W51" s="644" t="str">
        <f>IF(W49="","",VLOOKUP(W49,'[1]シフト記号表（勤務時間帯）'!$C$6:$U$35,19,FALSE))</f>
        <v/>
      </c>
      <c r="X51" s="644" t="str">
        <f>IF(X49="","",VLOOKUP(X49,'[1]シフト記号表（勤務時間帯）'!$C$6:$U$35,19,FALSE))</f>
        <v/>
      </c>
      <c r="Y51" s="645" t="str">
        <f>IF(Y49="","",VLOOKUP(Y49,'[1]シフト記号表（勤務時間帯）'!$C$6:$U$35,19,FALSE))</f>
        <v/>
      </c>
      <c r="Z51" s="643" t="str">
        <f>IF(Z49="","",VLOOKUP(Z49,'[1]シフト記号表（勤務時間帯）'!$C$6:$U$35,19,FALSE))</f>
        <v/>
      </c>
      <c r="AA51" s="644" t="str">
        <f>IF(AA49="","",VLOOKUP(AA49,'[1]シフト記号表（勤務時間帯）'!$C$6:$U$35,19,FALSE))</f>
        <v/>
      </c>
      <c r="AB51" s="644" t="str">
        <f>IF(AB49="","",VLOOKUP(AB49,'[1]シフト記号表（勤務時間帯）'!$C$6:$U$35,19,FALSE))</f>
        <v/>
      </c>
      <c r="AC51" s="644" t="str">
        <f>IF(AC49="","",VLOOKUP(AC49,'[1]シフト記号表（勤務時間帯）'!$C$6:$U$35,19,FALSE))</f>
        <v/>
      </c>
      <c r="AD51" s="644" t="str">
        <f>IF(AD49="","",VLOOKUP(AD49,'[1]シフト記号表（勤務時間帯）'!$C$6:$U$35,19,FALSE))</f>
        <v/>
      </c>
      <c r="AE51" s="644" t="str">
        <f>IF(AE49="","",VLOOKUP(AE49,'[1]シフト記号表（勤務時間帯）'!$C$6:$U$35,19,FALSE))</f>
        <v/>
      </c>
      <c r="AF51" s="645" t="str">
        <f>IF(AF49="","",VLOOKUP(AF49,'[1]シフト記号表（勤務時間帯）'!$C$6:$U$35,19,FALSE))</f>
        <v/>
      </c>
      <c r="AG51" s="643" t="str">
        <f>IF(AG49="","",VLOOKUP(AG49,'[1]シフト記号表（勤務時間帯）'!$C$6:$U$35,19,FALSE))</f>
        <v/>
      </c>
      <c r="AH51" s="644" t="str">
        <f>IF(AH49="","",VLOOKUP(AH49,'[1]シフト記号表（勤務時間帯）'!$C$6:$U$35,19,FALSE))</f>
        <v/>
      </c>
      <c r="AI51" s="644" t="str">
        <f>IF(AI49="","",VLOOKUP(AI49,'[1]シフト記号表（勤務時間帯）'!$C$6:$U$35,19,FALSE))</f>
        <v/>
      </c>
      <c r="AJ51" s="644" t="str">
        <f>IF(AJ49="","",VLOOKUP(AJ49,'[1]シフト記号表（勤務時間帯）'!$C$6:$U$35,19,FALSE))</f>
        <v/>
      </c>
      <c r="AK51" s="644" t="str">
        <f>IF(AK49="","",VLOOKUP(AK49,'[1]シフト記号表（勤務時間帯）'!$C$6:$U$35,19,FALSE))</f>
        <v/>
      </c>
      <c r="AL51" s="644" t="str">
        <f>IF(AL49="","",VLOOKUP(AL49,'[1]シフト記号表（勤務時間帯）'!$C$6:$U$35,19,FALSE))</f>
        <v/>
      </c>
      <c r="AM51" s="645" t="str">
        <f>IF(AM49="","",VLOOKUP(AM49,'[1]シフト記号表（勤務時間帯）'!$C$6:$U$35,19,FALSE))</f>
        <v/>
      </c>
      <c r="AN51" s="643" t="str">
        <f>IF(AN49="","",VLOOKUP(AN49,'[1]シフト記号表（勤務時間帯）'!$C$6:$U$35,19,FALSE))</f>
        <v/>
      </c>
      <c r="AO51" s="644" t="str">
        <f>IF(AO49="","",VLOOKUP(AO49,'[1]シフト記号表（勤務時間帯）'!$C$6:$U$35,19,FALSE))</f>
        <v/>
      </c>
      <c r="AP51" s="644" t="str">
        <f>IF(AP49="","",VLOOKUP(AP49,'[1]シフト記号表（勤務時間帯）'!$C$6:$U$35,19,FALSE))</f>
        <v/>
      </c>
      <c r="AQ51" s="644" t="str">
        <f>IF(AQ49="","",VLOOKUP(AQ49,'[1]シフト記号表（勤務時間帯）'!$C$6:$U$35,19,FALSE))</f>
        <v/>
      </c>
      <c r="AR51" s="644" t="str">
        <f>IF(AR49="","",VLOOKUP(AR49,'[1]シフト記号表（勤務時間帯）'!$C$6:$U$35,19,FALSE))</f>
        <v/>
      </c>
      <c r="AS51" s="644" t="str">
        <f>IF(AS49="","",VLOOKUP(AS49,'[1]シフト記号表（勤務時間帯）'!$C$6:$U$35,19,FALSE))</f>
        <v/>
      </c>
      <c r="AT51" s="645" t="str">
        <f>IF(AT49="","",VLOOKUP(AT49,'[1]シフト記号表（勤務時間帯）'!$C$6:$U$35,19,FALSE))</f>
        <v/>
      </c>
      <c r="AU51" s="643" t="str">
        <f>IF(AU49="","",VLOOKUP(AU49,'[1]シフト記号表（勤務時間帯）'!$C$6:$U$35,19,FALSE))</f>
        <v/>
      </c>
      <c r="AV51" s="644" t="str">
        <f>IF(AV49="","",VLOOKUP(AV49,'[1]シフト記号表（勤務時間帯）'!$C$6:$U$35,19,FALSE))</f>
        <v/>
      </c>
      <c r="AW51" s="644" t="str">
        <f>IF(AW49="","",VLOOKUP(AW49,'[1]シフト記号表（勤務時間帯）'!$C$6:$U$35,19,FALSE))</f>
        <v/>
      </c>
      <c r="AX51" s="1012">
        <f>IF($BB$3="４週",SUM(S51:AT51),IF($BB$3="暦月",SUM(S51:AW51),""))</f>
        <v>0</v>
      </c>
      <c r="AY51" s="1013"/>
      <c r="AZ51" s="1014">
        <f>IF($BB$3="４週",AX51/4,IF($BB$3="暦月",'地密通所（1枚版）'!AX51/('地密通所（1枚版）'!$BB$8/7),""))</f>
        <v>0</v>
      </c>
      <c r="BA51" s="1015"/>
      <c r="BB51" s="1035"/>
      <c r="BC51" s="1036"/>
      <c r="BD51" s="1036"/>
      <c r="BE51" s="1036"/>
      <c r="BF51" s="1037"/>
    </row>
    <row r="52" spans="2:58" ht="20.25" customHeight="1">
      <c r="B52" s="1041">
        <f>B49+1</f>
        <v>11</v>
      </c>
      <c r="C52" s="1043"/>
      <c r="D52" s="1044"/>
      <c r="E52" s="1045"/>
      <c r="F52" s="527"/>
      <c r="G52" s="962"/>
      <c r="H52" s="965"/>
      <c r="I52" s="966"/>
      <c r="J52" s="966"/>
      <c r="K52" s="967"/>
      <c r="L52" s="969"/>
      <c r="M52" s="970"/>
      <c r="N52" s="970"/>
      <c r="O52" s="971"/>
      <c r="P52" s="978" t="s">
        <v>302</v>
      </c>
      <c r="Q52" s="979"/>
      <c r="R52" s="980"/>
      <c r="S52" s="516"/>
      <c r="T52" s="517"/>
      <c r="U52" s="517"/>
      <c r="V52" s="517"/>
      <c r="W52" s="517"/>
      <c r="X52" s="517"/>
      <c r="Y52" s="518"/>
      <c r="Z52" s="516"/>
      <c r="AA52" s="517"/>
      <c r="AB52" s="517"/>
      <c r="AC52" s="517"/>
      <c r="AD52" s="517"/>
      <c r="AE52" s="517"/>
      <c r="AF52" s="518"/>
      <c r="AG52" s="516"/>
      <c r="AH52" s="517"/>
      <c r="AI52" s="517"/>
      <c r="AJ52" s="517"/>
      <c r="AK52" s="517"/>
      <c r="AL52" s="517"/>
      <c r="AM52" s="518"/>
      <c r="AN52" s="516"/>
      <c r="AO52" s="517"/>
      <c r="AP52" s="517"/>
      <c r="AQ52" s="517"/>
      <c r="AR52" s="517"/>
      <c r="AS52" s="517"/>
      <c r="AT52" s="518"/>
      <c r="AU52" s="516"/>
      <c r="AV52" s="517"/>
      <c r="AW52" s="517"/>
      <c r="AX52" s="993"/>
      <c r="AY52" s="994"/>
      <c r="AZ52" s="995"/>
      <c r="BA52" s="996"/>
      <c r="BB52" s="1029"/>
      <c r="BC52" s="1030"/>
      <c r="BD52" s="1030"/>
      <c r="BE52" s="1030"/>
      <c r="BF52" s="1031"/>
    </row>
    <row r="53" spans="2:58" ht="20.25" customHeight="1">
      <c r="B53" s="1041"/>
      <c r="C53" s="1046"/>
      <c r="D53" s="1047"/>
      <c r="E53" s="1048"/>
      <c r="F53" s="519"/>
      <c r="G53" s="963"/>
      <c r="H53" s="968"/>
      <c r="I53" s="966"/>
      <c r="J53" s="966"/>
      <c r="K53" s="967"/>
      <c r="L53" s="972"/>
      <c r="M53" s="973"/>
      <c r="N53" s="973"/>
      <c r="O53" s="974"/>
      <c r="P53" s="1002" t="s">
        <v>301</v>
      </c>
      <c r="Q53" s="1003"/>
      <c r="R53" s="1004"/>
      <c r="S53" s="640" t="str">
        <f>IF(S52="","",VLOOKUP(S52,'[1]シフト記号表（勤務時間帯）'!$C$6:$K$35,9,FALSE))</f>
        <v/>
      </c>
      <c r="T53" s="641" t="str">
        <f>IF(T52="","",VLOOKUP(T52,'[1]シフト記号表（勤務時間帯）'!$C$6:$K$35,9,FALSE))</f>
        <v/>
      </c>
      <c r="U53" s="641" t="str">
        <f>IF(U52="","",VLOOKUP(U52,'[1]シフト記号表（勤務時間帯）'!$C$6:$K$35,9,FALSE))</f>
        <v/>
      </c>
      <c r="V53" s="641" t="str">
        <f>IF(V52="","",VLOOKUP(V52,'[1]シフト記号表（勤務時間帯）'!$C$6:$K$35,9,FALSE))</f>
        <v/>
      </c>
      <c r="W53" s="641" t="str">
        <f>IF(W52="","",VLOOKUP(W52,'[1]シフト記号表（勤務時間帯）'!$C$6:$K$35,9,FALSE))</f>
        <v/>
      </c>
      <c r="X53" s="641" t="str">
        <f>IF(X52="","",VLOOKUP(X52,'[1]シフト記号表（勤務時間帯）'!$C$6:$K$35,9,FALSE))</f>
        <v/>
      </c>
      <c r="Y53" s="642" t="str">
        <f>IF(Y52="","",VLOOKUP(Y52,'[1]シフト記号表（勤務時間帯）'!$C$6:$K$35,9,FALSE))</f>
        <v/>
      </c>
      <c r="Z53" s="640" t="str">
        <f>IF(Z52="","",VLOOKUP(Z52,'[1]シフト記号表（勤務時間帯）'!$C$6:$K$35,9,FALSE))</f>
        <v/>
      </c>
      <c r="AA53" s="641" t="str">
        <f>IF(AA52="","",VLOOKUP(AA52,'[1]シフト記号表（勤務時間帯）'!$C$6:$K$35,9,FALSE))</f>
        <v/>
      </c>
      <c r="AB53" s="641" t="str">
        <f>IF(AB52="","",VLOOKUP(AB52,'[1]シフト記号表（勤務時間帯）'!$C$6:$K$35,9,FALSE))</f>
        <v/>
      </c>
      <c r="AC53" s="641" t="str">
        <f>IF(AC52="","",VLOOKUP(AC52,'[1]シフト記号表（勤務時間帯）'!$C$6:$K$35,9,FALSE))</f>
        <v/>
      </c>
      <c r="AD53" s="641" t="str">
        <f>IF(AD52="","",VLOOKUP(AD52,'[1]シフト記号表（勤務時間帯）'!$C$6:$K$35,9,FALSE))</f>
        <v/>
      </c>
      <c r="AE53" s="641" t="str">
        <f>IF(AE52="","",VLOOKUP(AE52,'[1]シフト記号表（勤務時間帯）'!$C$6:$K$35,9,FALSE))</f>
        <v/>
      </c>
      <c r="AF53" s="642" t="str">
        <f>IF(AF52="","",VLOOKUP(AF52,'[1]シフト記号表（勤務時間帯）'!$C$6:$K$35,9,FALSE))</f>
        <v/>
      </c>
      <c r="AG53" s="640" t="str">
        <f>IF(AG52="","",VLOOKUP(AG52,'[1]シフト記号表（勤務時間帯）'!$C$6:$K$35,9,FALSE))</f>
        <v/>
      </c>
      <c r="AH53" s="641" t="str">
        <f>IF(AH52="","",VLOOKUP(AH52,'[1]シフト記号表（勤務時間帯）'!$C$6:$K$35,9,FALSE))</f>
        <v/>
      </c>
      <c r="AI53" s="641" t="str">
        <f>IF(AI52="","",VLOOKUP(AI52,'[1]シフト記号表（勤務時間帯）'!$C$6:$K$35,9,FALSE))</f>
        <v/>
      </c>
      <c r="AJ53" s="641" t="str">
        <f>IF(AJ52="","",VLOOKUP(AJ52,'[1]シフト記号表（勤務時間帯）'!$C$6:$K$35,9,FALSE))</f>
        <v/>
      </c>
      <c r="AK53" s="641" t="str">
        <f>IF(AK52="","",VLOOKUP(AK52,'[1]シフト記号表（勤務時間帯）'!$C$6:$K$35,9,FALSE))</f>
        <v/>
      </c>
      <c r="AL53" s="641" t="str">
        <f>IF(AL52="","",VLOOKUP(AL52,'[1]シフト記号表（勤務時間帯）'!$C$6:$K$35,9,FALSE))</f>
        <v/>
      </c>
      <c r="AM53" s="642" t="str">
        <f>IF(AM52="","",VLOOKUP(AM52,'[1]シフト記号表（勤務時間帯）'!$C$6:$K$35,9,FALSE))</f>
        <v/>
      </c>
      <c r="AN53" s="640" t="str">
        <f>IF(AN52="","",VLOOKUP(AN52,'[1]シフト記号表（勤務時間帯）'!$C$6:$K$35,9,FALSE))</f>
        <v/>
      </c>
      <c r="AO53" s="641" t="str">
        <f>IF(AO52="","",VLOOKUP(AO52,'[1]シフト記号表（勤務時間帯）'!$C$6:$K$35,9,FALSE))</f>
        <v/>
      </c>
      <c r="AP53" s="641" t="str">
        <f>IF(AP52="","",VLOOKUP(AP52,'[1]シフト記号表（勤務時間帯）'!$C$6:$K$35,9,FALSE))</f>
        <v/>
      </c>
      <c r="AQ53" s="641" t="str">
        <f>IF(AQ52="","",VLOOKUP(AQ52,'[1]シフト記号表（勤務時間帯）'!$C$6:$K$35,9,FALSE))</f>
        <v/>
      </c>
      <c r="AR53" s="641" t="str">
        <f>IF(AR52="","",VLOOKUP(AR52,'[1]シフト記号表（勤務時間帯）'!$C$6:$K$35,9,FALSE))</f>
        <v/>
      </c>
      <c r="AS53" s="641" t="str">
        <f>IF(AS52="","",VLOOKUP(AS52,'[1]シフト記号表（勤務時間帯）'!$C$6:$K$35,9,FALSE))</f>
        <v/>
      </c>
      <c r="AT53" s="642" t="str">
        <f>IF(AT52="","",VLOOKUP(AT52,'[1]シフト記号表（勤務時間帯）'!$C$6:$K$35,9,FALSE))</f>
        <v/>
      </c>
      <c r="AU53" s="640" t="str">
        <f>IF(AU52="","",VLOOKUP(AU52,'[1]シフト記号表（勤務時間帯）'!$C$6:$K$35,9,FALSE))</f>
        <v/>
      </c>
      <c r="AV53" s="641" t="str">
        <f>IF(AV52="","",VLOOKUP(AV52,'[1]シフト記号表（勤務時間帯）'!$C$6:$K$35,9,FALSE))</f>
        <v/>
      </c>
      <c r="AW53" s="641" t="str">
        <f>IF(AW52="","",VLOOKUP(AW52,'[1]シフト記号表（勤務時間帯）'!$C$6:$K$35,9,FALSE))</f>
        <v/>
      </c>
      <c r="AX53" s="1005">
        <f>IF($BB$3="４週",SUM(S53:AT53),IF($BB$3="暦月",SUM(S53:AW53),""))</f>
        <v>0</v>
      </c>
      <c r="AY53" s="1006"/>
      <c r="AZ53" s="1007">
        <f>IF($BB$3="４週",AX53/4,IF($BB$3="暦月",'地密通所（1枚版）'!AX53/('地密通所（1枚版）'!$BB$8/7),""))</f>
        <v>0</v>
      </c>
      <c r="BA53" s="1008"/>
      <c r="BB53" s="1032"/>
      <c r="BC53" s="1033"/>
      <c r="BD53" s="1033"/>
      <c r="BE53" s="1033"/>
      <c r="BF53" s="1034"/>
    </row>
    <row r="54" spans="2:58" ht="20.25" customHeight="1">
      <c r="B54" s="1041"/>
      <c r="C54" s="1049"/>
      <c r="D54" s="1050"/>
      <c r="E54" s="1051"/>
      <c r="F54" s="519">
        <f>C52</f>
        <v>0</v>
      </c>
      <c r="G54" s="964"/>
      <c r="H54" s="968"/>
      <c r="I54" s="966"/>
      <c r="J54" s="966"/>
      <c r="K54" s="967"/>
      <c r="L54" s="975"/>
      <c r="M54" s="976"/>
      <c r="N54" s="976"/>
      <c r="O54" s="977"/>
      <c r="P54" s="1038" t="s">
        <v>300</v>
      </c>
      <c r="Q54" s="1039"/>
      <c r="R54" s="1040"/>
      <c r="S54" s="643" t="str">
        <f>IF(S52="","",VLOOKUP(S52,'[1]シフト記号表（勤務時間帯）'!$C$6:$U$35,19,FALSE))</f>
        <v/>
      </c>
      <c r="T54" s="644" t="str">
        <f>IF(T52="","",VLOOKUP(T52,'[1]シフト記号表（勤務時間帯）'!$C$6:$U$35,19,FALSE))</f>
        <v/>
      </c>
      <c r="U54" s="644" t="str">
        <f>IF(U52="","",VLOOKUP(U52,'[1]シフト記号表（勤務時間帯）'!$C$6:$U$35,19,FALSE))</f>
        <v/>
      </c>
      <c r="V54" s="644" t="str">
        <f>IF(V52="","",VLOOKUP(V52,'[1]シフト記号表（勤務時間帯）'!$C$6:$U$35,19,FALSE))</f>
        <v/>
      </c>
      <c r="W54" s="644" t="str">
        <f>IF(W52="","",VLOOKUP(W52,'[1]シフト記号表（勤務時間帯）'!$C$6:$U$35,19,FALSE))</f>
        <v/>
      </c>
      <c r="X54" s="644" t="str">
        <f>IF(X52="","",VLOOKUP(X52,'[1]シフト記号表（勤務時間帯）'!$C$6:$U$35,19,FALSE))</f>
        <v/>
      </c>
      <c r="Y54" s="645" t="str">
        <f>IF(Y52="","",VLOOKUP(Y52,'[1]シフト記号表（勤務時間帯）'!$C$6:$U$35,19,FALSE))</f>
        <v/>
      </c>
      <c r="Z54" s="643" t="str">
        <f>IF(Z52="","",VLOOKUP(Z52,'[1]シフト記号表（勤務時間帯）'!$C$6:$U$35,19,FALSE))</f>
        <v/>
      </c>
      <c r="AA54" s="644" t="str">
        <f>IF(AA52="","",VLOOKUP(AA52,'[1]シフト記号表（勤務時間帯）'!$C$6:$U$35,19,FALSE))</f>
        <v/>
      </c>
      <c r="AB54" s="644" t="str">
        <f>IF(AB52="","",VLOOKUP(AB52,'[1]シフト記号表（勤務時間帯）'!$C$6:$U$35,19,FALSE))</f>
        <v/>
      </c>
      <c r="AC54" s="644" t="str">
        <f>IF(AC52="","",VLOOKUP(AC52,'[1]シフト記号表（勤務時間帯）'!$C$6:$U$35,19,FALSE))</f>
        <v/>
      </c>
      <c r="AD54" s="644" t="str">
        <f>IF(AD52="","",VLOOKUP(AD52,'[1]シフト記号表（勤務時間帯）'!$C$6:$U$35,19,FALSE))</f>
        <v/>
      </c>
      <c r="AE54" s="644" t="str">
        <f>IF(AE52="","",VLOOKUP(AE52,'[1]シフト記号表（勤務時間帯）'!$C$6:$U$35,19,FALSE))</f>
        <v/>
      </c>
      <c r="AF54" s="645" t="str">
        <f>IF(AF52="","",VLOOKUP(AF52,'[1]シフト記号表（勤務時間帯）'!$C$6:$U$35,19,FALSE))</f>
        <v/>
      </c>
      <c r="AG54" s="643" t="str">
        <f>IF(AG52="","",VLOOKUP(AG52,'[1]シフト記号表（勤務時間帯）'!$C$6:$U$35,19,FALSE))</f>
        <v/>
      </c>
      <c r="AH54" s="644" t="str">
        <f>IF(AH52="","",VLOOKUP(AH52,'[1]シフト記号表（勤務時間帯）'!$C$6:$U$35,19,FALSE))</f>
        <v/>
      </c>
      <c r="AI54" s="644" t="str">
        <f>IF(AI52="","",VLOOKUP(AI52,'[1]シフト記号表（勤務時間帯）'!$C$6:$U$35,19,FALSE))</f>
        <v/>
      </c>
      <c r="AJ54" s="644" t="str">
        <f>IF(AJ52="","",VLOOKUP(AJ52,'[1]シフト記号表（勤務時間帯）'!$C$6:$U$35,19,FALSE))</f>
        <v/>
      </c>
      <c r="AK54" s="644" t="str">
        <f>IF(AK52="","",VLOOKUP(AK52,'[1]シフト記号表（勤務時間帯）'!$C$6:$U$35,19,FALSE))</f>
        <v/>
      </c>
      <c r="AL54" s="644" t="str">
        <f>IF(AL52="","",VLOOKUP(AL52,'[1]シフト記号表（勤務時間帯）'!$C$6:$U$35,19,FALSE))</f>
        <v/>
      </c>
      <c r="AM54" s="645" t="str">
        <f>IF(AM52="","",VLOOKUP(AM52,'[1]シフト記号表（勤務時間帯）'!$C$6:$U$35,19,FALSE))</f>
        <v/>
      </c>
      <c r="AN54" s="643" t="str">
        <f>IF(AN52="","",VLOOKUP(AN52,'[1]シフト記号表（勤務時間帯）'!$C$6:$U$35,19,FALSE))</f>
        <v/>
      </c>
      <c r="AO54" s="644" t="str">
        <f>IF(AO52="","",VLOOKUP(AO52,'[1]シフト記号表（勤務時間帯）'!$C$6:$U$35,19,FALSE))</f>
        <v/>
      </c>
      <c r="AP54" s="644" t="str">
        <f>IF(AP52="","",VLOOKUP(AP52,'[1]シフト記号表（勤務時間帯）'!$C$6:$U$35,19,FALSE))</f>
        <v/>
      </c>
      <c r="AQ54" s="644" t="str">
        <f>IF(AQ52="","",VLOOKUP(AQ52,'[1]シフト記号表（勤務時間帯）'!$C$6:$U$35,19,FALSE))</f>
        <v/>
      </c>
      <c r="AR54" s="644" t="str">
        <f>IF(AR52="","",VLOOKUP(AR52,'[1]シフト記号表（勤務時間帯）'!$C$6:$U$35,19,FALSE))</f>
        <v/>
      </c>
      <c r="AS54" s="644" t="str">
        <f>IF(AS52="","",VLOOKUP(AS52,'[1]シフト記号表（勤務時間帯）'!$C$6:$U$35,19,FALSE))</f>
        <v/>
      </c>
      <c r="AT54" s="645" t="str">
        <f>IF(AT52="","",VLOOKUP(AT52,'[1]シフト記号表（勤務時間帯）'!$C$6:$U$35,19,FALSE))</f>
        <v/>
      </c>
      <c r="AU54" s="643" t="str">
        <f>IF(AU52="","",VLOOKUP(AU52,'[1]シフト記号表（勤務時間帯）'!$C$6:$U$35,19,FALSE))</f>
        <v/>
      </c>
      <c r="AV54" s="644" t="str">
        <f>IF(AV52="","",VLOOKUP(AV52,'[1]シフト記号表（勤務時間帯）'!$C$6:$U$35,19,FALSE))</f>
        <v/>
      </c>
      <c r="AW54" s="644" t="str">
        <f>IF(AW52="","",VLOOKUP(AW52,'[1]シフト記号表（勤務時間帯）'!$C$6:$U$35,19,FALSE))</f>
        <v/>
      </c>
      <c r="AX54" s="1012">
        <f>IF($BB$3="４週",SUM(S54:AT54),IF($BB$3="暦月",SUM(S54:AW54),""))</f>
        <v>0</v>
      </c>
      <c r="AY54" s="1013"/>
      <c r="AZ54" s="1014">
        <f>IF($BB$3="４週",AX54/4,IF($BB$3="暦月",'地密通所（1枚版）'!AX54/('地密通所（1枚版）'!$BB$8/7),""))</f>
        <v>0</v>
      </c>
      <c r="BA54" s="1015"/>
      <c r="BB54" s="1035"/>
      <c r="BC54" s="1036"/>
      <c r="BD54" s="1036"/>
      <c r="BE54" s="1036"/>
      <c r="BF54" s="1037"/>
    </row>
    <row r="55" spans="2:58" ht="20.25" customHeight="1">
      <c r="B55" s="1041">
        <f>B52+1</f>
        <v>12</v>
      </c>
      <c r="C55" s="1043"/>
      <c r="D55" s="1044"/>
      <c r="E55" s="1045"/>
      <c r="F55" s="527"/>
      <c r="G55" s="962"/>
      <c r="H55" s="965"/>
      <c r="I55" s="966"/>
      <c r="J55" s="966"/>
      <c r="K55" s="967"/>
      <c r="L55" s="969"/>
      <c r="M55" s="970"/>
      <c r="N55" s="970"/>
      <c r="O55" s="971"/>
      <c r="P55" s="978" t="s">
        <v>302</v>
      </c>
      <c r="Q55" s="979"/>
      <c r="R55" s="980"/>
      <c r="S55" s="516"/>
      <c r="T55" s="517"/>
      <c r="U55" s="517"/>
      <c r="V55" s="517"/>
      <c r="W55" s="517"/>
      <c r="X55" s="517"/>
      <c r="Y55" s="518"/>
      <c r="Z55" s="516"/>
      <c r="AA55" s="517"/>
      <c r="AB55" s="517"/>
      <c r="AC55" s="517"/>
      <c r="AD55" s="517"/>
      <c r="AE55" s="517"/>
      <c r="AF55" s="518"/>
      <c r="AG55" s="516"/>
      <c r="AH55" s="517"/>
      <c r="AI55" s="517"/>
      <c r="AJ55" s="517"/>
      <c r="AK55" s="517"/>
      <c r="AL55" s="517"/>
      <c r="AM55" s="518"/>
      <c r="AN55" s="516"/>
      <c r="AO55" s="517"/>
      <c r="AP55" s="517"/>
      <c r="AQ55" s="517"/>
      <c r="AR55" s="517"/>
      <c r="AS55" s="517"/>
      <c r="AT55" s="518"/>
      <c r="AU55" s="516"/>
      <c r="AV55" s="517"/>
      <c r="AW55" s="517"/>
      <c r="AX55" s="993"/>
      <c r="AY55" s="994"/>
      <c r="AZ55" s="995"/>
      <c r="BA55" s="996"/>
      <c r="BB55" s="997"/>
      <c r="BC55" s="970"/>
      <c r="BD55" s="970"/>
      <c r="BE55" s="970"/>
      <c r="BF55" s="971"/>
    </row>
    <row r="56" spans="2:58" ht="20.25" customHeight="1">
      <c r="B56" s="1041"/>
      <c r="C56" s="1046"/>
      <c r="D56" s="1047"/>
      <c r="E56" s="1048"/>
      <c r="F56" s="519"/>
      <c r="G56" s="963"/>
      <c r="H56" s="968"/>
      <c r="I56" s="966"/>
      <c r="J56" s="966"/>
      <c r="K56" s="967"/>
      <c r="L56" s="972"/>
      <c r="M56" s="973"/>
      <c r="N56" s="973"/>
      <c r="O56" s="974"/>
      <c r="P56" s="1002" t="s">
        <v>301</v>
      </c>
      <c r="Q56" s="1003"/>
      <c r="R56" s="1004"/>
      <c r="S56" s="640" t="str">
        <f>IF(S55="","",VLOOKUP(S55,'[1]シフト記号表（勤務時間帯）'!$C$6:$K$35,9,FALSE))</f>
        <v/>
      </c>
      <c r="T56" s="641" t="str">
        <f>IF(T55="","",VLOOKUP(T55,'[1]シフト記号表（勤務時間帯）'!$C$6:$K$35,9,FALSE))</f>
        <v/>
      </c>
      <c r="U56" s="641" t="str">
        <f>IF(U55="","",VLOOKUP(U55,'[1]シフト記号表（勤務時間帯）'!$C$6:$K$35,9,FALSE))</f>
        <v/>
      </c>
      <c r="V56" s="641" t="str">
        <f>IF(V55="","",VLOOKUP(V55,'[1]シフト記号表（勤務時間帯）'!$C$6:$K$35,9,FALSE))</f>
        <v/>
      </c>
      <c r="W56" s="641" t="str">
        <f>IF(W55="","",VLOOKUP(W55,'[1]シフト記号表（勤務時間帯）'!$C$6:$K$35,9,FALSE))</f>
        <v/>
      </c>
      <c r="X56" s="641" t="str">
        <f>IF(X55="","",VLOOKUP(X55,'[1]シフト記号表（勤務時間帯）'!$C$6:$K$35,9,FALSE))</f>
        <v/>
      </c>
      <c r="Y56" s="642" t="str">
        <f>IF(Y55="","",VLOOKUP(Y55,'[1]シフト記号表（勤務時間帯）'!$C$6:$K$35,9,FALSE))</f>
        <v/>
      </c>
      <c r="Z56" s="640" t="str">
        <f>IF(Z55="","",VLOOKUP(Z55,'[1]シフト記号表（勤務時間帯）'!$C$6:$K$35,9,FALSE))</f>
        <v/>
      </c>
      <c r="AA56" s="641" t="str">
        <f>IF(AA55="","",VLOOKUP(AA55,'[1]シフト記号表（勤務時間帯）'!$C$6:$K$35,9,FALSE))</f>
        <v/>
      </c>
      <c r="AB56" s="641" t="str">
        <f>IF(AB55="","",VLOOKUP(AB55,'[1]シフト記号表（勤務時間帯）'!$C$6:$K$35,9,FALSE))</f>
        <v/>
      </c>
      <c r="AC56" s="641" t="str">
        <f>IF(AC55="","",VLOOKUP(AC55,'[1]シフト記号表（勤務時間帯）'!$C$6:$K$35,9,FALSE))</f>
        <v/>
      </c>
      <c r="AD56" s="641" t="str">
        <f>IF(AD55="","",VLOOKUP(AD55,'[1]シフト記号表（勤務時間帯）'!$C$6:$K$35,9,FALSE))</f>
        <v/>
      </c>
      <c r="AE56" s="641" t="str">
        <f>IF(AE55="","",VLOOKUP(AE55,'[1]シフト記号表（勤務時間帯）'!$C$6:$K$35,9,FALSE))</f>
        <v/>
      </c>
      <c r="AF56" s="642" t="str">
        <f>IF(AF55="","",VLOOKUP(AF55,'[1]シフト記号表（勤務時間帯）'!$C$6:$K$35,9,FALSE))</f>
        <v/>
      </c>
      <c r="AG56" s="640" t="str">
        <f>IF(AG55="","",VLOOKUP(AG55,'[1]シフト記号表（勤務時間帯）'!$C$6:$K$35,9,FALSE))</f>
        <v/>
      </c>
      <c r="AH56" s="641" t="str">
        <f>IF(AH55="","",VLOOKUP(AH55,'[1]シフト記号表（勤務時間帯）'!$C$6:$K$35,9,FALSE))</f>
        <v/>
      </c>
      <c r="AI56" s="641" t="str">
        <f>IF(AI55="","",VLOOKUP(AI55,'[1]シフト記号表（勤務時間帯）'!$C$6:$K$35,9,FALSE))</f>
        <v/>
      </c>
      <c r="AJ56" s="641" t="str">
        <f>IF(AJ55="","",VLOOKUP(AJ55,'[1]シフト記号表（勤務時間帯）'!$C$6:$K$35,9,FALSE))</f>
        <v/>
      </c>
      <c r="AK56" s="641" t="str">
        <f>IF(AK55="","",VLOOKUP(AK55,'[1]シフト記号表（勤務時間帯）'!$C$6:$K$35,9,FALSE))</f>
        <v/>
      </c>
      <c r="AL56" s="641" t="str">
        <f>IF(AL55="","",VLOOKUP(AL55,'[1]シフト記号表（勤務時間帯）'!$C$6:$K$35,9,FALSE))</f>
        <v/>
      </c>
      <c r="AM56" s="642" t="str">
        <f>IF(AM55="","",VLOOKUP(AM55,'[1]シフト記号表（勤務時間帯）'!$C$6:$K$35,9,FALSE))</f>
        <v/>
      </c>
      <c r="AN56" s="640" t="str">
        <f>IF(AN55="","",VLOOKUP(AN55,'[1]シフト記号表（勤務時間帯）'!$C$6:$K$35,9,FALSE))</f>
        <v/>
      </c>
      <c r="AO56" s="641" t="str">
        <f>IF(AO55="","",VLOOKUP(AO55,'[1]シフト記号表（勤務時間帯）'!$C$6:$K$35,9,FALSE))</f>
        <v/>
      </c>
      <c r="AP56" s="641" t="str">
        <f>IF(AP55="","",VLOOKUP(AP55,'[1]シフト記号表（勤務時間帯）'!$C$6:$K$35,9,FALSE))</f>
        <v/>
      </c>
      <c r="AQ56" s="641" t="str">
        <f>IF(AQ55="","",VLOOKUP(AQ55,'[1]シフト記号表（勤務時間帯）'!$C$6:$K$35,9,FALSE))</f>
        <v/>
      </c>
      <c r="AR56" s="641" t="str">
        <f>IF(AR55="","",VLOOKUP(AR55,'[1]シフト記号表（勤務時間帯）'!$C$6:$K$35,9,FALSE))</f>
        <v/>
      </c>
      <c r="AS56" s="641" t="str">
        <f>IF(AS55="","",VLOOKUP(AS55,'[1]シフト記号表（勤務時間帯）'!$C$6:$K$35,9,FALSE))</f>
        <v/>
      </c>
      <c r="AT56" s="642" t="str">
        <f>IF(AT55="","",VLOOKUP(AT55,'[1]シフト記号表（勤務時間帯）'!$C$6:$K$35,9,FALSE))</f>
        <v/>
      </c>
      <c r="AU56" s="640" t="str">
        <f>IF(AU55="","",VLOOKUP(AU55,'[1]シフト記号表（勤務時間帯）'!$C$6:$K$35,9,FALSE))</f>
        <v/>
      </c>
      <c r="AV56" s="641" t="str">
        <f>IF(AV55="","",VLOOKUP(AV55,'[1]シフト記号表（勤務時間帯）'!$C$6:$K$35,9,FALSE))</f>
        <v/>
      </c>
      <c r="AW56" s="641" t="str">
        <f>IF(AW55="","",VLOOKUP(AW55,'[1]シフト記号表（勤務時間帯）'!$C$6:$K$35,9,FALSE))</f>
        <v/>
      </c>
      <c r="AX56" s="1005">
        <f>IF($BB$3="４週",SUM(S56:AT56),IF($BB$3="暦月",SUM(S56:AW56),""))</f>
        <v>0</v>
      </c>
      <c r="AY56" s="1006"/>
      <c r="AZ56" s="1007">
        <f>IF($BB$3="４週",AX56/4,IF($BB$3="暦月",'地密通所（1枚版）'!AX56/('地密通所（1枚版）'!$BB$8/7),""))</f>
        <v>0</v>
      </c>
      <c r="BA56" s="1008"/>
      <c r="BB56" s="998"/>
      <c r="BC56" s="973"/>
      <c r="BD56" s="973"/>
      <c r="BE56" s="973"/>
      <c r="BF56" s="974"/>
    </row>
    <row r="57" spans="2:58" ht="20.25" customHeight="1">
      <c r="B57" s="1041"/>
      <c r="C57" s="1049"/>
      <c r="D57" s="1050"/>
      <c r="E57" s="1051"/>
      <c r="F57" s="519">
        <f>C55</f>
        <v>0</v>
      </c>
      <c r="G57" s="964"/>
      <c r="H57" s="968"/>
      <c r="I57" s="966"/>
      <c r="J57" s="966"/>
      <c r="K57" s="967"/>
      <c r="L57" s="975"/>
      <c r="M57" s="976"/>
      <c r="N57" s="976"/>
      <c r="O57" s="977"/>
      <c r="P57" s="1038" t="s">
        <v>300</v>
      </c>
      <c r="Q57" s="1039"/>
      <c r="R57" s="1040"/>
      <c r="S57" s="643" t="str">
        <f>IF(S55="","",VLOOKUP(S55,'[1]シフト記号表（勤務時間帯）'!$C$6:$U$35,19,FALSE))</f>
        <v/>
      </c>
      <c r="T57" s="644" t="str">
        <f>IF(T55="","",VLOOKUP(T55,'[1]シフト記号表（勤務時間帯）'!$C$6:$U$35,19,FALSE))</f>
        <v/>
      </c>
      <c r="U57" s="644" t="str">
        <f>IF(U55="","",VLOOKUP(U55,'[1]シフト記号表（勤務時間帯）'!$C$6:$U$35,19,FALSE))</f>
        <v/>
      </c>
      <c r="V57" s="644" t="str">
        <f>IF(V55="","",VLOOKUP(V55,'[1]シフト記号表（勤務時間帯）'!$C$6:$U$35,19,FALSE))</f>
        <v/>
      </c>
      <c r="W57" s="644" t="str">
        <f>IF(W55="","",VLOOKUP(W55,'[1]シフト記号表（勤務時間帯）'!$C$6:$U$35,19,FALSE))</f>
        <v/>
      </c>
      <c r="X57" s="644" t="str">
        <f>IF(X55="","",VLOOKUP(X55,'[1]シフト記号表（勤務時間帯）'!$C$6:$U$35,19,FALSE))</f>
        <v/>
      </c>
      <c r="Y57" s="645" t="str">
        <f>IF(Y55="","",VLOOKUP(Y55,'[1]シフト記号表（勤務時間帯）'!$C$6:$U$35,19,FALSE))</f>
        <v/>
      </c>
      <c r="Z57" s="643" t="str">
        <f>IF(Z55="","",VLOOKUP(Z55,'[1]シフト記号表（勤務時間帯）'!$C$6:$U$35,19,FALSE))</f>
        <v/>
      </c>
      <c r="AA57" s="644" t="str">
        <f>IF(AA55="","",VLOOKUP(AA55,'[1]シフト記号表（勤務時間帯）'!$C$6:$U$35,19,FALSE))</f>
        <v/>
      </c>
      <c r="AB57" s="644" t="str">
        <f>IF(AB55="","",VLOOKUP(AB55,'[1]シフト記号表（勤務時間帯）'!$C$6:$U$35,19,FALSE))</f>
        <v/>
      </c>
      <c r="AC57" s="644" t="str">
        <f>IF(AC55="","",VLOOKUP(AC55,'[1]シフト記号表（勤務時間帯）'!$C$6:$U$35,19,FALSE))</f>
        <v/>
      </c>
      <c r="AD57" s="644" t="str">
        <f>IF(AD55="","",VLOOKUP(AD55,'[1]シフト記号表（勤務時間帯）'!$C$6:$U$35,19,FALSE))</f>
        <v/>
      </c>
      <c r="AE57" s="644" t="str">
        <f>IF(AE55="","",VLOOKUP(AE55,'[1]シフト記号表（勤務時間帯）'!$C$6:$U$35,19,FALSE))</f>
        <v/>
      </c>
      <c r="AF57" s="645" t="str">
        <f>IF(AF55="","",VLOOKUP(AF55,'[1]シフト記号表（勤務時間帯）'!$C$6:$U$35,19,FALSE))</f>
        <v/>
      </c>
      <c r="AG57" s="643" t="str">
        <f>IF(AG55="","",VLOOKUP(AG55,'[1]シフト記号表（勤務時間帯）'!$C$6:$U$35,19,FALSE))</f>
        <v/>
      </c>
      <c r="AH57" s="644" t="str">
        <f>IF(AH55="","",VLOOKUP(AH55,'[1]シフト記号表（勤務時間帯）'!$C$6:$U$35,19,FALSE))</f>
        <v/>
      </c>
      <c r="AI57" s="644" t="str">
        <f>IF(AI55="","",VLOOKUP(AI55,'[1]シフト記号表（勤務時間帯）'!$C$6:$U$35,19,FALSE))</f>
        <v/>
      </c>
      <c r="AJ57" s="644" t="str">
        <f>IF(AJ55="","",VLOOKUP(AJ55,'[1]シフト記号表（勤務時間帯）'!$C$6:$U$35,19,FALSE))</f>
        <v/>
      </c>
      <c r="AK57" s="644" t="str">
        <f>IF(AK55="","",VLOOKUP(AK55,'[1]シフト記号表（勤務時間帯）'!$C$6:$U$35,19,FALSE))</f>
        <v/>
      </c>
      <c r="AL57" s="644" t="str">
        <f>IF(AL55="","",VLOOKUP(AL55,'[1]シフト記号表（勤務時間帯）'!$C$6:$U$35,19,FALSE))</f>
        <v/>
      </c>
      <c r="AM57" s="645" t="str">
        <f>IF(AM55="","",VLOOKUP(AM55,'[1]シフト記号表（勤務時間帯）'!$C$6:$U$35,19,FALSE))</f>
        <v/>
      </c>
      <c r="AN57" s="643" t="str">
        <f>IF(AN55="","",VLOOKUP(AN55,'[1]シフト記号表（勤務時間帯）'!$C$6:$U$35,19,FALSE))</f>
        <v/>
      </c>
      <c r="AO57" s="644" t="str">
        <f>IF(AO55="","",VLOOKUP(AO55,'[1]シフト記号表（勤務時間帯）'!$C$6:$U$35,19,FALSE))</f>
        <v/>
      </c>
      <c r="AP57" s="644" t="str">
        <f>IF(AP55="","",VLOOKUP(AP55,'[1]シフト記号表（勤務時間帯）'!$C$6:$U$35,19,FALSE))</f>
        <v/>
      </c>
      <c r="AQ57" s="644" t="str">
        <f>IF(AQ55="","",VLOOKUP(AQ55,'[1]シフト記号表（勤務時間帯）'!$C$6:$U$35,19,FALSE))</f>
        <v/>
      </c>
      <c r="AR57" s="644" t="str">
        <f>IF(AR55="","",VLOOKUP(AR55,'[1]シフト記号表（勤務時間帯）'!$C$6:$U$35,19,FALSE))</f>
        <v/>
      </c>
      <c r="AS57" s="644" t="str">
        <f>IF(AS55="","",VLOOKUP(AS55,'[1]シフト記号表（勤務時間帯）'!$C$6:$U$35,19,FALSE))</f>
        <v/>
      </c>
      <c r="AT57" s="645" t="str">
        <f>IF(AT55="","",VLOOKUP(AT55,'[1]シフト記号表（勤務時間帯）'!$C$6:$U$35,19,FALSE))</f>
        <v/>
      </c>
      <c r="AU57" s="643" t="str">
        <f>IF(AU55="","",VLOOKUP(AU55,'[1]シフト記号表（勤務時間帯）'!$C$6:$U$35,19,FALSE))</f>
        <v/>
      </c>
      <c r="AV57" s="644" t="str">
        <f>IF(AV55="","",VLOOKUP(AV55,'[1]シフト記号表（勤務時間帯）'!$C$6:$U$35,19,FALSE))</f>
        <v/>
      </c>
      <c r="AW57" s="644" t="str">
        <f>IF(AW55="","",VLOOKUP(AW55,'[1]シフト記号表（勤務時間帯）'!$C$6:$U$35,19,FALSE))</f>
        <v/>
      </c>
      <c r="AX57" s="1012">
        <f>IF($BB$3="４週",SUM(S57:AT57),IF($BB$3="暦月",SUM(S57:AW57),""))</f>
        <v>0</v>
      </c>
      <c r="AY57" s="1013"/>
      <c r="AZ57" s="1014">
        <f>IF($BB$3="４週",AX57/4,IF($BB$3="暦月",'地密通所（1枚版）'!AX57/('地密通所（1枚版）'!$BB$8/7),""))</f>
        <v>0</v>
      </c>
      <c r="BA57" s="1015"/>
      <c r="BB57" s="1057"/>
      <c r="BC57" s="976"/>
      <c r="BD57" s="976"/>
      <c r="BE57" s="976"/>
      <c r="BF57" s="977"/>
    </row>
    <row r="58" spans="2:58" ht="20.25" customHeight="1">
      <c r="B58" s="1041">
        <f>B55+1</f>
        <v>13</v>
      </c>
      <c r="C58" s="1043"/>
      <c r="D58" s="1044"/>
      <c r="E58" s="1045"/>
      <c r="F58" s="527"/>
      <c r="G58" s="962"/>
      <c r="H58" s="965"/>
      <c r="I58" s="966"/>
      <c r="J58" s="966"/>
      <c r="K58" s="967"/>
      <c r="L58" s="969"/>
      <c r="M58" s="970"/>
      <c r="N58" s="970"/>
      <c r="O58" s="971"/>
      <c r="P58" s="978" t="s">
        <v>302</v>
      </c>
      <c r="Q58" s="979"/>
      <c r="R58" s="980"/>
      <c r="S58" s="516"/>
      <c r="T58" s="517"/>
      <c r="U58" s="517"/>
      <c r="V58" s="517"/>
      <c r="W58" s="517"/>
      <c r="X58" s="517"/>
      <c r="Y58" s="518"/>
      <c r="Z58" s="516"/>
      <c r="AA58" s="517"/>
      <c r="AB58" s="517"/>
      <c r="AC58" s="517"/>
      <c r="AD58" s="517"/>
      <c r="AE58" s="517"/>
      <c r="AF58" s="518"/>
      <c r="AG58" s="516"/>
      <c r="AH58" s="517"/>
      <c r="AI58" s="517"/>
      <c r="AJ58" s="517"/>
      <c r="AK58" s="517"/>
      <c r="AL58" s="517"/>
      <c r="AM58" s="518"/>
      <c r="AN58" s="516"/>
      <c r="AO58" s="517"/>
      <c r="AP58" s="517"/>
      <c r="AQ58" s="517"/>
      <c r="AR58" s="517"/>
      <c r="AS58" s="517"/>
      <c r="AT58" s="518"/>
      <c r="AU58" s="516"/>
      <c r="AV58" s="517"/>
      <c r="AW58" s="517"/>
      <c r="AX58" s="993"/>
      <c r="AY58" s="994"/>
      <c r="AZ58" s="995"/>
      <c r="BA58" s="996"/>
      <c r="BB58" s="997"/>
      <c r="BC58" s="970"/>
      <c r="BD58" s="970"/>
      <c r="BE58" s="970"/>
      <c r="BF58" s="971"/>
    </row>
    <row r="59" spans="2:58" ht="20.25" customHeight="1">
      <c r="B59" s="1041"/>
      <c r="C59" s="1046"/>
      <c r="D59" s="1047"/>
      <c r="E59" s="1048"/>
      <c r="F59" s="519"/>
      <c r="G59" s="963"/>
      <c r="H59" s="968"/>
      <c r="I59" s="966"/>
      <c r="J59" s="966"/>
      <c r="K59" s="967"/>
      <c r="L59" s="972"/>
      <c r="M59" s="973"/>
      <c r="N59" s="973"/>
      <c r="O59" s="974"/>
      <c r="P59" s="1002" t="s">
        <v>301</v>
      </c>
      <c r="Q59" s="1003"/>
      <c r="R59" s="1004"/>
      <c r="S59" s="640" t="str">
        <f>IF(S58="","",VLOOKUP(S58,'[1]シフト記号表（勤務時間帯）'!$C$6:$K$35,9,FALSE))</f>
        <v/>
      </c>
      <c r="T59" s="641" t="str">
        <f>IF(T58="","",VLOOKUP(T58,'[1]シフト記号表（勤務時間帯）'!$C$6:$K$35,9,FALSE))</f>
        <v/>
      </c>
      <c r="U59" s="641" t="str">
        <f>IF(U58="","",VLOOKUP(U58,'[1]シフト記号表（勤務時間帯）'!$C$6:$K$35,9,FALSE))</f>
        <v/>
      </c>
      <c r="V59" s="641" t="str">
        <f>IF(V58="","",VLOOKUP(V58,'[1]シフト記号表（勤務時間帯）'!$C$6:$K$35,9,FALSE))</f>
        <v/>
      </c>
      <c r="W59" s="641" t="str">
        <f>IF(W58="","",VLOOKUP(W58,'[1]シフト記号表（勤務時間帯）'!$C$6:$K$35,9,FALSE))</f>
        <v/>
      </c>
      <c r="X59" s="641" t="str">
        <f>IF(X58="","",VLOOKUP(X58,'[1]シフト記号表（勤務時間帯）'!$C$6:$K$35,9,FALSE))</f>
        <v/>
      </c>
      <c r="Y59" s="642" t="str">
        <f>IF(Y58="","",VLOOKUP(Y58,'[1]シフト記号表（勤務時間帯）'!$C$6:$K$35,9,FALSE))</f>
        <v/>
      </c>
      <c r="Z59" s="640" t="str">
        <f>IF(Z58="","",VLOOKUP(Z58,'[1]シフト記号表（勤務時間帯）'!$C$6:$K$35,9,FALSE))</f>
        <v/>
      </c>
      <c r="AA59" s="641" t="str">
        <f>IF(AA58="","",VLOOKUP(AA58,'[1]シフト記号表（勤務時間帯）'!$C$6:$K$35,9,FALSE))</f>
        <v/>
      </c>
      <c r="AB59" s="641" t="str">
        <f>IF(AB58="","",VLOOKUP(AB58,'[1]シフト記号表（勤務時間帯）'!$C$6:$K$35,9,FALSE))</f>
        <v/>
      </c>
      <c r="AC59" s="641" t="str">
        <f>IF(AC58="","",VLOOKUP(AC58,'[1]シフト記号表（勤務時間帯）'!$C$6:$K$35,9,FALSE))</f>
        <v/>
      </c>
      <c r="AD59" s="641" t="str">
        <f>IF(AD58="","",VLOOKUP(AD58,'[1]シフト記号表（勤務時間帯）'!$C$6:$K$35,9,FALSE))</f>
        <v/>
      </c>
      <c r="AE59" s="641" t="str">
        <f>IF(AE58="","",VLOOKUP(AE58,'[1]シフト記号表（勤務時間帯）'!$C$6:$K$35,9,FALSE))</f>
        <v/>
      </c>
      <c r="AF59" s="642" t="str">
        <f>IF(AF58="","",VLOOKUP(AF58,'[1]シフト記号表（勤務時間帯）'!$C$6:$K$35,9,FALSE))</f>
        <v/>
      </c>
      <c r="AG59" s="640" t="str">
        <f>IF(AG58="","",VLOOKUP(AG58,'[1]シフト記号表（勤務時間帯）'!$C$6:$K$35,9,FALSE))</f>
        <v/>
      </c>
      <c r="AH59" s="641" t="str">
        <f>IF(AH58="","",VLOOKUP(AH58,'[1]シフト記号表（勤務時間帯）'!$C$6:$K$35,9,FALSE))</f>
        <v/>
      </c>
      <c r="AI59" s="641" t="str">
        <f>IF(AI58="","",VLOOKUP(AI58,'[1]シフト記号表（勤務時間帯）'!$C$6:$K$35,9,FALSE))</f>
        <v/>
      </c>
      <c r="AJ59" s="641" t="str">
        <f>IF(AJ58="","",VLOOKUP(AJ58,'[1]シフト記号表（勤務時間帯）'!$C$6:$K$35,9,FALSE))</f>
        <v/>
      </c>
      <c r="AK59" s="641" t="str">
        <f>IF(AK58="","",VLOOKUP(AK58,'[1]シフト記号表（勤務時間帯）'!$C$6:$K$35,9,FALSE))</f>
        <v/>
      </c>
      <c r="AL59" s="641" t="str">
        <f>IF(AL58="","",VLOOKUP(AL58,'[1]シフト記号表（勤務時間帯）'!$C$6:$K$35,9,FALSE))</f>
        <v/>
      </c>
      <c r="AM59" s="642" t="str">
        <f>IF(AM58="","",VLOOKUP(AM58,'[1]シフト記号表（勤務時間帯）'!$C$6:$K$35,9,FALSE))</f>
        <v/>
      </c>
      <c r="AN59" s="640" t="str">
        <f>IF(AN58="","",VLOOKUP(AN58,'[1]シフト記号表（勤務時間帯）'!$C$6:$K$35,9,FALSE))</f>
        <v/>
      </c>
      <c r="AO59" s="641" t="str">
        <f>IF(AO58="","",VLOOKUP(AO58,'[1]シフト記号表（勤務時間帯）'!$C$6:$K$35,9,FALSE))</f>
        <v/>
      </c>
      <c r="AP59" s="641" t="str">
        <f>IF(AP58="","",VLOOKUP(AP58,'[1]シフト記号表（勤務時間帯）'!$C$6:$K$35,9,FALSE))</f>
        <v/>
      </c>
      <c r="AQ59" s="641" t="str">
        <f>IF(AQ58="","",VLOOKUP(AQ58,'[1]シフト記号表（勤務時間帯）'!$C$6:$K$35,9,FALSE))</f>
        <v/>
      </c>
      <c r="AR59" s="641" t="str">
        <f>IF(AR58="","",VLOOKUP(AR58,'[1]シフト記号表（勤務時間帯）'!$C$6:$K$35,9,FALSE))</f>
        <v/>
      </c>
      <c r="AS59" s="641" t="str">
        <f>IF(AS58="","",VLOOKUP(AS58,'[1]シフト記号表（勤務時間帯）'!$C$6:$K$35,9,FALSE))</f>
        <v/>
      </c>
      <c r="AT59" s="642" t="str">
        <f>IF(AT58="","",VLOOKUP(AT58,'[1]シフト記号表（勤務時間帯）'!$C$6:$K$35,9,FALSE))</f>
        <v/>
      </c>
      <c r="AU59" s="640" t="str">
        <f>IF(AU58="","",VLOOKUP(AU58,'[1]シフト記号表（勤務時間帯）'!$C$6:$K$35,9,FALSE))</f>
        <v/>
      </c>
      <c r="AV59" s="641" t="str">
        <f>IF(AV58="","",VLOOKUP(AV58,'[1]シフト記号表（勤務時間帯）'!$C$6:$K$35,9,FALSE))</f>
        <v/>
      </c>
      <c r="AW59" s="641" t="str">
        <f>IF(AW58="","",VLOOKUP(AW58,'[1]シフト記号表（勤務時間帯）'!$C$6:$K$35,9,FALSE))</f>
        <v/>
      </c>
      <c r="AX59" s="1005">
        <f>IF($BB$3="４週",SUM(S59:AT59),IF($BB$3="暦月",SUM(S59:AW59),""))</f>
        <v>0</v>
      </c>
      <c r="AY59" s="1006"/>
      <c r="AZ59" s="1007">
        <f>IF($BB$3="４週",AX59/4,IF($BB$3="暦月",'地密通所（1枚版）'!AX59/('地密通所（1枚版）'!$BB$8/7),""))</f>
        <v>0</v>
      </c>
      <c r="BA59" s="1008"/>
      <c r="BB59" s="998"/>
      <c r="BC59" s="973"/>
      <c r="BD59" s="973"/>
      <c r="BE59" s="973"/>
      <c r="BF59" s="974"/>
    </row>
    <row r="60" spans="2:58" ht="20.25" customHeight="1" thickBot="1">
      <c r="B60" s="1042"/>
      <c r="C60" s="1049"/>
      <c r="D60" s="1050"/>
      <c r="E60" s="1051"/>
      <c r="F60" s="528">
        <f>C58</f>
        <v>0</v>
      </c>
      <c r="G60" s="1052"/>
      <c r="H60" s="1053"/>
      <c r="I60" s="1054"/>
      <c r="J60" s="1054"/>
      <c r="K60" s="1055"/>
      <c r="L60" s="1056"/>
      <c r="M60" s="1000"/>
      <c r="N60" s="1000"/>
      <c r="O60" s="1001"/>
      <c r="P60" s="1009" t="s">
        <v>300</v>
      </c>
      <c r="Q60" s="1010"/>
      <c r="R60" s="1011"/>
      <c r="S60" s="643" t="str">
        <f>IF(S58="","",VLOOKUP(S58,'[1]シフト記号表（勤務時間帯）'!$C$6:$U$35,19,FALSE))</f>
        <v/>
      </c>
      <c r="T60" s="644" t="str">
        <f>IF(T58="","",VLOOKUP(T58,'[1]シフト記号表（勤務時間帯）'!$C$6:$U$35,19,FALSE))</f>
        <v/>
      </c>
      <c r="U60" s="644" t="str">
        <f>IF(U58="","",VLOOKUP(U58,'[1]シフト記号表（勤務時間帯）'!$C$6:$U$35,19,FALSE))</f>
        <v/>
      </c>
      <c r="V60" s="644" t="str">
        <f>IF(V58="","",VLOOKUP(V58,'[1]シフト記号表（勤務時間帯）'!$C$6:$U$35,19,FALSE))</f>
        <v/>
      </c>
      <c r="W60" s="644" t="str">
        <f>IF(W58="","",VLOOKUP(W58,'[1]シフト記号表（勤務時間帯）'!$C$6:$U$35,19,FALSE))</f>
        <v/>
      </c>
      <c r="X60" s="644" t="str">
        <f>IF(X58="","",VLOOKUP(X58,'[1]シフト記号表（勤務時間帯）'!$C$6:$U$35,19,FALSE))</f>
        <v/>
      </c>
      <c r="Y60" s="645" t="str">
        <f>IF(Y58="","",VLOOKUP(Y58,'[1]シフト記号表（勤務時間帯）'!$C$6:$U$35,19,FALSE))</f>
        <v/>
      </c>
      <c r="Z60" s="643" t="str">
        <f>IF(Z58="","",VLOOKUP(Z58,'[1]シフト記号表（勤務時間帯）'!$C$6:$U$35,19,FALSE))</f>
        <v/>
      </c>
      <c r="AA60" s="644" t="str">
        <f>IF(AA58="","",VLOOKUP(AA58,'[1]シフト記号表（勤務時間帯）'!$C$6:$U$35,19,FALSE))</f>
        <v/>
      </c>
      <c r="AB60" s="644" t="str">
        <f>IF(AB58="","",VLOOKUP(AB58,'[1]シフト記号表（勤務時間帯）'!$C$6:$U$35,19,FALSE))</f>
        <v/>
      </c>
      <c r="AC60" s="644" t="str">
        <f>IF(AC58="","",VLOOKUP(AC58,'[1]シフト記号表（勤務時間帯）'!$C$6:$U$35,19,FALSE))</f>
        <v/>
      </c>
      <c r="AD60" s="644" t="str">
        <f>IF(AD58="","",VLOOKUP(AD58,'[1]シフト記号表（勤務時間帯）'!$C$6:$U$35,19,FALSE))</f>
        <v/>
      </c>
      <c r="AE60" s="644" t="str">
        <f>IF(AE58="","",VLOOKUP(AE58,'[1]シフト記号表（勤務時間帯）'!$C$6:$U$35,19,FALSE))</f>
        <v/>
      </c>
      <c r="AF60" s="645" t="str">
        <f>IF(AF58="","",VLOOKUP(AF58,'[1]シフト記号表（勤務時間帯）'!$C$6:$U$35,19,FALSE))</f>
        <v/>
      </c>
      <c r="AG60" s="643" t="str">
        <f>IF(AG58="","",VLOOKUP(AG58,'[1]シフト記号表（勤務時間帯）'!$C$6:$U$35,19,FALSE))</f>
        <v/>
      </c>
      <c r="AH60" s="644" t="str">
        <f>IF(AH58="","",VLOOKUP(AH58,'[1]シフト記号表（勤務時間帯）'!$C$6:$U$35,19,FALSE))</f>
        <v/>
      </c>
      <c r="AI60" s="644" t="str">
        <f>IF(AI58="","",VLOOKUP(AI58,'[1]シフト記号表（勤務時間帯）'!$C$6:$U$35,19,FALSE))</f>
        <v/>
      </c>
      <c r="AJ60" s="644" t="str">
        <f>IF(AJ58="","",VLOOKUP(AJ58,'[1]シフト記号表（勤務時間帯）'!$C$6:$U$35,19,FALSE))</f>
        <v/>
      </c>
      <c r="AK60" s="644" t="str">
        <f>IF(AK58="","",VLOOKUP(AK58,'[1]シフト記号表（勤務時間帯）'!$C$6:$U$35,19,FALSE))</f>
        <v/>
      </c>
      <c r="AL60" s="644" t="str">
        <f>IF(AL58="","",VLOOKUP(AL58,'[1]シフト記号表（勤務時間帯）'!$C$6:$U$35,19,FALSE))</f>
        <v/>
      </c>
      <c r="AM60" s="645" t="str">
        <f>IF(AM58="","",VLOOKUP(AM58,'[1]シフト記号表（勤務時間帯）'!$C$6:$U$35,19,FALSE))</f>
        <v/>
      </c>
      <c r="AN60" s="643" t="str">
        <f>IF(AN58="","",VLOOKUP(AN58,'[1]シフト記号表（勤務時間帯）'!$C$6:$U$35,19,FALSE))</f>
        <v/>
      </c>
      <c r="AO60" s="644" t="str">
        <f>IF(AO58="","",VLOOKUP(AO58,'[1]シフト記号表（勤務時間帯）'!$C$6:$U$35,19,FALSE))</f>
        <v/>
      </c>
      <c r="AP60" s="644" t="str">
        <f>IF(AP58="","",VLOOKUP(AP58,'[1]シフト記号表（勤務時間帯）'!$C$6:$U$35,19,FALSE))</f>
        <v/>
      </c>
      <c r="AQ60" s="644" t="str">
        <f>IF(AQ58="","",VLOOKUP(AQ58,'[1]シフト記号表（勤務時間帯）'!$C$6:$U$35,19,FALSE))</f>
        <v/>
      </c>
      <c r="AR60" s="644" t="str">
        <f>IF(AR58="","",VLOOKUP(AR58,'[1]シフト記号表（勤務時間帯）'!$C$6:$U$35,19,FALSE))</f>
        <v/>
      </c>
      <c r="AS60" s="644" t="str">
        <f>IF(AS58="","",VLOOKUP(AS58,'[1]シフト記号表（勤務時間帯）'!$C$6:$U$35,19,FALSE))</f>
        <v/>
      </c>
      <c r="AT60" s="645" t="str">
        <f>IF(AT58="","",VLOOKUP(AT58,'[1]シフト記号表（勤務時間帯）'!$C$6:$U$35,19,FALSE))</f>
        <v/>
      </c>
      <c r="AU60" s="643" t="str">
        <f>IF(AU58="","",VLOOKUP(AU58,'[1]シフト記号表（勤務時間帯）'!$C$6:$U$35,19,FALSE))</f>
        <v/>
      </c>
      <c r="AV60" s="644" t="str">
        <f>IF(AV58="","",VLOOKUP(AV58,'[1]シフト記号表（勤務時間帯）'!$C$6:$U$35,19,FALSE))</f>
        <v/>
      </c>
      <c r="AW60" s="644" t="str">
        <f>IF(AW58="","",VLOOKUP(AW58,'[1]シフト記号表（勤務時間帯）'!$C$6:$U$35,19,FALSE))</f>
        <v/>
      </c>
      <c r="AX60" s="1012">
        <f>IF($BB$3="４週",SUM(S60:AT60),IF($BB$3="暦月",SUM(S60:AW60),""))</f>
        <v>0</v>
      </c>
      <c r="AY60" s="1013"/>
      <c r="AZ60" s="1014">
        <f>IF($BB$3="４週",AX60/4,IF($BB$3="暦月",'地密通所（1枚版）'!AX60/('地密通所（1枚版）'!$BB$8/7),""))</f>
        <v>0</v>
      </c>
      <c r="BA60" s="1015"/>
      <c r="BB60" s="999"/>
      <c r="BC60" s="1000"/>
      <c r="BD60" s="1000"/>
      <c r="BE60" s="1000"/>
      <c r="BF60" s="1001"/>
    </row>
    <row r="61" spans="2:58" s="653" customFormat="1" ht="6" customHeight="1" thickBot="1">
      <c r="B61" s="646"/>
      <c r="C61" s="647"/>
      <c r="D61" s="647"/>
      <c r="E61" s="647"/>
      <c r="F61" s="648"/>
      <c r="G61" s="648"/>
      <c r="H61" s="649"/>
      <c r="I61" s="649"/>
      <c r="J61" s="649"/>
      <c r="K61" s="649"/>
      <c r="L61" s="648"/>
      <c r="M61" s="648"/>
      <c r="N61" s="648"/>
      <c r="O61" s="648"/>
      <c r="P61" s="650"/>
      <c r="Q61" s="650"/>
      <c r="R61" s="650"/>
      <c r="S61" s="649"/>
      <c r="T61" s="649"/>
      <c r="U61" s="649"/>
      <c r="V61" s="649"/>
      <c r="W61" s="649"/>
      <c r="X61" s="649"/>
      <c r="Y61" s="649"/>
      <c r="Z61" s="649"/>
      <c r="AA61" s="649"/>
      <c r="AB61" s="649"/>
      <c r="AC61" s="649"/>
      <c r="AD61" s="649"/>
      <c r="AE61" s="649"/>
      <c r="AF61" s="649"/>
      <c r="AG61" s="649"/>
      <c r="AH61" s="649"/>
      <c r="AI61" s="649"/>
      <c r="AJ61" s="649"/>
      <c r="AK61" s="649"/>
      <c r="AL61" s="649"/>
      <c r="AM61" s="649"/>
      <c r="AN61" s="649"/>
      <c r="AO61" s="649"/>
      <c r="AP61" s="649"/>
      <c r="AQ61" s="649"/>
      <c r="AR61" s="649"/>
      <c r="AS61" s="649"/>
      <c r="AT61" s="649"/>
      <c r="AU61" s="649"/>
      <c r="AV61" s="649"/>
      <c r="AW61" s="649"/>
      <c r="AX61" s="651"/>
      <c r="AY61" s="651"/>
      <c r="AZ61" s="651"/>
      <c r="BA61" s="651"/>
      <c r="BB61" s="648"/>
      <c r="BC61" s="648"/>
      <c r="BD61" s="648"/>
      <c r="BE61" s="648"/>
      <c r="BF61" s="652"/>
    </row>
    <row r="62" spans="2:58" ht="20.100000000000001" customHeight="1">
      <c r="B62" s="537"/>
      <c r="C62" s="538"/>
      <c r="D62" s="538"/>
      <c r="E62" s="538"/>
      <c r="F62" s="539"/>
      <c r="G62" s="951" t="s">
        <v>734</v>
      </c>
      <c r="H62" s="951"/>
      <c r="I62" s="951"/>
      <c r="J62" s="951"/>
      <c r="K62" s="952"/>
      <c r="L62" s="540"/>
      <c r="M62" s="957" t="s">
        <v>299</v>
      </c>
      <c r="N62" s="958"/>
      <c r="O62" s="958"/>
      <c r="P62" s="958"/>
      <c r="Q62" s="958"/>
      <c r="R62" s="959"/>
      <c r="S62" s="541" t="str">
        <f t="shared" ref="S62:AH64" si="1">IF(SUMIF($F$22:$F$60, $M62, S$22:S$60)=0,"",SUMIF($F$22:$F$60, $M62, S$22:S$60))</f>
        <v/>
      </c>
      <c r="T62" s="542" t="str">
        <f t="shared" si="1"/>
        <v/>
      </c>
      <c r="U62" s="542" t="str">
        <f t="shared" si="1"/>
        <v/>
      </c>
      <c r="V62" s="542" t="str">
        <f t="shared" si="1"/>
        <v/>
      </c>
      <c r="W62" s="542" t="str">
        <f t="shared" si="1"/>
        <v/>
      </c>
      <c r="X62" s="542" t="str">
        <f t="shared" si="1"/>
        <v/>
      </c>
      <c r="Y62" s="543" t="str">
        <f t="shared" si="1"/>
        <v/>
      </c>
      <c r="Z62" s="541" t="str">
        <f t="shared" si="1"/>
        <v/>
      </c>
      <c r="AA62" s="542" t="str">
        <f t="shared" si="1"/>
        <v/>
      </c>
      <c r="AB62" s="542" t="str">
        <f t="shared" si="1"/>
        <v/>
      </c>
      <c r="AC62" s="542" t="str">
        <f t="shared" si="1"/>
        <v/>
      </c>
      <c r="AD62" s="542" t="str">
        <f t="shared" si="1"/>
        <v/>
      </c>
      <c r="AE62" s="542" t="str">
        <f t="shared" si="1"/>
        <v/>
      </c>
      <c r="AF62" s="543" t="str">
        <f t="shared" si="1"/>
        <v/>
      </c>
      <c r="AG62" s="541" t="str">
        <f t="shared" si="1"/>
        <v/>
      </c>
      <c r="AH62" s="542" t="str">
        <f t="shared" si="1"/>
        <v/>
      </c>
      <c r="AI62" s="542" t="str">
        <f t="shared" ref="AI62:AW64" si="2">IF(SUMIF($F$22:$F$60, $M62, AI$22:AI$60)=0,"",SUMIF($F$22:$F$60, $M62, AI$22:AI$60))</f>
        <v/>
      </c>
      <c r="AJ62" s="542" t="str">
        <f t="shared" si="2"/>
        <v/>
      </c>
      <c r="AK62" s="542" t="str">
        <f t="shared" si="2"/>
        <v/>
      </c>
      <c r="AL62" s="542" t="str">
        <f t="shared" si="2"/>
        <v/>
      </c>
      <c r="AM62" s="543" t="str">
        <f t="shared" si="2"/>
        <v/>
      </c>
      <c r="AN62" s="541" t="str">
        <f t="shared" si="2"/>
        <v/>
      </c>
      <c r="AO62" s="542" t="str">
        <f t="shared" si="2"/>
        <v/>
      </c>
      <c r="AP62" s="542" t="str">
        <f t="shared" si="2"/>
        <v/>
      </c>
      <c r="AQ62" s="542" t="str">
        <f t="shared" si="2"/>
        <v/>
      </c>
      <c r="AR62" s="542" t="str">
        <f t="shared" si="2"/>
        <v/>
      </c>
      <c r="AS62" s="542" t="str">
        <f t="shared" si="2"/>
        <v/>
      </c>
      <c r="AT62" s="543" t="str">
        <f t="shared" si="2"/>
        <v/>
      </c>
      <c r="AU62" s="541" t="str">
        <f t="shared" si="2"/>
        <v/>
      </c>
      <c r="AV62" s="542" t="str">
        <f t="shared" si="2"/>
        <v/>
      </c>
      <c r="AW62" s="542" t="str">
        <f t="shared" si="2"/>
        <v/>
      </c>
      <c r="AX62" s="960" t="str">
        <f>IF(SUMIF($F$22:$F$60, $M62, AX$22:AX$60)=0,"",SUMIF($F$22:$F$60, $M62, AX$22:AX$60))</f>
        <v/>
      </c>
      <c r="AY62" s="961"/>
      <c r="AZ62" s="936" t="str">
        <f>IF(AX62="","",IF($BB$3="４週",AX62/4,IF($BB$3="暦月",AX62/($BB$8/7),"")))</f>
        <v/>
      </c>
      <c r="BA62" s="937"/>
      <c r="BB62" s="981"/>
      <c r="BC62" s="982"/>
      <c r="BD62" s="982"/>
      <c r="BE62" s="982"/>
      <c r="BF62" s="983"/>
    </row>
    <row r="63" spans="2:58" ht="20.25" customHeight="1">
      <c r="B63" s="544"/>
      <c r="C63" s="545"/>
      <c r="D63" s="545"/>
      <c r="E63" s="545"/>
      <c r="F63" s="546"/>
      <c r="G63" s="953"/>
      <c r="H63" s="953"/>
      <c r="I63" s="953"/>
      <c r="J63" s="953"/>
      <c r="K63" s="954"/>
      <c r="L63" s="547"/>
      <c r="M63" s="990" t="s">
        <v>298</v>
      </c>
      <c r="N63" s="991"/>
      <c r="O63" s="991"/>
      <c r="P63" s="991"/>
      <c r="Q63" s="991"/>
      <c r="R63" s="992"/>
      <c r="S63" s="541" t="str">
        <f t="shared" si="1"/>
        <v/>
      </c>
      <c r="T63" s="542" t="str">
        <f t="shared" si="1"/>
        <v/>
      </c>
      <c r="U63" s="542" t="str">
        <f>IF(SUMIF($F$22:$F$60, $M63, U$22:U$60)=0,"",SUMIF($F$22:$F$60, $M63, U$22:U$60))</f>
        <v/>
      </c>
      <c r="V63" s="542" t="str">
        <f t="shared" si="1"/>
        <v/>
      </c>
      <c r="W63" s="542" t="str">
        <f t="shared" si="1"/>
        <v/>
      </c>
      <c r="X63" s="542" t="str">
        <f t="shared" si="1"/>
        <v/>
      </c>
      <c r="Y63" s="543" t="str">
        <f t="shared" si="1"/>
        <v/>
      </c>
      <c r="Z63" s="541" t="str">
        <f t="shared" si="1"/>
        <v/>
      </c>
      <c r="AA63" s="542" t="str">
        <f t="shared" si="1"/>
        <v/>
      </c>
      <c r="AB63" s="542" t="str">
        <f t="shared" si="1"/>
        <v/>
      </c>
      <c r="AC63" s="542" t="str">
        <f t="shared" si="1"/>
        <v/>
      </c>
      <c r="AD63" s="542" t="str">
        <f t="shared" si="1"/>
        <v/>
      </c>
      <c r="AE63" s="542" t="str">
        <f t="shared" si="1"/>
        <v/>
      </c>
      <c r="AF63" s="543" t="str">
        <f t="shared" si="1"/>
        <v/>
      </c>
      <c r="AG63" s="541" t="str">
        <f t="shared" si="1"/>
        <v/>
      </c>
      <c r="AH63" s="542" t="str">
        <f t="shared" si="1"/>
        <v/>
      </c>
      <c r="AI63" s="542" t="str">
        <f t="shared" si="2"/>
        <v/>
      </c>
      <c r="AJ63" s="542" t="str">
        <f t="shared" si="2"/>
        <v/>
      </c>
      <c r="AK63" s="542" t="str">
        <f t="shared" si="2"/>
        <v/>
      </c>
      <c r="AL63" s="542" t="str">
        <f t="shared" si="2"/>
        <v/>
      </c>
      <c r="AM63" s="543" t="str">
        <f t="shared" si="2"/>
        <v/>
      </c>
      <c r="AN63" s="541" t="str">
        <f t="shared" si="2"/>
        <v/>
      </c>
      <c r="AO63" s="542" t="str">
        <f t="shared" si="2"/>
        <v/>
      </c>
      <c r="AP63" s="542" t="str">
        <f t="shared" si="2"/>
        <v/>
      </c>
      <c r="AQ63" s="542" t="str">
        <f t="shared" si="2"/>
        <v/>
      </c>
      <c r="AR63" s="542" t="str">
        <f t="shared" si="2"/>
        <v/>
      </c>
      <c r="AS63" s="542" t="str">
        <f t="shared" si="2"/>
        <v/>
      </c>
      <c r="AT63" s="543" t="str">
        <f t="shared" si="2"/>
        <v/>
      </c>
      <c r="AU63" s="541" t="str">
        <f t="shared" si="2"/>
        <v/>
      </c>
      <c r="AV63" s="542" t="str">
        <f t="shared" si="2"/>
        <v/>
      </c>
      <c r="AW63" s="542" t="str">
        <f t="shared" si="2"/>
        <v/>
      </c>
      <c r="AX63" s="960" t="str">
        <f>IF(SUMIF($F$22:$F$60, $M63, AX$22:AX$60)=0,"",SUMIF($F$22:$F$60, $M63, AX$22:AX$60))</f>
        <v/>
      </c>
      <c r="AY63" s="961"/>
      <c r="AZ63" s="936" t="str">
        <f>IF(AX63="","",IF($BB$3="４週",AX63/4,IF($BB$3="暦月",AX63/($BB$8/7),"")))</f>
        <v/>
      </c>
      <c r="BA63" s="937"/>
      <c r="BB63" s="984"/>
      <c r="BC63" s="985"/>
      <c r="BD63" s="985"/>
      <c r="BE63" s="985"/>
      <c r="BF63" s="986"/>
    </row>
    <row r="64" spans="2:58" ht="20.25" customHeight="1">
      <c r="B64" s="548"/>
      <c r="C64" s="549"/>
      <c r="D64" s="549"/>
      <c r="E64" s="549"/>
      <c r="F64" s="546"/>
      <c r="G64" s="955"/>
      <c r="H64" s="955"/>
      <c r="I64" s="955"/>
      <c r="J64" s="955"/>
      <c r="K64" s="956"/>
      <c r="L64" s="547"/>
      <c r="M64" s="990" t="s">
        <v>297</v>
      </c>
      <c r="N64" s="991"/>
      <c r="O64" s="991"/>
      <c r="P64" s="991"/>
      <c r="Q64" s="991"/>
      <c r="R64" s="992"/>
      <c r="S64" s="541" t="str">
        <f t="shared" si="1"/>
        <v/>
      </c>
      <c r="T64" s="542" t="str">
        <f t="shared" si="1"/>
        <v/>
      </c>
      <c r="U64" s="542" t="str">
        <f>IF(SUMIF($F$22:$F$60, $M64, U$22:U$60)=0,"",SUMIF($F$22:$F$60, $M64, U$22:U$60))</f>
        <v/>
      </c>
      <c r="V64" s="542" t="str">
        <f t="shared" si="1"/>
        <v/>
      </c>
      <c r="W64" s="542" t="str">
        <f t="shared" si="1"/>
        <v/>
      </c>
      <c r="X64" s="542" t="str">
        <f t="shared" si="1"/>
        <v/>
      </c>
      <c r="Y64" s="543" t="str">
        <f t="shared" si="1"/>
        <v/>
      </c>
      <c r="Z64" s="541" t="str">
        <f t="shared" si="1"/>
        <v/>
      </c>
      <c r="AA64" s="542" t="str">
        <f t="shared" si="1"/>
        <v/>
      </c>
      <c r="AB64" s="542" t="str">
        <f t="shared" si="1"/>
        <v/>
      </c>
      <c r="AC64" s="542" t="str">
        <f t="shared" si="1"/>
        <v/>
      </c>
      <c r="AD64" s="542" t="str">
        <f t="shared" si="1"/>
        <v/>
      </c>
      <c r="AE64" s="542" t="str">
        <f t="shared" si="1"/>
        <v/>
      </c>
      <c r="AF64" s="543" t="str">
        <f t="shared" si="1"/>
        <v/>
      </c>
      <c r="AG64" s="541" t="str">
        <f t="shared" si="1"/>
        <v/>
      </c>
      <c r="AH64" s="542" t="str">
        <f t="shared" si="1"/>
        <v/>
      </c>
      <c r="AI64" s="542" t="str">
        <f t="shared" si="2"/>
        <v/>
      </c>
      <c r="AJ64" s="542" t="str">
        <f t="shared" si="2"/>
        <v/>
      </c>
      <c r="AK64" s="542" t="str">
        <f t="shared" si="2"/>
        <v/>
      </c>
      <c r="AL64" s="542" t="str">
        <f t="shared" si="2"/>
        <v/>
      </c>
      <c r="AM64" s="543" t="str">
        <f t="shared" si="2"/>
        <v/>
      </c>
      <c r="AN64" s="541" t="str">
        <f t="shared" si="2"/>
        <v/>
      </c>
      <c r="AO64" s="542" t="str">
        <f t="shared" si="2"/>
        <v/>
      </c>
      <c r="AP64" s="542" t="str">
        <f t="shared" si="2"/>
        <v/>
      </c>
      <c r="AQ64" s="542" t="str">
        <f t="shared" si="2"/>
        <v/>
      </c>
      <c r="AR64" s="542" t="str">
        <f t="shared" si="2"/>
        <v/>
      </c>
      <c r="AS64" s="542" t="str">
        <f t="shared" si="2"/>
        <v/>
      </c>
      <c r="AT64" s="543" t="str">
        <f t="shared" si="2"/>
        <v/>
      </c>
      <c r="AU64" s="541" t="str">
        <f t="shared" si="2"/>
        <v/>
      </c>
      <c r="AV64" s="542" t="str">
        <f t="shared" si="2"/>
        <v/>
      </c>
      <c r="AW64" s="542" t="str">
        <f t="shared" si="2"/>
        <v/>
      </c>
      <c r="AX64" s="960" t="str">
        <f>IF(SUMIF($F$22:$F$60, $M64, AX$22:AX$60)=0,"",SUMIF($F$22:$F$60, $M64, AX$22:AX$60))</f>
        <v/>
      </c>
      <c r="AY64" s="961"/>
      <c r="AZ64" s="936" t="str">
        <f>IF(AX64="","",IF($BB$3="４週",AX64/4,IF($BB$3="暦月",AX64/($BB$8/7),"")))</f>
        <v/>
      </c>
      <c r="BA64" s="937"/>
      <c r="BB64" s="984"/>
      <c r="BC64" s="985"/>
      <c r="BD64" s="985"/>
      <c r="BE64" s="985"/>
      <c r="BF64" s="986"/>
    </row>
    <row r="65" spans="1:73" ht="20.25" customHeight="1">
      <c r="B65" s="654"/>
      <c r="C65" s="655"/>
      <c r="D65" s="655"/>
      <c r="E65" s="655"/>
      <c r="F65" s="655"/>
      <c r="G65" s="1018" t="s">
        <v>735</v>
      </c>
      <c r="H65" s="1018"/>
      <c r="I65" s="1018"/>
      <c r="J65" s="1018"/>
      <c r="K65" s="1018"/>
      <c r="L65" s="1018"/>
      <c r="M65" s="1018"/>
      <c r="N65" s="1018"/>
      <c r="O65" s="1018"/>
      <c r="P65" s="1018"/>
      <c r="Q65" s="1018"/>
      <c r="R65" s="1019"/>
      <c r="S65" s="551"/>
      <c r="T65" s="552"/>
      <c r="U65" s="552"/>
      <c r="V65" s="552"/>
      <c r="W65" s="552"/>
      <c r="X65" s="552"/>
      <c r="Y65" s="553"/>
      <c r="Z65" s="551"/>
      <c r="AA65" s="552"/>
      <c r="AB65" s="552"/>
      <c r="AC65" s="552"/>
      <c r="AD65" s="552"/>
      <c r="AE65" s="552"/>
      <c r="AF65" s="553"/>
      <c r="AG65" s="551"/>
      <c r="AH65" s="552"/>
      <c r="AI65" s="552"/>
      <c r="AJ65" s="552"/>
      <c r="AK65" s="552"/>
      <c r="AL65" s="552"/>
      <c r="AM65" s="553"/>
      <c r="AN65" s="551"/>
      <c r="AO65" s="552"/>
      <c r="AP65" s="552"/>
      <c r="AQ65" s="552"/>
      <c r="AR65" s="552"/>
      <c r="AS65" s="552"/>
      <c r="AT65" s="553"/>
      <c r="AU65" s="551"/>
      <c r="AV65" s="552"/>
      <c r="AW65" s="553"/>
      <c r="AX65" s="1020"/>
      <c r="AY65" s="1021"/>
      <c r="AZ65" s="1021"/>
      <c r="BA65" s="1022"/>
      <c r="BB65" s="984"/>
      <c r="BC65" s="985"/>
      <c r="BD65" s="985"/>
      <c r="BE65" s="985"/>
      <c r="BF65" s="986"/>
    </row>
    <row r="66" spans="1:73" ht="20.25" customHeight="1">
      <c r="B66" s="654"/>
      <c r="C66" s="655"/>
      <c r="D66" s="655"/>
      <c r="E66" s="655"/>
      <c r="F66" s="655"/>
      <c r="G66" s="1018" t="s">
        <v>736</v>
      </c>
      <c r="H66" s="1018"/>
      <c r="I66" s="1018"/>
      <c r="J66" s="1018"/>
      <c r="K66" s="1018"/>
      <c r="L66" s="1018"/>
      <c r="M66" s="1018"/>
      <c r="N66" s="1018"/>
      <c r="O66" s="1018"/>
      <c r="P66" s="1018"/>
      <c r="Q66" s="1018"/>
      <c r="R66" s="1019"/>
      <c r="S66" s="551"/>
      <c r="T66" s="552"/>
      <c r="U66" s="552"/>
      <c r="V66" s="552"/>
      <c r="W66" s="552"/>
      <c r="X66" s="552"/>
      <c r="Y66" s="553"/>
      <c r="Z66" s="551"/>
      <c r="AA66" s="552"/>
      <c r="AB66" s="552"/>
      <c r="AC66" s="552"/>
      <c r="AD66" s="552"/>
      <c r="AE66" s="552"/>
      <c r="AF66" s="553"/>
      <c r="AG66" s="551"/>
      <c r="AH66" s="552"/>
      <c r="AI66" s="552"/>
      <c r="AJ66" s="552"/>
      <c r="AK66" s="552"/>
      <c r="AL66" s="552"/>
      <c r="AM66" s="553"/>
      <c r="AN66" s="551"/>
      <c r="AO66" s="552"/>
      <c r="AP66" s="552"/>
      <c r="AQ66" s="552"/>
      <c r="AR66" s="552"/>
      <c r="AS66" s="552"/>
      <c r="AT66" s="553"/>
      <c r="AU66" s="551"/>
      <c r="AV66" s="552"/>
      <c r="AW66" s="553"/>
      <c r="AX66" s="1023"/>
      <c r="AY66" s="1024"/>
      <c r="AZ66" s="1024"/>
      <c r="BA66" s="1025"/>
      <c r="BB66" s="984"/>
      <c r="BC66" s="985"/>
      <c r="BD66" s="985"/>
      <c r="BE66" s="985"/>
      <c r="BF66" s="986"/>
    </row>
    <row r="67" spans="1:73" ht="20.25" customHeight="1" thickBot="1">
      <c r="B67" s="656"/>
      <c r="C67" s="657"/>
      <c r="D67" s="657"/>
      <c r="E67" s="657"/>
      <c r="F67" s="657"/>
      <c r="G67" s="938" t="s">
        <v>753</v>
      </c>
      <c r="H67" s="939"/>
      <c r="I67" s="939"/>
      <c r="J67" s="939"/>
      <c r="K67" s="939"/>
      <c r="L67" s="939"/>
      <c r="M67" s="939"/>
      <c r="N67" s="939"/>
      <c r="O67" s="939"/>
      <c r="P67" s="939"/>
      <c r="Q67" s="939"/>
      <c r="R67" s="940"/>
      <c r="S67" s="658" t="str">
        <f>IF(S66&lt;&gt;"",IF(S65&gt;15,((S65-15)/5+1)*S66,S66),"")</f>
        <v/>
      </c>
      <c r="T67" s="659" t="str">
        <f t="shared" ref="T67:AW67" si="3">IF(T66&lt;&gt;"",IF(T65&gt;15,((T65-15)/5+1)*T66,T66),"")</f>
        <v/>
      </c>
      <c r="U67" s="659" t="str">
        <f t="shared" si="3"/>
        <v/>
      </c>
      <c r="V67" s="659" t="str">
        <f t="shared" si="3"/>
        <v/>
      </c>
      <c r="W67" s="659" t="str">
        <f t="shared" si="3"/>
        <v/>
      </c>
      <c r="X67" s="659" t="str">
        <f t="shared" si="3"/>
        <v/>
      </c>
      <c r="Y67" s="660" t="str">
        <f t="shared" si="3"/>
        <v/>
      </c>
      <c r="Z67" s="658" t="str">
        <f t="shared" si="3"/>
        <v/>
      </c>
      <c r="AA67" s="659" t="str">
        <f t="shared" si="3"/>
        <v/>
      </c>
      <c r="AB67" s="659" t="str">
        <f t="shared" si="3"/>
        <v/>
      </c>
      <c r="AC67" s="659" t="str">
        <f t="shared" si="3"/>
        <v/>
      </c>
      <c r="AD67" s="659" t="str">
        <f t="shared" si="3"/>
        <v/>
      </c>
      <c r="AE67" s="659" t="str">
        <f t="shared" si="3"/>
        <v/>
      </c>
      <c r="AF67" s="660" t="str">
        <f t="shared" si="3"/>
        <v/>
      </c>
      <c r="AG67" s="658" t="str">
        <f t="shared" si="3"/>
        <v/>
      </c>
      <c r="AH67" s="659" t="str">
        <f t="shared" si="3"/>
        <v/>
      </c>
      <c r="AI67" s="659" t="str">
        <f t="shared" si="3"/>
        <v/>
      </c>
      <c r="AJ67" s="659" t="str">
        <f t="shared" si="3"/>
        <v/>
      </c>
      <c r="AK67" s="659" t="str">
        <f t="shared" si="3"/>
        <v/>
      </c>
      <c r="AL67" s="659" t="str">
        <f t="shared" si="3"/>
        <v/>
      </c>
      <c r="AM67" s="660" t="str">
        <f t="shared" si="3"/>
        <v/>
      </c>
      <c r="AN67" s="658" t="str">
        <f t="shared" si="3"/>
        <v/>
      </c>
      <c r="AO67" s="659" t="str">
        <f t="shared" si="3"/>
        <v/>
      </c>
      <c r="AP67" s="659" t="str">
        <f t="shared" si="3"/>
        <v/>
      </c>
      <c r="AQ67" s="659" t="str">
        <f t="shared" si="3"/>
        <v/>
      </c>
      <c r="AR67" s="659" t="str">
        <f t="shared" si="3"/>
        <v/>
      </c>
      <c r="AS67" s="659" t="str">
        <f t="shared" si="3"/>
        <v/>
      </c>
      <c r="AT67" s="660" t="str">
        <f t="shared" si="3"/>
        <v/>
      </c>
      <c r="AU67" s="661" t="str">
        <f t="shared" si="3"/>
        <v/>
      </c>
      <c r="AV67" s="662" t="str">
        <f t="shared" si="3"/>
        <v/>
      </c>
      <c r="AW67" s="663" t="str">
        <f t="shared" si="3"/>
        <v/>
      </c>
      <c r="AX67" s="1023"/>
      <c r="AY67" s="1024"/>
      <c r="AZ67" s="1024"/>
      <c r="BA67" s="1025"/>
      <c r="BB67" s="984"/>
      <c r="BC67" s="985"/>
      <c r="BD67" s="985"/>
      <c r="BE67" s="985"/>
      <c r="BF67" s="986"/>
    </row>
    <row r="68" spans="1:73" ht="18.75" customHeight="1">
      <c r="B68" s="941" t="s">
        <v>738</v>
      </c>
      <c r="C68" s="942"/>
      <c r="D68" s="942"/>
      <c r="E68" s="942"/>
      <c r="F68" s="942"/>
      <c r="G68" s="942"/>
      <c r="H68" s="942"/>
      <c r="I68" s="942"/>
      <c r="J68" s="942"/>
      <c r="K68" s="943"/>
      <c r="L68" s="947" t="s">
        <v>299</v>
      </c>
      <c r="M68" s="947"/>
      <c r="N68" s="947"/>
      <c r="O68" s="947"/>
      <c r="P68" s="947"/>
      <c r="Q68" s="947"/>
      <c r="R68" s="948"/>
      <c r="S68" s="562" t="str">
        <f>IF($L68="","",IF(COUNTIFS($F$22:$F$60,$L68,S$22:S$60,"&gt;0")=0,"",COUNTIFS($F$22:$F$60,$L68,S$22:S$60,"&gt;0")))</f>
        <v/>
      </c>
      <c r="T68" s="563" t="str">
        <f t="shared" ref="T68:AW72" si="4">IF($L68="","",IF(COUNTIFS($F$22:$F$60,$L68,T$22:T$60,"&gt;0")=0,"",COUNTIFS($F$22:$F$60,$L68,T$22:T$60,"&gt;0")))</f>
        <v/>
      </c>
      <c r="U68" s="563" t="str">
        <f t="shared" si="4"/>
        <v/>
      </c>
      <c r="V68" s="563" t="str">
        <f t="shared" si="4"/>
        <v/>
      </c>
      <c r="W68" s="563" t="str">
        <f t="shared" si="4"/>
        <v/>
      </c>
      <c r="X68" s="563" t="str">
        <f t="shared" si="4"/>
        <v/>
      </c>
      <c r="Y68" s="564" t="str">
        <f t="shared" si="4"/>
        <v/>
      </c>
      <c r="Z68" s="565" t="str">
        <f t="shared" si="4"/>
        <v/>
      </c>
      <c r="AA68" s="563" t="str">
        <f t="shared" si="4"/>
        <v/>
      </c>
      <c r="AB68" s="563" t="str">
        <f t="shared" si="4"/>
        <v/>
      </c>
      <c r="AC68" s="563" t="str">
        <f t="shared" si="4"/>
        <v/>
      </c>
      <c r="AD68" s="563" t="str">
        <f t="shared" si="4"/>
        <v/>
      </c>
      <c r="AE68" s="563" t="str">
        <f t="shared" si="4"/>
        <v/>
      </c>
      <c r="AF68" s="564" t="str">
        <f t="shared" si="4"/>
        <v/>
      </c>
      <c r="AG68" s="563" t="str">
        <f t="shared" si="4"/>
        <v/>
      </c>
      <c r="AH68" s="563" t="str">
        <f t="shared" si="4"/>
        <v/>
      </c>
      <c r="AI68" s="563" t="str">
        <f t="shared" si="4"/>
        <v/>
      </c>
      <c r="AJ68" s="563" t="str">
        <f t="shared" si="4"/>
        <v/>
      </c>
      <c r="AK68" s="563" t="str">
        <f t="shared" si="4"/>
        <v/>
      </c>
      <c r="AL68" s="563" t="str">
        <f t="shared" si="4"/>
        <v/>
      </c>
      <c r="AM68" s="564" t="str">
        <f t="shared" si="4"/>
        <v/>
      </c>
      <c r="AN68" s="563" t="str">
        <f t="shared" si="4"/>
        <v/>
      </c>
      <c r="AO68" s="563" t="str">
        <f t="shared" si="4"/>
        <v/>
      </c>
      <c r="AP68" s="563" t="str">
        <f t="shared" si="4"/>
        <v/>
      </c>
      <c r="AQ68" s="563" t="str">
        <f t="shared" si="4"/>
        <v/>
      </c>
      <c r="AR68" s="563" t="str">
        <f t="shared" si="4"/>
        <v/>
      </c>
      <c r="AS68" s="563" t="str">
        <f t="shared" si="4"/>
        <v/>
      </c>
      <c r="AT68" s="564" t="str">
        <f t="shared" si="4"/>
        <v/>
      </c>
      <c r="AU68" s="563" t="str">
        <f t="shared" si="4"/>
        <v/>
      </c>
      <c r="AV68" s="563" t="str">
        <f t="shared" si="4"/>
        <v/>
      </c>
      <c r="AW68" s="564" t="str">
        <f t="shared" si="4"/>
        <v/>
      </c>
      <c r="AX68" s="1023"/>
      <c r="AY68" s="1024"/>
      <c r="AZ68" s="1024"/>
      <c r="BA68" s="1025"/>
      <c r="BB68" s="984"/>
      <c r="BC68" s="985"/>
      <c r="BD68" s="985"/>
      <c r="BE68" s="985"/>
      <c r="BF68" s="986"/>
    </row>
    <row r="69" spans="1:73" ht="18.75" customHeight="1">
      <c r="B69" s="941"/>
      <c r="C69" s="942"/>
      <c r="D69" s="942"/>
      <c r="E69" s="942"/>
      <c r="F69" s="942"/>
      <c r="G69" s="942"/>
      <c r="H69" s="942"/>
      <c r="I69" s="942"/>
      <c r="J69" s="942"/>
      <c r="K69" s="943"/>
      <c r="L69" s="949" t="s">
        <v>298</v>
      </c>
      <c r="M69" s="949"/>
      <c r="N69" s="949"/>
      <c r="O69" s="949"/>
      <c r="P69" s="949"/>
      <c r="Q69" s="949"/>
      <c r="R69" s="950"/>
      <c r="S69" s="559" t="str">
        <f t="shared" ref="S69:AH72" si="5">IF($L69="","",IF(COUNTIFS($F$22:$F$60,$L69,S$22:S$60,"&gt;0")=0,"",COUNTIFS($F$22:$F$60,$L69,S$22:S$60,"&gt;0")))</f>
        <v/>
      </c>
      <c r="T69" s="560" t="str">
        <f>IF($L69="","",IF(COUNTIFS($F$22:$F$60,$L69,T$22:T$60,"&gt;0")=0,"",COUNTIFS($F$22:$F$60,$L69,T$22:T$60,"&gt;0")))</f>
        <v/>
      </c>
      <c r="U69" s="560" t="str">
        <f t="shared" si="5"/>
        <v/>
      </c>
      <c r="V69" s="560" t="str">
        <f t="shared" si="5"/>
        <v/>
      </c>
      <c r="W69" s="560" t="str">
        <f t="shared" si="5"/>
        <v/>
      </c>
      <c r="X69" s="560" t="str">
        <f t="shared" si="5"/>
        <v/>
      </c>
      <c r="Y69" s="561" t="str">
        <f t="shared" si="5"/>
        <v/>
      </c>
      <c r="Z69" s="566" t="str">
        <f t="shared" si="5"/>
        <v/>
      </c>
      <c r="AA69" s="560" t="str">
        <f t="shared" si="5"/>
        <v/>
      </c>
      <c r="AB69" s="560" t="str">
        <f t="shared" si="5"/>
        <v/>
      </c>
      <c r="AC69" s="560" t="str">
        <f t="shared" si="5"/>
        <v/>
      </c>
      <c r="AD69" s="560" t="str">
        <f t="shared" si="5"/>
        <v/>
      </c>
      <c r="AE69" s="560" t="str">
        <f t="shared" si="5"/>
        <v/>
      </c>
      <c r="AF69" s="561" t="str">
        <f t="shared" si="5"/>
        <v/>
      </c>
      <c r="AG69" s="560" t="str">
        <f t="shared" si="5"/>
        <v/>
      </c>
      <c r="AH69" s="560" t="str">
        <f t="shared" si="5"/>
        <v/>
      </c>
      <c r="AI69" s="560" t="str">
        <f t="shared" si="4"/>
        <v/>
      </c>
      <c r="AJ69" s="560" t="str">
        <f t="shared" si="4"/>
        <v/>
      </c>
      <c r="AK69" s="560" t="str">
        <f t="shared" si="4"/>
        <v/>
      </c>
      <c r="AL69" s="560" t="str">
        <f t="shared" si="4"/>
        <v/>
      </c>
      <c r="AM69" s="561" t="str">
        <f t="shared" si="4"/>
        <v/>
      </c>
      <c r="AN69" s="560" t="str">
        <f t="shared" si="4"/>
        <v/>
      </c>
      <c r="AO69" s="560" t="str">
        <f t="shared" si="4"/>
        <v/>
      </c>
      <c r="AP69" s="560" t="str">
        <f t="shared" si="4"/>
        <v/>
      </c>
      <c r="AQ69" s="560" t="str">
        <f t="shared" si="4"/>
        <v/>
      </c>
      <c r="AR69" s="560" t="str">
        <f t="shared" si="4"/>
        <v/>
      </c>
      <c r="AS69" s="560" t="str">
        <f t="shared" si="4"/>
        <v/>
      </c>
      <c r="AT69" s="561" t="str">
        <f t="shared" si="4"/>
        <v/>
      </c>
      <c r="AU69" s="560" t="str">
        <f t="shared" si="4"/>
        <v/>
      </c>
      <c r="AV69" s="560" t="str">
        <f t="shared" si="4"/>
        <v/>
      </c>
      <c r="AW69" s="561" t="str">
        <f t="shared" si="4"/>
        <v/>
      </c>
      <c r="AX69" s="1023"/>
      <c r="AY69" s="1024"/>
      <c r="AZ69" s="1024"/>
      <c r="BA69" s="1025"/>
      <c r="BB69" s="984"/>
      <c r="BC69" s="985"/>
      <c r="BD69" s="985"/>
      <c r="BE69" s="985"/>
      <c r="BF69" s="986"/>
    </row>
    <row r="70" spans="1:73" ht="18.75" customHeight="1">
      <c r="B70" s="941"/>
      <c r="C70" s="942"/>
      <c r="D70" s="942"/>
      <c r="E70" s="942"/>
      <c r="F70" s="942"/>
      <c r="G70" s="942"/>
      <c r="H70" s="942"/>
      <c r="I70" s="942"/>
      <c r="J70" s="942"/>
      <c r="K70" s="943"/>
      <c r="L70" s="949" t="s">
        <v>297</v>
      </c>
      <c r="M70" s="949"/>
      <c r="N70" s="949"/>
      <c r="O70" s="949"/>
      <c r="P70" s="949"/>
      <c r="Q70" s="949"/>
      <c r="R70" s="950"/>
      <c r="S70" s="559" t="str">
        <f t="shared" si="5"/>
        <v/>
      </c>
      <c r="T70" s="560" t="str">
        <f t="shared" si="4"/>
        <v/>
      </c>
      <c r="U70" s="560" t="str">
        <f t="shared" si="4"/>
        <v/>
      </c>
      <c r="V70" s="560" t="str">
        <f t="shared" si="4"/>
        <v/>
      </c>
      <c r="W70" s="560" t="str">
        <f t="shared" si="4"/>
        <v/>
      </c>
      <c r="X70" s="560" t="str">
        <f>IF($L70="","",IF(COUNTIFS($F$22:$F$60,$L70,X$22:X$60,"&gt;0")=0,"",COUNTIFS($F$22:$F$60,$L70,X$22:X$60,"&gt;0")))</f>
        <v/>
      </c>
      <c r="Y70" s="561" t="str">
        <f t="shared" si="4"/>
        <v/>
      </c>
      <c r="Z70" s="566" t="str">
        <f t="shared" si="4"/>
        <v/>
      </c>
      <c r="AA70" s="560" t="str">
        <f t="shared" si="4"/>
        <v/>
      </c>
      <c r="AB70" s="560" t="str">
        <f t="shared" si="4"/>
        <v/>
      </c>
      <c r="AC70" s="560" t="str">
        <f t="shared" si="4"/>
        <v/>
      </c>
      <c r="AD70" s="560" t="str">
        <f t="shared" si="4"/>
        <v/>
      </c>
      <c r="AE70" s="560" t="str">
        <f t="shared" si="4"/>
        <v/>
      </c>
      <c r="AF70" s="561" t="str">
        <f t="shared" si="4"/>
        <v/>
      </c>
      <c r="AG70" s="560" t="str">
        <f t="shared" si="4"/>
        <v/>
      </c>
      <c r="AH70" s="560" t="str">
        <f t="shared" si="4"/>
        <v/>
      </c>
      <c r="AI70" s="560" t="str">
        <f t="shared" si="4"/>
        <v/>
      </c>
      <c r="AJ70" s="560" t="str">
        <f t="shared" si="4"/>
        <v/>
      </c>
      <c r="AK70" s="560" t="str">
        <f t="shared" si="4"/>
        <v/>
      </c>
      <c r="AL70" s="560" t="str">
        <f t="shared" si="4"/>
        <v/>
      </c>
      <c r="AM70" s="561" t="str">
        <f t="shared" si="4"/>
        <v/>
      </c>
      <c r="AN70" s="560" t="str">
        <f t="shared" si="4"/>
        <v/>
      </c>
      <c r="AO70" s="560" t="str">
        <f t="shared" si="4"/>
        <v/>
      </c>
      <c r="AP70" s="560" t="str">
        <f t="shared" si="4"/>
        <v/>
      </c>
      <c r="AQ70" s="560" t="str">
        <f t="shared" si="4"/>
        <v/>
      </c>
      <c r="AR70" s="560" t="str">
        <f t="shared" si="4"/>
        <v/>
      </c>
      <c r="AS70" s="560" t="str">
        <f t="shared" si="4"/>
        <v/>
      </c>
      <c r="AT70" s="561" t="str">
        <f t="shared" si="4"/>
        <v/>
      </c>
      <c r="AU70" s="560" t="str">
        <f t="shared" si="4"/>
        <v/>
      </c>
      <c r="AV70" s="560" t="str">
        <f t="shared" si="4"/>
        <v/>
      </c>
      <c r="AW70" s="561" t="str">
        <f t="shared" si="4"/>
        <v/>
      </c>
      <c r="AX70" s="1023"/>
      <c r="AY70" s="1024"/>
      <c r="AZ70" s="1024"/>
      <c r="BA70" s="1025"/>
      <c r="BB70" s="984"/>
      <c r="BC70" s="985"/>
      <c r="BD70" s="985"/>
      <c r="BE70" s="985"/>
      <c r="BF70" s="986"/>
    </row>
    <row r="71" spans="1:73" ht="18.75" customHeight="1">
      <c r="B71" s="941"/>
      <c r="C71" s="942"/>
      <c r="D71" s="942"/>
      <c r="E71" s="942"/>
      <c r="F71" s="942"/>
      <c r="G71" s="942"/>
      <c r="H71" s="942"/>
      <c r="I71" s="942"/>
      <c r="J71" s="942"/>
      <c r="K71" s="943"/>
      <c r="L71" s="949" t="s">
        <v>296</v>
      </c>
      <c r="M71" s="949"/>
      <c r="N71" s="949"/>
      <c r="O71" s="949"/>
      <c r="P71" s="949"/>
      <c r="Q71" s="949"/>
      <c r="R71" s="950"/>
      <c r="S71" s="559" t="str">
        <f t="shared" si="5"/>
        <v/>
      </c>
      <c r="T71" s="560" t="str">
        <f t="shared" si="4"/>
        <v/>
      </c>
      <c r="U71" s="560" t="str">
        <f t="shared" si="4"/>
        <v/>
      </c>
      <c r="V71" s="560" t="str">
        <f t="shared" si="4"/>
        <v/>
      </c>
      <c r="W71" s="560" t="str">
        <f t="shared" si="4"/>
        <v/>
      </c>
      <c r="X71" s="560" t="str">
        <f t="shared" si="4"/>
        <v/>
      </c>
      <c r="Y71" s="561" t="str">
        <f t="shared" si="4"/>
        <v/>
      </c>
      <c r="Z71" s="566" t="str">
        <f t="shared" si="4"/>
        <v/>
      </c>
      <c r="AA71" s="560" t="str">
        <f t="shared" si="4"/>
        <v/>
      </c>
      <c r="AB71" s="560" t="str">
        <f t="shared" si="4"/>
        <v/>
      </c>
      <c r="AC71" s="560" t="str">
        <f t="shared" si="4"/>
        <v/>
      </c>
      <c r="AD71" s="560" t="str">
        <f t="shared" si="4"/>
        <v/>
      </c>
      <c r="AE71" s="560" t="str">
        <f t="shared" si="4"/>
        <v/>
      </c>
      <c r="AF71" s="561" t="str">
        <f t="shared" si="4"/>
        <v/>
      </c>
      <c r="AG71" s="560" t="str">
        <f t="shared" si="4"/>
        <v/>
      </c>
      <c r="AH71" s="560" t="str">
        <f t="shared" si="4"/>
        <v/>
      </c>
      <c r="AI71" s="560" t="str">
        <f t="shared" si="4"/>
        <v/>
      </c>
      <c r="AJ71" s="560" t="str">
        <f t="shared" si="4"/>
        <v/>
      </c>
      <c r="AK71" s="560" t="str">
        <f t="shared" si="4"/>
        <v/>
      </c>
      <c r="AL71" s="560" t="str">
        <f t="shared" si="4"/>
        <v/>
      </c>
      <c r="AM71" s="561" t="str">
        <f t="shared" si="4"/>
        <v/>
      </c>
      <c r="AN71" s="560" t="str">
        <f t="shared" si="4"/>
        <v/>
      </c>
      <c r="AO71" s="560" t="str">
        <f t="shared" si="4"/>
        <v/>
      </c>
      <c r="AP71" s="560" t="str">
        <f t="shared" si="4"/>
        <v/>
      </c>
      <c r="AQ71" s="560" t="str">
        <f t="shared" si="4"/>
        <v/>
      </c>
      <c r="AR71" s="560" t="str">
        <f t="shared" si="4"/>
        <v/>
      </c>
      <c r="AS71" s="560" t="str">
        <f t="shared" si="4"/>
        <v/>
      </c>
      <c r="AT71" s="561" t="str">
        <f t="shared" si="4"/>
        <v/>
      </c>
      <c r="AU71" s="560" t="str">
        <f t="shared" si="4"/>
        <v/>
      </c>
      <c r="AV71" s="560" t="str">
        <f t="shared" si="4"/>
        <v/>
      </c>
      <c r="AW71" s="561" t="str">
        <f t="shared" si="4"/>
        <v/>
      </c>
      <c r="AX71" s="1023"/>
      <c r="AY71" s="1024"/>
      <c r="AZ71" s="1024"/>
      <c r="BA71" s="1025"/>
      <c r="BB71" s="984"/>
      <c r="BC71" s="985"/>
      <c r="BD71" s="985"/>
      <c r="BE71" s="985"/>
      <c r="BF71" s="986"/>
    </row>
    <row r="72" spans="1:73" ht="18.75" customHeight="1" thickBot="1">
      <c r="B72" s="944"/>
      <c r="C72" s="945"/>
      <c r="D72" s="945"/>
      <c r="E72" s="945"/>
      <c r="F72" s="945"/>
      <c r="G72" s="945"/>
      <c r="H72" s="945"/>
      <c r="I72" s="945"/>
      <c r="J72" s="945"/>
      <c r="K72" s="946"/>
      <c r="L72" s="1016"/>
      <c r="M72" s="1016"/>
      <c r="N72" s="1016"/>
      <c r="O72" s="1016"/>
      <c r="P72" s="1016"/>
      <c r="Q72" s="1016"/>
      <c r="R72" s="1017"/>
      <c r="S72" s="567" t="str">
        <f t="shared" si="5"/>
        <v/>
      </c>
      <c r="T72" s="568" t="str">
        <f t="shared" si="4"/>
        <v/>
      </c>
      <c r="U72" s="568" t="str">
        <f t="shared" si="4"/>
        <v/>
      </c>
      <c r="V72" s="568" t="str">
        <f t="shared" si="4"/>
        <v/>
      </c>
      <c r="W72" s="568" t="str">
        <f t="shared" si="4"/>
        <v/>
      </c>
      <c r="X72" s="568" t="str">
        <f t="shared" si="4"/>
        <v/>
      </c>
      <c r="Y72" s="569" t="str">
        <f t="shared" si="4"/>
        <v/>
      </c>
      <c r="Z72" s="570" t="str">
        <f t="shared" si="4"/>
        <v/>
      </c>
      <c r="AA72" s="568" t="str">
        <f t="shared" si="4"/>
        <v/>
      </c>
      <c r="AB72" s="568" t="str">
        <f t="shared" si="4"/>
        <v/>
      </c>
      <c r="AC72" s="568" t="str">
        <f t="shared" si="4"/>
        <v/>
      </c>
      <c r="AD72" s="568" t="str">
        <f t="shared" si="4"/>
        <v/>
      </c>
      <c r="AE72" s="568" t="str">
        <f t="shared" si="4"/>
        <v/>
      </c>
      <c r="AF72" s="569" t="str">
        <f t="shared" si="4"/>
        <v/>
      </c>
      <c r="AG72" s="568" t="str">
        <f t="shared" si="4"/>
        <v/>
      </c>
      <c r="AH72" s="568" t="str">
        <f t="shared" si="4"/>
        <v/>
      </c>
      <c r="AI72" s="568" t="str">
        <f t="shared" si="4"/>
        <v/>
      </c>
      <c r="AJ72" s="568" t="str">
        <f t="shared" si="4"/>
        <v/>
      </c>
      <c r="AK72" s="568" t="str">
        <f t="shared" si="4"/>
        <v/>
      </c>
      <c r="AL72" s="568" t="str">
        <f t="shared" si="4"/>
        <v/>
      </c>
      <c r="AM72" s="569" t="str">
        <f t="shared" si="4"/>
        <v/>
      </c>
      <c r="AN72" s="568" t="str">
        <f t="shared" si="4"/>
        <v/>
      </c>
      <c r="AO72" s="568" t="str">
        <f t="shared" si="4"/>
        <v/>
      </c>
      <c r="AP72" s="568" t="str">
        <f t="shared" si="4"/>
        <v/>
      </c>
      <c r="AQ72" s="568" t="str">
        <f t="shared" si="4"/>
        <v/>
      </c>
      <c r="AR72" s="568" t="str">
        <f t="shared" si="4"/>
        <v/>
      </c>
      <c r="AS72" s="568" t="str">
        <f t="shared" si="4"/>
        <v/>
      </c>
      <c r="AT72" s="569" t="str">
        <f t="shared" si="4"/>
        <v/>
      </c>
      <c r="AU72" s="568" t="str">
        <f t="shared" si="4"/>
        <v/>
      </c>
      <c r="AV72" s="568" t="str">
        <f t="shared" si="4"/>
        <v/>
      </c>
      <c r="AW72" s="569" t="str">
        <f t="shared" si="4"/>
        <v/>
      </c>
      <c r="AX72" s="1026"/>
      <c r="AY72" s="1027"/>
      <c r="AZ72" s="1027"/>
      <c r="BA72" s="1028"/>
      <c r="BB72" s="987"/>
      <c r="BC72" s="988"/>
      <c r="BD72" s="988"/>
      <c r="BE72" s="988"/>
      <c r="BF72" s="989"/>
    </row>
    <row r="73" spans="1:73" ht="13.5" customHeight="1">
      <c r="C73" s="664"/>
      <c r="D73" s="664"/>
      <c r="E73" s="664"/>
      <c r="F73" s="664"/>
      <c r="G73" s="665"/>
      <c r="H73" s="666"/>
      <c r="AF73" s="667"/>
    </row>
    <row r="74" spans="1:73" ht="11.4" customHeight="1">
      <c r="A74" s="668"/>
      <c r="B74" s="668"/>
      <c r="C74" s="668"/>
      <c r="D74" s="668"/>
      <c r="E74" s="668"/>
      <c r="F74" s="668"/>
      <c r="G74" s="668"/>
      <c r="H74" s="669"/>
      <c r="I74" s="669"/>
      <c r="J74" s="669"/>
      <c r="K74" s="669"/>
      <c r="L74" s="669"/>
      <c r="M74" s="669"/>
      <c r="N74" s="669"/>
      <c r="O74" s="669"/>
      <c r="P74" s="669"/>
      <c r="Q74" s="669"/>
      <c r="R74" s="669"/>
      <c r="S74" s="669"/>
      <c r="T74" s="669"/>
      <c r="U74" s="669"/>
      <c r="V74" s="669"/>
      <c r="W74" s="669"/>
      <c r="X74" s="669"/>
      <c r="Y74" s="669"/>
      <c r="Z74" s="669"/>
      <c r="AA74" s="669"/>
      <c r="AB74" s="669"/>
      <c r="AC74" s="669"/>
      <c r="AD74" s="669"/>
      <c r="AE74" s="669"/>
      <c r="AF74" s="669"/>
      <c r="AG74" s="669"/>
      <c r="AH74" s="669"/>
      <c r="AI74" s="669"/>
      <c r="AJ74" s="669"/>
      <c r="AK74" s="669"/>
      <c r="AL74" s="669"/>
      <c r="AM74" s="669"/>
      <c r="AN74" s="669"/>
      <c r="AO74" s="669"/>
      <c r="AP74" s="669"/>
      <c r="AQ74" s="669"/>
      <c r="AR74" s="670"/>
      <c r="AS74" s="670"/>
      <c r="AT74" s="670"/>
      <c r="AU74" s="670"/>
      <c r="AV74" s="670"/>
      <c r="AW74" s="670"/>
      <c r="AX74" s="670"/>
      <c r="AY74" s="670"/>
      <c r="AZ74" s="670"/>
      <c r="BA74" s="670"/>
    </row>
    <row r="75" spans="1:73" ht="20.25" customHeight="1">
      <c r="A75" s="671"/>
      <c r="B75" s="671"/>
      <c r="C75" s="668"/>
      <c r="D75" s="668"/>
      <c r="E75" s="668"/>
      <c r="F75" s="668"/>
      <c r="G75" s="671"/>
      <c r="H75" s="671"/>
      <c r="I75" s="671"/>
      <c r="J75" s="671"/>
      <c r="K75" s="671"/>
      <c r="L75" s="671"/>
      <c r="M75" s="671"/>
      <c r="N75" s="671"/>
      <c r="O75" s="671"/>
      <c r="P75" s="671"/>
      <c r="Q75" s="671"/>
      <c r="R75" s="671"/>
      <c r="S75" s="671"/>
      <c r="T75" s="671"/>
      <c r="U75" s="671"/>
      <c r="V75" s="671"/>
      <c r="W75" s="671"/>
      <c r="X75" s="671"/>
      <c r="Y75" s="671"/>
      <c r="Z75" s="671"/>
      <c r="AA75" s="671"/>
      <c r="AB75" s="671"/>
      <c r="AC75" s="671"/>
      <c r="AD75" s="671"/>
      <c r="AE75" s="671"/>
      <c r="AF75" s="671"/>
      <c r="AG75" s="671"/>
      <c r="AH75" s="671"/>
      <c r="AI75" s="671"/>
      <c r="AJ75" s="671"/>
      <c r="AK75" s="671"/>
      <c r="AL75" s="671"/>
      <c r="AM75" s="671"/>
      <c r="AN75" s="671"/>
      <c r="AO75" s="671"/>
      <c r="AP75" s="671"/>
      <c r="AQ75" s="671"/>
      <c r="AR75" s="672"/>
      <c r="AS75" s="672"/>
      <c r="AT75" s="672"/>
      <c r="AU75" s="672"/>
      <c r="AV75" s="672"/>
      <c r="BN75" s="673"/>
      <c r="BO75" s="674"/>
      <c r="BP75" s="673"/>
      <c r="BQ75" s="673"/>
      <c r="BR75" s="673"/>
      <c r="BS75" s="675"/>
      <c r="BT75" s="676"/>
      <c r="BU75" s="676"/>
    </row>
    <row r="76" spans="1:73" ht="20.25" customHeight="1">
      <c r="A76" s="668"/>
      <c r="B76" s="668"/>
      <c r="C76" s="677"/>
      <c r="D76" s="677"/>
      <c r="E76" s="677"/>
      <c r="F76" s="677"/>
      <c r="G76" s="677"/>
      <c r="H76" s="678"/>
      <c r="I76" s="678"/>
      <c r="J76" s="668"/>
      <c r="K76" s="668"/>
      <c r="L76" s="668"/>
      <c r="M76" s="668"/>
      <c r="N76" s="668"/>
      <c r="O76" s="668"/>
      <c r="P76" s="668"/>
      <c r="Q76" s="668"/>
      <c r="R76" s="668"/>
      <c r="S76" s="668"/>
      <c r="T76" s="668"/>
      <c r="U76" s="668"/>
      <c r="V76" s="668"/>
      <c r="W76" s="668"/>
      <c r="X76" s="668"/>
      <c r="Y76" s="668"/>
      <c r="Z76" s="668"/>
      <c r="AA76" s="668"/>
      <c r="AB76" s="668"/>
      <c r="AC76" s="668"/>
      <c r="AD76" s="668"/>
      <c r="AE76" s="668"/>
      <c r="AF76" s="668"/>
      <c r="AG76" s="668"/>
      <c r="AH76" s="668"/>
      <c r="AI76" s="668"/>
      <c r="AJ76" s="668"/>
      <c r="AK76" s="668"/>
      <c r="AL76" s="668"/>
      <c r="AM76" s="668"/>
      <c r="AN76" s="668"/>
      <c r="AO76" s="668"/>
      <c r="AP76" s="668"/>
      <c r="AQ76" s="668"/>
    </row>
    <row r="77" spans="1:73" ht="20.25" customHeight="1">
      <c r="A77" s="668"/>
      <c r="B77" s="668"/>
      <c r="C77" s="677"/>
      <c r="D77" s="677"/>
      <c r="E77" s="677"/>
      <c r="F77" s="677"/>
      <c r="G77" s="677"/>
      <c r="H77" s="678"/>
      <c r="I77" s="678"/>
      <c r="J77" s="668"/>
      <c r="K77" s="668"/>
      <c r="L77" s="668"/>
      <c r="M77" s="668"/>
      <c r="N77" s="668"/>
      <c r="O77" s="668"/>
      <c r="P77" s="668"/>
      <c r="Q77" s="668"/>
      <c r="R77" s="668"/>
      <c r="S77" s="668"/>
      <c r="T77" s="668"/>
      <c r="U77" s="668"/>
      <c r="V77" s="668"/>
      <c r="W77" s="668"/>
      <c r="X77" s="668"/>
      <c r="Y77" s="668"/>
      <c r="Z77" s="668"/>
      <c r="AA77" s="668"/>
      <c r="AB77" s="668"/>
      <c r="AC77" s="668"/>
      <c r="AD77" s="668"/>
      <c r="AE77" s="668"/>
      <c r="AF77" s="668"/>
      <c r="AG77" s="668"/>
      <c r="AH77" s="668"/>
      <c r="AI77" s="668"/>
      <c r="AJ77" s="668"/>
      <c r="AK77" s="668"/>
      <c r="AL77" s="668"/>
      <c r="AM77" s="668"/>
      <c r="AN77" s="668"/>
      <c r="AO77" s="668"/>
      <c r="AP77" s="668"/>
      <c r="AQ77" s="668"/>
    </row>
    <row r="78" spans="1:73" ht="20.25" customHeight="1">
      <c r="A78" s="668"/>
      <c r="B78" s="668"/>
      <c r="C78" s="678"/>
      <c r="D78" s="678"/>
      <c r="E78" s="678"/>
      <c r="F78" s="678"/>
      <c r="G78" s="678"/>
      <c r="H78" s="668"/>
      <c r="I78" s="668"/>
      <c r="J78" s="668"/>
      <c r="K78" s="668"/>
      <c r="L78" s="668"/>
      <c r="M78" s="668"/>
      <c r="N78" s="668"/>
      <c r="O78" s="668"/>
      <c r="P78" s="668"/>
      <c r="Q78" s="668"/>
      <c r="R78" s="668"/>
      <c r="S78" s="668"/>
      <c r="T78" s="668"/>
      <c r="U78" s="668"/>
      <c r="V78" s="668"/>
      <c r="W78" s="668"/>
      <c r="X78" s="668"/>
      <c r="Y78" s="668"/>
      <c r="Z78" s="668"/>
      <c r="AA78" s="668"/>
      <c r="AB78" s="668"/>
      <c r="AC78" s="668"/>
      <c r="AD78" s="668"/>
      <c r="AE78" s="668"/>
      <c r="AF78" s="668"/>
      <c r="AG78" s="668"/>
      <c r="AH78" s="668"/>
      <c r="AI78" s="668"/>
      <c r="AJ78" s="668"/>
      <c r="AK78" s="668"/>
      <c r="AL78" s="668"/>
      <c r="AM78" s="668"/>
      <c r="AN78" s="668"/>
      <c r="AO78" s="668"/>
      <c r="AP78" s="668"/>
      <c r="AQ78" s="668"/>
    </row>
    <row r="79" spans="1:73" ht="20.25" customHeight="1">
      <c r="A79" s="668"/>
      <c r="B79" s="668"/>
      <c r="C79" s="678"/>
      <c r="D79" s="678"/>
      <c r="E79" s="678"/>
      <c r="F79" s="678"/>
      <c r="G79" s="678"/>
      <c r="H79" s="668"/>
      <c r="I79" s="668"/>
      <c r="J79" s="668"/>
      <c r="K79" s="668"/>
      <c r="L79" s="668"/>
      <c r="M79" s="668"/>
      <c r="N79" s="668"/>
      <c r="O79" s="668"/>
      <c r="P79" s="668"/>
      <c r="Q79" s="668"/>
      <c r="R79" s="668"/>
      <c r="S79" s="668"/>
      <c r="T79" s="668"/>
      <c r="U79" s="668"/>
      <c r="V79" s="668"/>
      <c r="W79" s="668"/>
      <c r="X79" s="668"/>
      <c r="Y79" s="668"/>
      <c r="Z79" s="668"/>
      <c r="AA79" s="668"/>
      <c r="AB79" s="668"/>
      <c r="AC79" s="668"/>
      <c r="AD79" s="668"/>
      <c r="AE79" s="668"/>
      <c r="AF79" s="668"/>
      <c r="AG79" s="668"/>
      <c r="AH79" s="668"/>
      <c r="AI79" s="668"/>
      <c r="AJ79" s="668"/>
      <c r="AK79" s="668"/>
      <c r="AL79" s="668"/>
      <c r="AM79" s="668"/>
      <c r="AN79" s="668"/>
      <c r="AO79" s="668"/>
      <c r="AP79" s="668"/>
      <c r="AQ79" s="668"/>
    </row>
    <row r="80" spans="1:73" ht="20.25" customHeight="1">
      <c r="A80" s="668"/>
      <c r="B80" s="668"/>
      <c r="C80" s="678"/>
      <c r="D80" s="678"/>
      <c r="E80" s="678"/>
      <c r="F80" s="678"/>
      <c r="G80" s="678"/>
      <c r="H80" s="668"/>
      <c r="I80" s="668"/>
      <c r="J80" s="668"/>
      <c r="K80" s="668"/>
      <c r="L80" s="668"/>
      <c r="M80" s="668"/>
      <c r="N80" s="668"/>
      <c r="O80" s="668"/>
      <c r="P80" s="668"/>
      <c r="Q80" s="668"/>
      <c r="R80" s="668"/>
      <c r="S80" s="668"/>
      <c r="T80" s="668"/>
      <c r="U80" s="668"/>
      <c r="V80" s="668"/>
      <c r="W80" s="668"/>
      <c r="X80" s="668"/>
      <c r="Y80" s="668"/>
      <c r="Z80" s="668"/>
      <c r="AA80" s="668"/>
      <c r="AB80" s="668"/>
      <c r="AC80" s="668"/>
      <c r="AD80" s="668"/>
      <c r="AE80" s="668"/>
      <c r="AF80" s="668"/>
      <c r="AG80" s="668"/>
      <c r="AH80" s="668"/>
      <c r="AI80" s="668"/>
      <c r="AJ80" s="668"/>
      <c r="AK80" s="668"/>
      <c r="AL80" s="668"/>
      <c r="AM80" s="668"/>
      <c r="AN80" s="668"/>
      <c r="AO80" s="668"/>
      <c r="AP80" s="668"/>
      <c r="AQ80" s="668"/>
    </row>
    <row r="81" spans="3:7" ht="20.25" customHeight="1">
      <c r="C81" s="667"/>
      <c r="D81" s="667"/>
      <c r="E81" s="667"/>
      <c r="F81" s="667"/>
      <c r="G81" s="667"/>
    </row>
  </sheetData>
  <sheetProtection insertColumns="0" deleteRows="0"/>
  <mergeCells count="247">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AZ62:BA62"/>
    <mergeCell ref="G67:R67"/>
    <mergeCell ref="B68:K72"/>
    <mergeCell ref="L68:R68"/>
    <mergeCell ref="L69:R69"/>
    <mergeCell ref="L70:R70"/>
    <mergeCell ref="L71:R71"/>
    <mergeCell ref="G62:K64"/>
    <mergeCell ref="M62:R62"/>
    <mergeCell ref="AX62:AY62"/>
  </mergeCells>
  <phoneticPr fontId="20"/>
  <conditionalFormatting sqref="S24 S65:BA72">
    <cfRule type="expression" dxfId="549" priority="275">
      <formula>INDIRECT(ADDRESS(ROW(),COLUMN()))=TRUNC(INDIRECT(ADDRESS(ROW(),COLUMN())))</formula>
    </cfRule>
  </conditionalFormatting>
  <conditionalFormatting sqref="S23">
    <cfRule type="expression" dxfId="548" priority="274">
      <formula>INDIRECT(ADDRESS(ROW(),COLUMN()))=TRUNC(INDIRECT(ADDRESS(ROW(),COLUMN())))</formula>
    </cfRule>
  </conditionalFormatting>
  <conditionalFormatting sqref="T24:Y24">
    <cfRule type="expression" dxfId="547" priority="273">
      <formula>INDIRECT(ADDRESS(ROW(),COLUMN()))=TRUNC(INDIRECT(ADDRESS(ROW(),COLUMN())))</formula>
    </cfRule>
  </conditionalFormatting>
  <conditionalFormatting sqref="T23:Y23">
    <cfRule type="expression" dxfId="546" priority="272">
      <formula>INDIRECT(ADDRESS(ROW(),COLUMN()))=TRUNC(INDIRECT(ADDRESS(ROW(),COLUMN())))</formula>
    </cfRule>
  </conditionalFormatting>
  <conditionalFormatting sqref="AX23:BA24">
    <cfRule type="expression" dxfId="545" priority="271">
      <formula>INDIRECT(ADDRESS(ROW(),COLUMN()))=TRUNC(INDIRECT(ADDRESS(ROW(),COLUMN())))</formula>
    </cfRule>
  </conditionalFormatting>
  <conditionalFormatting sqref="BC14:BD14">
    <cfRule type="expression" dxfId="544" priority="270">
      <formula>INDIRECT(ADDRESS(ROW(),COLUMN()))=TRUNC(INDIRECT(ADDRESS(ROW(),COLUMN())))</formula>
    </cfRule>
  </conditionalFormatting>
  <conditionalFormatting sqref="Z24">
    <cfRule type="expression" dxfId="543" priority="269">
      <formula>INDIRECT(ADDRESS(ROW(),COLUMN()))=TRUNC(INDIRECT(ADDRESS(ROW(),COLUMN())))</formula>
    </cfRule>
  </conditionalFormatting>
  <conditionalFormatting sqref="Z23">
    <cfRule type="expression" dxfId="542" priority="268">
      <formula>INDIRECT(ADDRESS(ROW(),COLUMN()))=TRUNC(INDIRECT(ADDRESS(ROW(),COLUMN())))</formula>
    </cfRule>
  </conditionalFormatting>
  <conditionalFormatting sqref="AA24:AF24">
    <cfRule type="expression" dxfId="541" priority="267">
      <formula>INDIRECT(ADDRESS(ROW(),COLUMN()))=TRUNC(INDIRECT(ADDRESS(ROW(),COLUMN())))</formula>
    </cfRule>
  </conditionalFormatting>
  <conditionalFormatting sqref="AA23:AF23">
    <cfRule type="expression" dxfId="540" priority="266">
      <formula>INDIRECT(ADDRESS(ROW(),COLUMN()))=TRUNC(INDIRECT(ADDRESS(ROW(),COLUMN())))</formula>
    </cfRule>
  </conditionalFormatting>
  <conditionalFormatting sqref="AG24">
    <cfRule type="expression" dxfId="539" priority="265">
      <formula>INDIRECT(ADDRESS(ROW(),COLUMN()))=TRUNC(INDIRECT(ADDRESS(ROW(),COLUMN())))</formula>
    </cfRule>
  </conditionalFormatting>
  <conditionalFormatting sqref="AG23">
    <cfRule type="expression" dxfId="538" priority="264">
      <formula>INDIRECT(ADDRESS(ROW(),COLUMN()))=TRUNC(INDIRECT(ADDRESS(ROW(),COLUMN())))</formula>
    </cfRule>
  </conditionalFormatting>
  <conditionalFormatting sqref="AH24:AM24">
    <cfRule type="expression" dxfId="537" priority="263">
      <formula>INDIRECT(ADDRESS(ROW(),COLUMN()))=TRUNC(INDIRECT(ADDRESS(ROW(),COLUMN())))</formula>
    </cfRule>
  </conditionalFormatting>
  <conditionalFormatting sqref="AH23:AM23">
    <cfRule type="expression" dxfId="536" priority="262">
      <formula>INDIRECT(ADDRESS(ROW(),COLUMN()))=TRUNC(INDIRECT(ADDRESS(ROW(),COLUMN())))</formula>
    </cfRule>
  </conditionalFormatting>
  <conditionalFormatting sqref="AN24">
    <cfRule type="expression" dxfId="535" priority="261">
      <formula>INDIRECT(ADDRESS(ROW(),COLUMN()))=TRUNC(INDIRECT(ADDRESS(ROW(),COLUMN())))</formula>
    </cfRule>
  </conditionalFormatting>
  <conditionalFormatting sqref="AN23">
    <cfRule type="expression" dxfId="534" priority="260">
      <formula>INDIRECT(ADDRESS(ROW(),COLUMN()))=TRUNC(INDIRECT(ADDRESS(ROW(),COLUMN())))</formula>
    </cfRule>
  </conditionalFormatting>
  <conditionalFormatting sqref="AO24:AT24">
    <cfRule type="expression" dxfId="533" priority="259">
      <formula>INDIRECT(ADDRESS(ROW(),COLUMN()))=TRUNC(INDIRECT(ADDRESS(ROW(),COLUMN())))</formula>
    </cfRule>
  </conditionalFormatting>
  <conditionalFormatting sqref="AO23:AT23">
    <cfRule type="expression" dxfId="532" priority="258">
      <formula>INDIRECT(ADDRESS(ROW(),COLUMN()))=TRUNC(INDIRECT(ADDRESS(ROW(),COLUMN())))</formula>
    </cfRule>
  </conditionalFormatting>
  <conditionalFormatting sqref="AU24">
    <cfRule type="expression" dxfId="531" priority="257">
      <formula>INDIRECT(ADDRESS(ROW(),COLUMN()))=TRUNC(INDIRECT(ADDRESS(ROW(),COLUMN())))</formula>
    </cfRule>
  </conditionalFormatting>
  <conditionalFormatting sqref="AU23">
    <cfRule type="expression" dxfId="530" priority="256">
      <formula>INDIRECT(ADDRESS(ROW(),COLUMN()))=TRUNC(INDIRECT(ADDRESS(ROW(),COLUMN())))</formula>
    </cfRule>
  </conditionalFormatting>
  <conditionalFormatting sqref="AV24:AW24">
    <cfRule type="expression" dxfId="529" priority="255">
      <formula>INDIRECT(ADDRESS(ROW(),COLUMN()))=TRUNC(INDIRECT(ADDRESS(ROW(),COLUMN())))</formula>
    </cfRule>
  </conditionalFormatting>
  <conditionalFormatting sqref="AV23:AW23">
    <cfRule type="expression" dxfId="528" priority="254">
      <formula>INDIRECT(ADDRESS(ROW(),COLUMN()))=TRUNC(INDIRECT(ADDRESS(ROW(),COLUMN())))</formula>
    </cfRule>
  </conditionalFormatting>
  <conditionalFormatting sqref="S27">
    <cfRule type="expression" dxfId="527" priority="253">
      <formula>INDIRECT(ADDRESS(ROW(),COLUMN()))=TRUNC(INDIRECT(ADDRESS(ROW(),COLUMN())))</formula>
    </cfRule>
  </conditionalFormatting>
  <conditionalFormatting sqref="S26">
    <cfRule type="expression" dxfId="526" priority="252">
      <formula>INDIRECT(ADDRESS(ROW(),COLUMN()))=TRUNC(INDIRECT(ADDRESS(ROW(),COLUMN())))</formula>
    </cfRule>
  </conditionalFormatting>
  <conditionalFormatting sqref="T27:Y27">
    <cfRule type="expression" dxfId="525" priority="251">
      <formula>INDIRECT(ADDRESS(ROW(),COLUMN()))=TRUNC(INDIRECT(ADDRESS(ROW(),COLUMN())))</formula>
    </cfRule>
  </conditionalFormatting>
  <conditionalFormatting sqref="T26:Y26">
    <cfRule type="expression" dxfId="524" priority="250">
      <formula>INDIRECT(ADDRESS(ROW(),COLUMN()))=TRUNC(INDIRECT(ADDRESS(ROW(),COLUMN())))</formula>
    </cfRule>
  </conditionalFormatting>
  <conditionalFormatting sqref="AX26:BA27">
    <cfRule type="expression" dxfId="523" priority="249">
      <formula>INDIRECT(ADDRESS(ROW(),COLUMN()))=TRUNC(INDIRECT(ADDRESS(ROW(),COLUMN())))</formula>
    </cfRule>
  </conditionalFormatting>
  <conditionalFormatting sqref="Z27">
    <cfRule type="expression" dxfId="522" priority="248">
      <formula>INDIRECT(ADDRESS(ROW(),COLUMN()))=TRUNC(INDIRECT(ADDRESS(ROW(),COLUMN())))</formula>
    </cfRule>
  </conditionalFormatting>
  <conditionalFormatting sqref="Z26">
    <cfRule type="expression" dxfId="521" priority="247">
      <formula>INDIRECT(ADDRESS(ROW(),COLUMN()))=TRUNC(INDIRECT(ADDRESS(ROW(),COLUMN())))</formula>
    </cfRule>
  </conditionalFormatting>
  <conditionalFormatting sqref="AA27:AF27">
    <cfRule type="expression" dxfId="520" priority="246">
      <formula>INDIRECT(ADDRESS(ROW(),COLUMN()))=TRUNC(INDIRECT(ADDRESS(ROW(),COLUMN())))</formula>
    </cfRule>
  </conditionalFormatting>
  <conditionalFormatting sqref="AA26:AF26">
    <cfRule type="expression" dxfId="519" priority="245">
      <formula>INDIRECT(ADDRESS(ROW(),COLUMN()))=TRUNC(INDIRECT(ADDRESS(ROW(),COLUMN())))</formula>
    </cfRule>
  </conditionalFormatting>
  <conditionalFormatting sqref="AG27">
    <cfRule type="expression" dxfId="518" priority="244">
      <formula>INDIRECT(ADDRESS(ROW(),COLUMN()))=TRUNC(INDIRECT(ADDRESS(ROW(),COLUMN())))</formula>
    </cfRule>
  </conditionalFormatting>
  <conditionalFormatting sqref="AG26">
    <cfRule type="expression" dxfId="517" priority="243">
      <formula>INDIRECT(ADDRESS(ROW(),COLUMN()))=TRUNC(INDIRECT(ADDRESS(ROW(),COLUMN())))</formula>
    </cfRule>
  </conditionalFormatting>
  <conditionalFormatting sqref="AH27:AM27">
    <cfRule type="expression" dxfId="516" priority="242">
      <formula>INDIRECT(ADDRESS(ROW(),COLUMN()))=TRUNC(INDIRECT(ADDRESS(ROW(),COLUMN())))</formula>
    </cfRule>
  </conditionalFormatting>
  <conditionalFormatting sqref="AH26:AM26">
    <cfRule type="expression" dxfId="515" priority="241">
      <formula>INDIRECT(ADDRESS(ROW(),COLUMN()))=TRUNC(INDIRECT(ADDRESS(ROW(),COLUMN())))</formula>
    </cfRule>
  </conditionalFormatting>
  <conditionalFormatting sqref="AN27">
    <cfRule type="expression" dxfId="514" priority="240">
      <formula>INDIRECT(ADDRESS(ROW(),COLUMN()))=TRUNC(INDIRECT(ADDRESS(ROW(),COLUMN())))</formula>
    </cfRule>
  </conditionalFormatting>
  <conditionalFormatting sqref="AN26">
    <cfRule type="expression" dxfId="513" priority="239">
      <formula>INDIRECT(ADDRESS(ROW(),COLUMN()))=TRUNC(INDIRECT(ADDRESS(ROW(),COLUMN())))</formula>
    </cfRule>
  </conditionalFormatting>
  <conditionalFormatting sqref="AO27:AT27">
    <cfRule type="expression" dxfId="512" priority="238">
      <formula>INDIRECT(ADDRESS(ROW(),COLUMN()))=TRUNC(INDIRECT(ADDRESS(ROW(),COLUMN())))</formula>
    </cfRule>
  </conditionalFormatting>
  <conditionalFormatting sqref="AO26:AT26">
    <cfRule type="expression" dxfId="511" priority="237">
      <formula>INDIRECT(ADDRESS(ROW(),COLUMN()))=TRUNC(INDIRECT(ADDRESS(ROW(),COLUMN())))</formula>
    </cfRule>
  </conditionalFormatting>
  <conditionalFormatting sqref="AU27">
    <cfRule type="expression" dxfId="510" priority="236">
      <formula>INDIRECT(ADDRESS(ROW(),COLUMN()))=TRUNC(INDIRECT(ADDRESS(ROW(),COLUMN())))</formula>
    </cfRule>
  </conditionalFormatting>
  <conditionalFormatting sqref="AU26">
    <cfRule type="expression" dxfId="509" priority="235">
      <formula>INDIRECT(ADDRESS(ROW(),COLUMN()))=TRUNC(INDIRECT(ADDRESS(ROW(),COLUMN())))</formula>
    </cfRule>
  </conditionalFormatting>
  <conditionalFormatting sqref="AV27:AW27">
    <cfRule type="expression" dxfId="508" priority="234">
      <formula>INDIRECT(ADDRESS(ROW(),COLUMN()))=TRUNC(INDIRECT(ADDRESS(ROW(),COLUMN())))</formula>
    </cfRule>
  </conditionalFormatting>
  <conditionalFormatting sqref="AV26:AW26">
    <cfRule type="expression" dxfId="507" priority="233">
      <formula>INDIRECT(ADDRESS(ROW(),COLUMN()))=TRUNC(INDIRECT(ADDRESS(ROW(),COLUMN())))</formula>
    </cfRule>
  </conditionalFormatting>
  <conditionalFormatting sqref="S30">
    <cfRule type="expression" dxfId="506" priority="232">
      <formula>INDIRECT(ADDRESS(ROW(),COLUMN()))=TRUNC(INDIRECT(ADDRESS(ROW(),COLUMN())))</formula>
    </cfRule>
  </conditionalFormatting>
  <conditionalFormatting sqref="S29">
    <cfRule type="expression" dxfId="505" priority="231">
      <formula>INDIRECT(ADDRESS(ROW(),COLUMN()))=TRUNC(INDIRECT(ADDRESS(ROW(),COLUMN())))</formula>
    </cfRule>
  </conditionalFormatting>
  <conditionalFormatting sqref="T30:Y30">
    <cfRule type="expression" dxfId="504" priority="230">
      <formula>INDIRECT(ADDRESS(ROW(),COLUMN()))=TRUNC(INDIRECT(ADDRESS(ROW(),COLUMN())))</formula>
    </cfRule>
  </conditionalFormatting>
  <conditionalFormatting sqref="T29:Y29">
    <cfRule type="expression" dxfId="503" priority="229">
      <formula>INDIRECT(ADDRESS(ROW(),COLUMN()))=TRUNC(INDIRECT(ADDRESS(ROW(),COLUMN())))</formula>
    </cfRule>
  </conditionalFormatting>
  <conditionalFormatting sqref="AX29:BA30">
    <cfRule type="expression" dxfId="502" priority="228">
      <formula>INDIRECT(ADDRESS(ROW(),COLUMN()))=TRUNC(INDIRECT(ADDRESS(ROW(),COLUMN())))</formula>
    </cfRule>
  </conditionalFormatting>
  <conditionalFormatting sqref="Z30">
    <cfRule type="expression" dxfId="501" priority="227">
      <formula>INDIRECT(ADDRESS(ROW(),COLUMN()))=TRUNC(INDIRECT(ADDRESS(ROW(),COLUMN())))</formula>
    </cfRule>
  </conditionalFormatting>
  <conditionalFormatting sqref="Z29">
    <cfRule type="expression" dxfId="500" priority="226">
      <formula>INDIRECT(ADDRESS(ROW(),COLUMN()))=TRUNC(INDIRECT(ADDRESS(ROW(),COLUMN())))</formula>
    </cfRule>
  </conditionalFormatting>
  <conditionalFormatting sqref="AA30:AF30">
    <cfRule type="expression" dxfId="499" priority="225">
      <formula>INDIRECT(ADDRESS(ROW(),COLUMN()))=TRUNC(INDIRECT(ADDRESS(ROW(),COLUMN())))</formula>
    </cfRule>
  </conditionalFormatting>
  <conditionalFormatting sqref="AA29:AF29">
    <cfRule type="expression" dxfId="498" priority="224">
      <formula>INDIRECT(ADDRESS(ROW(),COLUMN()))=TRUNC(INDIRECT(ADDRESS(ROW(),COLUMN())))</formula>
    </cfRule>
  </conditionalFormatting>
  <conditionalFormatting sqref="AG30">
    <cfRule type="expression" dxfId="497" priority="223">
      <formula>INDIRECT(ADDRESS(ROW(),COLUMN()))=TRUNC(INDIRECT(ADDRESS(ROW(),COLUMN())))</formula>
    </cfRule>
  </conditionalFormatting>
  <conditionalFormatting sqref="AG29">
    <cfRule type="expression" dxfId="496" priority="222">
      <formula>INDIRECT(ADDRESS(ROW(),COLUMN()))=TRUNC(INDIRECT(ADDRESS(ROW(),COLUMN())))</formula>
    </cfRule>
  </conditionalFormatting>
  <conditionalFormatting sqref="AH30:AM30">
    <cfRule type="expression" dxfId="495" priority="221">
      <formula>INDIRECT(ADDRESS(ROW(),COLUMN()))=TRUNC(INDIRECT(ADDRESS(ROW(),COLUMN())))</formula>
    </cfRule>
  </conditionalFormatting>
  <conditionalFormatting sqref="AH29:AM29">
    <cfRule type="expression" dxfId="494" priority="220">
      <formula>INDIRECT(ADDRESS(ROW(),COLUMN()))=TRUNC(INDIRECT(ADDRESS(ROW(),COLUMN())))</formula>
    </cfRule>
  </conditionalFormatting>
  <conditionalFormatting sqref="AN30">
    <cfRule type="expression" dxfId="493" priority="219">
      <formula>INDIRECT(ADDRESS(ROW(),COLUMN()))=TRUNC(INDIRECT(ADDRESS(ROW(),COLUMN())))</formula>
    </cfRule>
  </conditionalFormatting>
  <conditionalFormatting sqref="AN29">
    <cfRule type="expression" dxfId="492" priority="218">
      <formula>INDIRECT(ADDRESS(ROW(),COLUMN()))=TRUNC(INDIRECT(ADDRESS(ROW(),COLUMN())))</formula>
    </cfRule>
  </conditionalFormatting>
  <conditionalFormatting sqref="AO30:AT30">
    <cfRule type="expression" dxfId="491" priority="217">
      <formula>INDIRECT(ADDRESS(ROW(),COLUMN()))=TRUNC(INDIRECT(ADDRESS(ROW(),COLUMN())))</formula>
    </cfRule>
  </conditionalFormatting>
  <conditionalFormatting sqref="AO29:AT29">
    <cfRule type="expression" dxfId="490" priority="216">
      <formula>INDIRECT(ADDRESS(ROW(),COLUMN()))=TRUNC(INDIRECT(ADDRESS(ROW(),COLUMN())))</formula>
    </cfRule>
  </conditionalFormatting>
  <conditionalFormatting sqref="AU30">
    <cfRule type="expression" dxfId="489" priority="215">
      <formula>INDIRECT(ADDRESS(ROW(),COLUMN()))=TRUNC(INDIRECT(ADDRESS(ROW(),COLUMN())))</formula>
    </cfRule>
  </conditionalFormatting>
  <conditionalFormatting sqref="AU29">
    <cfRule type="expression" dxfId="488" priority="214">
      <formula>INDIRECT(ADDRESS(ROW(),COLUMN()))=TRUNC(INDIRECT(ADDRESS(ROW(),COLUMN())))</formula>
    </cfRule>
  </conditionalFormatting>
  <conditionalFormatting sqref="AV30:AW30">
    <cfRule type="expression" dxfId="487" priority="213">
      <formula>INDIRECT(ADDRESS(ROW(),COLUMN()))=TRUNC(INDIRECT(ADDRESS(ROW(),COLUMN())))</formula>
    </cfRule>
  </conditionalFormatting>
  <conditionalFormatting sqref="AV29:AW29">
    <cfRule type="expression" dxfId="486" priority="212">
      <formula>INDIRECT(ADDRESS(ROW(),COLUMN()))=TRUNC(INDIRECT(ADDRESS(ROW(),COLUMN())))</formula>
    </cfRule>
  </conditionalFormatting>
  <conditionalFormatting sqref="S33">
    <cfRule type="expression" dxfId="485" priority="211">
      <formula>INDIRECT(ADDRESS(ROW(),COLUMN()))=TRUNC(INDIRECT(ADDRESS(ROW(),COLUMN())))</formula>
    </cfRule>
  </conditionalFormatting>
  <conditionalFormatting sqref="S32">
    <cfRule type="expression" dxfId="484" priority="210">
      <formula>INDIRECT(ADDRESS(ROW(),COLUMN()))=TRUNC(INDIRECT(ADDRESS(ROW(),COLUMN())))</formula>
    </cfRule>
  </conditionalFormatting>
  <conditionalFormatting sqref="T33:Y33">
    <cfRule type="expression" dxfId="483" priority="209">
      <formula>INDIRECT(ADDRESS(ROW(),COLUMN()))=TRUNC(INDIRECT(ADDRESS(ROW(),COLUMN())))</formula>
    </cfRule>
  </conditionalFormatting>
  <conditionalFormatting sqref="T32:Y32">
    <cfRule type="expression" dxfId="482" priority="208">
      <formula>INDIRECT(ADDRESS(ROW(),COLUMN()))=TRUNC(INDIRECT(ADDRESS(ROW(),COLUMN())))</formula>
    </cfRule>
  </conditionalFormatting>
  <conditionalFormatting sqref="AX32:BA33">
    <cfRule type="expression" dxfId="481" priority="207">
      <formula>INDIRECT(ADDRESS(ROW(),COLUMN()))=TRUNC(INDIRECT(ADDRESS(ROW(),COLUMN())))</formula>
    </cfRule>
  </conditionalFormatting>
  <conditionalFormatting sqref="Z33">
    <cfRule type="expression" dxfId="480" priority="206">
      <formula>INDIRECT(ADDRESS(ROW(),COLUMN()))=TRUNC(INDIRECT(ADDRESS(ROW(),COLUMN())))</formula>
    </cfRule>
  </conditionalFormatting>
  <conditionalFormatting sqref="Z32">
    <cfRule type="expression" dxfId="479" priority="205">
      <formula>INDIRECT(ADDRESS(ROW(),COLUMN()))=TRUNC(INDIRECT(ADDRESS(ROW(),COLUMN())))</formula>
    </cfRule>
  </conditionalFormatting>
  <conditionalFormatting sqref="AA33:AF33">
    <cfRule type="expression" dxfId="478" priority="204">
      <formula>INDIRECT(ADDRESS(ROW(),COLUMN()))=TRUNC(INDIRECT(ADDRESS(ROW(),COLUMN())))</formula>
    </cfRule>
  </conditionalFormatting>
  <conditionalFormatting sqref="AA32:AF32">
    <cfRule type="expression" dxfId="477" priority="203">
      <formula>INDIRECT(ADDRESS(ROW(),COLUMN()))=TRUNC(INDIRECT(ADDRESS(ROW(),COLUMN())))</formula>
    </cfRule>
  </conditionalFormatting>
  <conditionalFormatting sqref="AG33">
    <cfRule type="expression" dxfId="476" priority="202">
      <formula>INDIRECT(ADDRESS(ROW(),COLUMN()))=TRUNC(INDIRECT(ADDRESS(ROW(),COLUMN())))</formula>
    </cfRule>
  </conditionalFormatting>
  <conditionalFormatting sqref="AG32">
    <cfRule type="expression" dxfId="475" priority="201">
      <formula>INDIRECT(ADDRESS(ROW(),COLUMN()))=TRUNC(INDIRECT(ADDRESS(ROW(),COLUMN())))</formula>
    </cfRule>
  </conditionalFormatting>
  <conditionalFormatting sqref="AH33:AM33">
    <cfRule type="expression" dxfId="474" priority="200">
      <formula>INDIRECT(ADDRESS(ROW(),COLUMN()))=TRUNC(INDIRECT(ADDRESS(ROW(),COLUMN())))</formula>
    </cfRule>
  </conditionalFormatting>
  <conditionalFormatting sqref="AH32:AM32">
    <cfRule type="expression" dxfId="473" priority="199">
      <formula>INDIRECT(ADDRESS(ROW(),COLUMN()))=TRUNC(INDIRECT(ADDRESS(ROW(),COLUMN())))</formula>
    </cfRule>
  </conditionalFormatting>
  <conditionalFormatting sqref="AN33">
    <cfRule type="expression" dxfId="472" priority="198">
      <formula>INDIRECT(ADDRESS(ROW(),COLUMN()))=TRUNC(INDIRECT(ADDRESS(ROW(),COLUMN())))</formula>
    </cfRule>
  </conditionalFormatting>
  <conditionalFormatting sqref="AN32">
    <cfRule type="expression" dxfId="471" priority="197">
      <formula>INDIRECT(ADDRESS(ROW(),COLUMN()))=TRUNC(INDIRECT(ADDRESS(ROW(),COLUMN())))</formula>
    </cfRule>
  </conditionalFormatting>
  <conditionalFormatting sqref="AO33:AT33">
    <cfRule type="expression" dxfId="470" priority="196">
      <formula>INDIRECT(ADDRESS(ROW(),COLUMN()))=TRUNC(INDIRECT(ADDRESS(ROW(),COLUMN())))</formula>
    </cfRule>
  </conditionalFormatting>
  <conditionalFormatting sqref="AO32:AT32">
    <cfRule type="expression" dxfId="469" priority="195">
      <formula>INDIRECT(ADDRESS(ROW(),COLUMN()))=TRUNC(INDIRECT(ADDRESS(ROW(),COLUMN())))</formula>
    </cfRule>
  </conditionalFormatting>
  <conditionalFormatting sqref="AU33">
    <cfRule type="expression" dxfId="468" priority="194">
      <formula>INDIRECT(ADDRESS(ROW(),COLUMN()))=TRUNC(INDIRECT(ADDRESS(ROW(),COLUMN())))</formula>
    </cfRule>
  </conditionalFormatting>
  <conditionalFormatting sqref="AU32">
    <cfRule type="expression" dxfId="467" priority="193">
      <formula>INDIRECT(ADDRESS(ROW(),COLUMN()))=TRUNC(INDIRECT(ADDRESS(ROW(),COLUMN())))</formula>
    </cfRule>
  </conditionalFormatting>
  <conditionalFormatting sqref="AV33:AW33">
    <cfRule type="expression" dxfId="466" priority="192">
      <formula>INDIRECT(ADDRESS(ROW(),COLUMN()))=TRUNC(INDIRECT(ADDRESS(ROW(),COLUMN())))</formula>
    </cfRule>
  </conditionalFormatting>
  <conditionalFormatting sqref="AV32:AW32">
    <cfRule type="expression" dxfId="465" priority="191">
      <formula>INDIRECT(ADDRESS(ROW(),COLUMN()))=TRUNC(INDIRECT(ADDRESS(ROW(),COLUMN())))</formula>
    </cfRule>
  </conditionalFormatting>
  <conditionalFormatting sqref="S36">
    <cfRule type="expression" dxfId="464" priority="190">
      <formula>INDIRECT(ADDRESS(ROW(),COLUMN()))=TRUNC(INDIRECT(ADDRESS(ROW(),COLUMN())))</formula>
    </cfRule>
  </conditionalFormatting>
  <conditionalFormatting sqref="S35">
    <cfRule type="expression" dxfId="463" priority="189">
      <formula>INDIRECT(ADDRESS(ROW(),COLUMN()))=TRUNC(INDIRECT(ADDRESS(ROW(),COLUMN())))</formula>
    </cfRule>
  </conditionalFormatting>
  <conditionalFormatting sqref="T36:Y36">
    <cfRule type="expression" dxfId="462" priority="188">
      <formula>INDIRECT(ADDRESS(ROW(),COLUMN()))=TRUNC(INDIRECT(ADDRESS(ROW(),COLUMN())))</formula>
    </cfRule>
  </conditionalFormatting>
  <conditionalFormatting sqref="T35:Y35">
    <cfRule type="expression" dxfId="461" priority="187">
      <formula>INDIRECT(ADDRESS(ROW(),COLUMN()))=TRUNC(INDIRECT(ADDRESS(ROW(),COLUMN())))</formula>
    </cfRule>
  </conditionalFormatting>
  <conditionalFormatting sqref="AX35:BA36">
    <cfRule type="expression" dxfId="460" priority="186">
      <formula>INDIRECT(ADDRESS(ROW(),COLUMN()))=TRUNC(INDIRECT(ADDRESS(ROW(),COLUMN())))</formula>
    </cfRule>
  </conditionalFormatting>
  <conditionalFormatting sqref="Z36">
    <cfRule type="expression" dxfId="459" priority="185">
      <formula>INDIRECT(ADDRESS(ROW(),COLUMN()))=TRUNC(INDIRECT(ADDRESS(ROW(),COLUMN())))</formula>
    </cfRule>
  </conditionalFormatting>
  <conditionalFormatting sqref="Z35">
    <cfRule type="expression" dxfId="458" priority="184">
      <formula>INDIRECT(ADDRESS(ROW(),COLUMN()))=TRUNC(INDIRECT(ADDRESS(ROW(),COLUMN())))</formula>
    </cfRule>
  </conditionalFormatting>
  <conditionalFormatting sqref="AA36:AF36">
    <cfRule type="expression" dxfId="457" priority="183">
      <formula>INDIRECT(ADDRESS(ROW(),COLUMN()))=TRUNC(INDIRECT(ADDRESS(ROW(),COLUMN())))</formula>
    </cfRule>
  </conditionalFormatting>
  <conditionalFormatting sqref="AA35:AF35">
    <cfRule type="expression" dxfId="456" priority="182">
      <formula>INDIRECT(ADDRESS(ROW(),COLUMN()))=TRUNC(INDIRECT(ADDRESS(ROW(),COLUMN())))</formula>
    </cfRule>
  </conditionalFormatting>
  <conditionalFormatting sqref="AG36">
    <cfRule type="expression" dxfId="455" priority="181">
      <formula>INDIRECT(ADDRESS(ROW(),COLUMN()))=TRUNC(INDIRECT(ADDRESS(ROW(),COLUMN())))</formula>
    </cfRule>
  </conditionalFormatting>
  <conditionalFormatting sqref="AG35">
    <cfRule type="expression" dxfId="454" priority="180">
      <formula>INDIRECT(ADDRESS(ROW(),COLUMN()))=TRUNC(INDIRECT(ADDRESS(ROW(),COLUMN())))</formula>
    </cfRule>
  </conditionalFormatting>
  <conditionalFormatting sqref="AH36:AM36">
    <cfRule type="expression" dxfId="453" priority="179">
      <formula>INDIRECT(ADDRESS(ROW(),COLUMN()))=TRUNC(INDIRECT(ADDRESS(ROW(),COLUMN())))</formula>
    </cfRule>
  </conditionalFormatting>
  <conditionalFormatting sqref="AH35:AM35">
    <cfRule type="expression" dxfId="452" priority="178">
      <formula>INDIRECT(ADDRESS(ROW(),COLUMN()))=TRUNC(INDIRECT(ADDRESS(ROW(),COLUMN())))</formula>
    </cfRule>
  </conditionalFormatting>
  <conditionalFormatting sqref="AN36">
    <cfRule type="expression" dxfId="451" priority="177">
      <formula>INDIRECT(ADDRESS(ROW(),COLUMN()))=TRUNC(INDIRECT(ADDRESS(ROW(),COLUMN())))</formula>
    </cfRule>
  </conditionalFormatting>
  <conditionalFormatting sqref="AN35">
    <cfRule type="expression" dxfId="450" priority="176">
      <formula>INDIRECT(ADDRESS(ROW(),COLUMN()))=TRUNC(INDIRECT(ADDRESS(ROW(),COLUMN())))</formula>
    </cfRule>
  </conditionalFormatting>
  <conditionalFormatting sqref="AO36:AT36">
    <cfRule type="expression" dxfId="449" priority="175">
      <formula>INDIRECT(ADDRESS(ROW(),COLUMN()))=TRUNC(INDIRECT(ADDRESS(ROW(),COLUMN())))</formula>
    </cfRule>
  </conditionalFormatting>
  <conditionalFormatting sqref="AO35:AT35">
    <cfRule type="expression" dxfId="448" priority="174">
      <formula>INDIRECT(ADDRESS(ROW(),COLUMN()))=TRUNC(INDIRECT(ADDRESS(ROW(),COLUMN())))</formula>
    </cfRule>
  </conditionalFormatting>
  <conditionalFormatting sqref="AU36">
    <cfRule type="expression" dxfId="447" priority="173">
      <formula>INDIRECT(ADDRESS(ROW(),COLUMN()))=TRUNC(INDIRECT(ADDRESS(ROW(),COLUMN())))</formula>
    </cfRule>
  </conditionalFormatting>
  <conditionalFormatting sqref="AU35">
    <cfRule type="expression" dxfId="446" priority="172">
      <formula>INDIRECT(ADDRESS(ROW(),COLUMN()))=TRUNC(INDIRECT(ADDRESS(ROW(),COLUMN())))</formula>
    </cfRule>
  </conditionalFormatting>
  <conditionalFormatting sqref="AV36:AW36">
    <cfRule type="expression" dxfId="445" priority="171">
      <formula>INDIRECT(ADDRESS(ROW(),COLUMN()))=TRUNC(INDIRECT(ADDRESS(ROW(),COLUMN())))</formula>
    </cfRule>
  </conditionalFormatting>
  <conditionalFormatting sqref="AV35:AW35">
    <cfRule type="expression" dxfId="444" priority="170">
      <formula>INDIRECT(ADDRESS(ROW(),COLUMN()))=TRUNC(INDIRECT(ADDRESS(ROW(),COLUMN())))</formula>
    </cfRule>
  </conditionalFormatting>
  <conditionalFormatting sqref="S39">
    <cfRule type="expression" dxfId="443" priority="169">
      <formula>INDIRECT(ADDRESS(ROW(),COLUMN()))=TRUNC(INDIRECT(ADDRESS(ROW(),COLUMN())))</formula>
    </cfRule>
  </conditionalFormatting>
  <conditionalFormatting sqref="S38">
    <cfRule type="expression" dxfId="442" priority="168">
      <formula>INDIRECT(ADDRESS(ROW(),COLUMN()))=TRUNC(INDIRECT(ADDRESS(ROW(),COLUMN())))</formula>
    </cfRule>
  </conditionalFormatting>
  <conditionalFormatting sqref="T39:Y39">
    <cfRule type="expression" dxfId="441" priority="167">
      <formula>INDIRECT(ADDRESS(ROW(),COLUMN()))=TRUNC(INDIRECT(ADDRESS(ROW(),COLUMN())))</formula>
    </cfRule>
  </conditionalFormatting>
  <conditionalFormatting sqref="T38:Y38">
    <cfRule type="expression" dxfId="440" priority="166">
      <formula>INDIRECT(ADDRESS(ROW(),COLUMN()))=TRUNC(INDIRECT(ADDRESS(ROW(),COLUMN())))</formula>
    </cfRule>
  </conditionalFormatting>
  <conditionalFormatting sqref="AX38:BA39">
    <cfRule type="expression" dxfId="439" priority="165">
      <formula>INDIRECT(ADDRESS(ROW(),COLUMN()))=TRUNC(INDIRECT(ADDRESS(ROW(),COLUMN())))</formula>
    </cfRule>
  </conditionalFormatting>
  <conditionalFormatting sqref="Z39">
    <cfRule type="expression" dxfId="438" priority="164">
      <formula>INDIRECT(ADDRESS(ROW(),COLUMN()))=TRUNC(INDIRECT(ADDRESS(ROW(),COLUMN())))</formula>
    </cfRule>
  </conditionalFormatting>
  <conditionalFormatting sqref="Z38">
    <cfRule type="expression" dxfId="437" priority="163">
      <formula>INDIRECT(ADDRESS(ROW(),COLUMN()))=TRUNC(INDIRECT(ADDRESS(ROW(),COLUMN())))</formula>
    </cfRule>
  </conditionalFormatting>
  <conditionalFormatting sqref="AA39:AF39">
    <cfRule type="expression" dxfId="436" priority="162">
      <formula>INDIRECT(ADDRESS(ROW(),COLUMN()))=TRUNC(INDIRECT(ADDRESS(ROW(),COLUMN())))</formula>
    </cfRule>
  </conditionalFormatting>
  <conditionalFormatting sqref="AA38:AF38">
    <cfRule type="expression" dxfId="435" priority="161">
      <formula>INDIRECT(ADDRESS(ROW(),COLUMN()))=TRUNC(INDIRECT(ADDRESS(ROW(),COLUMN())))</formula>
    </cfRule>
  </conditionalFormatting>
  <conditionalFormatting sqref="AG39">
    <cfRule type="expression" dxfId="434" priority="160">
      <formula>INDIRECT(ADDRESS(ROW(),COLUMN()))=TRUNC(INDIRECT(ADDRESS(ROW(),COLUMN())))</formula>
    </cfRule>
  </conditionalFormatting>
  <conditionalFormatting sqref="AG38">
    <cfRule type="expression" dxfId="433" priority="159">
      <formula>INDIRECT(ADDRESS(ROW(),COLUMN()))=TRUNC(INDIRECT(ADDRESS(ROW(),COLUMN())))</formula>
    </cfRule>
  </conditionalFormatting>
  <conditionalFormatting sqref="AH39:AM39">
    <cfRule type="expression" dxfId="432" priority="158">
      <formula>INDIRECT(ADDRESS(ROW(),COLUMN()))=TRUNC(INDIRECT(ADDRESS(ROW(),COLUMN())))</formula>
    </cfRule>
  </conditionalFormatting>
  <conditionalFormatting sqref="AH38:AM38">
    <cfRule type="expression" dxfId="431" priority="157">
      <formula>INDIRECT(ADDRESS(ROW(),COLUMN()))=TRUNC(INDIRECT(ADDRESS(ROW(),COLUMN())))</formula>
    </cfRule>
  </conditionalFormatting>
  <conditionalFormatting sqref="AN39">
    <cfRule type="expression" dxfId="430" priority="156">
      <formula>INDIRECT(ADDRESS(ROW(),COLUMN()))=TRUNC(INDIRECT(ADDRESS(ROW(),COLUMN())))</formula>
    </cfRule>
  </conditionalFormatting>
  <conditionalFormatting sqref="AN38">
    <cfRule type="expression" dxfId="429" priority="155">
      <formula>INDIRECT(ADDRESS(ROW(),COLUMN()))=TRUNC(INDIRECT(ADDRESS(ROW(),COLUMN())))</formula>
    </cfRule>
  </conditionalFormatting>
  <conditionalFormatting sqref="AO39:AT39">
    <cfRule type="expression" dxfId="428" priority="154">
      <formula>INDIRECT(ADDRESS(ROW(),COLUMN()))=TRUNC(INDIRECT(ADDRESS(ROW(),COLUMN())))</formula>
    </cfRule>
  </conditionalFormatting>
  <conditionalFormatting sqref="AO38:AT38">
    <cfRule type="expression" dxfId="427" priority="153">
      <formula>INDIRECT(ADDRESS(ROW(),COLUMN()))=TRUNC(INDIRECT(ADDRESS(ROW(),COLUMN())))</formula>
    </cfRule>
  </conditionalFormatting>
  <conditionalFormatting sqref="AU39">
    <cfRule type="expression" dxfId="426" priority="152">
      <formula>INDIRECT(ADDRESS(ROW(),COLUMN()))=TRUNC(INDIRECT(ADDRESS(ROW(),COLUMN())))</formula>
    </cfRule>
  </conditionalFormatting>
  <conditionalFormatting sqref="AU38">
    <cfRule type="expression" dxfId="425" priority="151">
      <formula>INDIRECT(ADDRESS(ROW(),COLUMN()))=TRUNC(INDIRECT(ADDRESS(ROW(),COLUMN())))</formula>
    </cfRule>
  </conditionalFormatting>
  <conditionalFormatting sqref="AV39:AW39">
    <cfRule type="expression" dxfId="424" priority="150">
      <formula>INDIRECT(ADDRESS(ROW(),COLUMN()))=TRUNC(INDIRECT(ADDRESS(ROW(),COLUMN())))</formula>
    </cfRule>
  </conditionalFormatting>
  <conditionalFormatting sqref="AV38:AW38">
    <cfRule type="expression" dxfId="423" priority="149">
      <formula>INDIRECT(ADDRESS(ROW(),COLUMN()))=TRUNC(INDIRECT(ADDRESS(ROW(),COLUMN())))</formula>
    </cfRule>
  </conditionalFormatting>
  <conditionalFormatting sqref="S42">
    <cfRule type="expression" dxfId="422" priority="148">
      <formula>INDIRECT(ADDRESS(ROW(),COLUMN()))=TRUNC(INDIRECT(ADDRESS(ROW(),COLUMN())))</formula>
    </cfRule>
  </conditionalFormatting>
  <conditionalFormatting sqref="S41">
    <cfRule type="expression" dxfId="421" priority="147">
      <formula>INDIRECT(ADDRESS(ROW(),COLUMN()))=TRUNC(INDIRECT(ADDRESS(ROW(),COLUMN())))</formula>
    </cfRule>
  </conditionalFormatting>
  <conditionalFormatting sqref="T42:Y42">
    <cfRule type="expression" dxfId="420" priority="146">
      <formula>INDIRECT(ADDRESS(ROW(),COLUMN()))=TRUNC(INDIRECT(ADDRESS(ROW(),COLUMN())))</formula>
    </cfRule>
  </conditionalFormatting>
  <conditionalFormatting sqref="T41:Y41">
    <cfRule type="expression" dxfId="419" priority="145">
      <formula>INDIRECT(ADDRESS(ROW(),COLUMN()))=TRUNC(INDIRECT(ADDRESS(ROW(),COLUMN())))</formula>
    </cfRule>
  </conditionalFormatting>
  <conditionalFormatting sqref="AX41:BA42">
    <cfRule type="expression" dxfId="418" priority="144">
      <formula>INDIRECT(ADDRESS(ROW(),COLUMN()))=TRUNC(INDIRECT(ADDRESS(ROW(),COLUMN())))</formula>
    </cfRule>
  </conditionalFormatting>
  <conditionalFormatting sqref="Z42">
    <cfRule type="expression" dxfId="417" priority="143">
      <formula>INDIRECT(ADDRESS(ROW(),COLUMN()))=TRUNC(INDIRECT(ADDRESS(ROW(),COLUMN())))</formula>
    </cfRule>
  </conditionalFormatting>
  <conditionalFormatting sqref="Z41">
    <cfRule type="expression" dxfId="416" priority="142">
      <formula>INDIRECT(ADDRESS(ROW(),COLUMN()))=TRUNC(INDIRECT(ADDRESS(ROW(),COLUMN())))</formula>
    </cfRule>
  </conditionalFormatting>
  <conditionalFormatting sqref="AA42:AF42">
    <cfRule type="expression" dxfId="415" priority="141">
      <formula>INDIRECT(ADDRESS(ROW(),COLUMN()))=TRUNC(INDIRECT(ADDRESS(ROW(),COLUMN())))</formula>
    </cfRule>
  </conditionalFormatting>
  <conditionalFormatting sqref="AA41:AF41">
    <cfRule type="expression" dxfId="414" priority="140">
      <formula>INDIRECT(ADDRESS(ROW(),COLUMN()))=TRUNC(INDIRECT(ADDRESS(ROW(),COLUMN())))</formula>
    </cfRule>
  </conditionalFormatting>
  <conditionalFormatting sqref="AG42">
    <cfRule type="expression" dxfId="413" priority="139">
      <formula>INDIRECT(ADDRESS(ROW(),COLUMN()))=TRUNC(INDIRECT(ADDRESS(ROW(),COLUMN())))</formula>
    </cfRule>
  </conditionalFormatting>
  <conditionalFormatting sqref="AG41">
    <cfRule type="expression" dxfId="412" priority="138">
      <formula>INDIRECT(ADDRESS(ROW(),COLUMN()))=TRUNC(INDIRECT(ADDRESS(ROW(),COLUMN())))</formula>
    </cfRule>
  </conditionalFormatting>
  <conditionalFormatting sqref="AH42:AM42">
    <cfRule type="expression" dxfId="411" priority="137">
      <formula>INDIRECT(ADDRESS(ROW(),COLUMN()))=TRUNC(INDIRECT(ADDRESS(ROW(),COLUMN())))</formula>
    </cfRule>
  </conditionalFormatting>
  <conditionalFormatting sqref="AH41:AM41">
    <cfRule type="expression" dxfId="410" priority="136">
      <formula>INDIRECT(ADDRESS(ROW(),COLUMN()))=TRUNC(INDIRECT(ADDRESS(ROW(),COLUMN())))</formula>
    </cfRule>
  </conditionalFormatting>
  <conditionalFormatting sqref="AN42">
    <cfRule type="expression" dxfId="409" priority="135">
      <formula>INDIRECT(ADDRESS(ROW(),COLUMN()))=TRUNC(INDIRECT(ADDRESS(ROW(),COLUMN())))</formula>
    </cfRule>
  </conditionalFormatting>
  <conditionalFormatting sqref="AN41">
    <cfRule type="expression" dxfId="408" priority="134">
      <formula>INDIRECT(ADDRESS(ROW(),COLUMN()))=TRUNC(INDIRECT(ADDRESS(ROW(),COLUMN())))</formula>
    </cfRule>
  </conditionalFormatting>
  <conditionalFormatting sqref="AO42:AT42">
    <cfRule type="expression" dxfId="407" priority="133">
      <formula>INDIRECT(ADDRESS(ROW(),COLUMN()))=TRUNC(INDIRECT(ADDRESS(ROW(),COLUMN())))</formula>
    </cfRule>
  </conditionalFormatting>
  <conditionalFormatting sqref="AO41:AT41">
    <cfRule type="expression" dxfId="406" priority="132">
      <formula>INDIRECT(ADDRESS(ROW(),COLUMN()))=TRUNC(INDIRECT(ADDRESS(ROW(),COLUMN())))</formula>
    </cfRule>
  </conditionalFormatting>
  <conditionalFormatting sqref="AU42">
    <cfRule type="expression" dxfId="405" priority="131">
      <formula>INDIRECT(ADDRESS(ROW(),COLUMN()))=TRUNC(INDIRECT(ADDRESS(ROW(),COLUMN())))</formula>
    </cfRule>
  </conditionalFormatting>
  <conditionalFormatting sqref="AU41">
    <cfRule type="expression" dxfId="404" priority="130">
      <formula>INDIRECT(ADDRESS(ROW(),COLUMN()))=TRUNC(INDIRECT(ADDRESS(ROW(),COLUMN())))</formula>
    </cfRule>
  </conditionalFormatting>
  <conditionalFormatting sqref="AV42:AW42">
    <cfRule type="expression" dxfId="403" priority="129">
      <formula>INDIRECT(ADDRESS(ROW(),COLUMN()))=TRUNC(INDIRECT(ADDRESS(ROW(),COLUMN())))</formula>
    </cfRule>
  </conditionalFormatting>
  <conditionalFormatting sqref="AV41:AW41">
    <cfRule type="expression" dxfId="402" priority="128">
      <formula>INDIRECT(ADDRESS(ROW(),COLUMN()))=TRUNC(INDIRECT(ADDRESS(ROW(),COLUMN())))</formula>
    </cfRule>
  </conditionalFormatting>
  <conditionalFormatting sqref="S45">
    <cfRule type="expression" dxfId="401" priority="127">
      <formula>INDIRECT(ADDRESS(ROW(),COLUMN()))=TRUNC(INDIRECT(ADDRESS(ROW(),COLUMN())))</formula>
    </cfRule>
  </conditionalFormatting>
  <conditionalFormatting sqref="S44">
    <cfRule type="expression" dxfId="400" priority="126">
      <formula>INDIRECT(ADDRESS(ROW(),COLUMN()))=TRUNC(INDIRECT(ADDRESS(ROW(),COLUMN())))</formula>
    </cfRule>
  </conditionalFormatting>
  <conditionalFormatting sqref="T45:Y45">
    <cfRule type="expression" dxfId="399" priority="125">
      <formula>INDIRECT(ADDRESS(ROW(),COLUMN()))=TRUNC(INDIRECT(ADDRESS(ROW(),COLUMN())))</formula>
    </cfRule>
  </conditionalFormatting>
  <conditionalFormatting sqref="T44:Y44">
    <cfRule type="expression" dxfId="398" priority="124">
      <formula>INDIRECT(ADDRESS(ROW(),COLUMN()))=TRUNC(INDIRECT(ADDRESS(ROW(),COLUMN())))</formula>
    </cfRule>
  </conditionalFormatting>
  <conditionalFormatting sqref="AX44:BA45">
    <cfRule type="expression" dxfId="397" priority="123">
      <formula>INDIRECT(ADDRESS(ROW(),COLUMN()))=TRUNC(INDIRECT(ADDRESS(ROW(),COLUMN())))</formula>
    </cfRule>
  </conditionalFormatting>
  <conditionalFormatting sqref="Z45">
    <cfRule type="expression" dxfId="396" priority="122">
      <formula>INDIRECT(ADDRESS(ROW(),COLUMN()))=TRUNC(INDIRECT(ADDRESS(ROW(),COLUMN())))</formula>
    </cfRule>
  </conditionalFormatting>
  <conditionalFormatting sqref="Z44">
    <cfRule type="expression" dxfId="395" priority="121">
      <formula>INDIRECT(ADDRESS(ROW(),COLUMN()))=TRUNC(INDIRECT(ADDRESS(ROW(),COLUMN())))</formula>
    </cfRule>
  </conditionalFormatting>
  <conditionalFormatting sqref="AA45:AF45">
    <cfRule type="expression" dxfId="394" priority="120">
      <formula>INDIRECT(ADDRESS(ROW(),COLUMN()))=TRUNC(INDIRECT(ADDRESS(ROW(),COLUMN())))</formula>
    </cfRule>
  </conditionalFormatting>
  <conditionalFormatting sqref="AA44:AF44">
    <cfRule type="expression" dxfId="393" priority="119">
      <formula>INDIRECT(ADDRESS(ROW(),COLUMN()))=TRUNC(INDIRECT(ADDRESS(ROW(),COLUMN())))</formula>
    </cfRule>
  </conditionalFormatting>
  <conditionalFormatting sqref="AG45">
    <cfRule type="expression" dxfId="392" priority="118">
      <formula>INDIRECT(ADDRESS(ROW(),COLUMN()))=TRUNC(INDIRECT(ADDRESS(ROW(),COLUMN())))</formula>
    </cfRule>
  </conditionalFormatting>
  <conditionalFormatting sqref="AG44">
    <cfRule type="expression" dxfId="391" priority="117">
      <formula>INDIRECT(ADDRESS(ROW(),COLUMN()))=TRUNC(INDIRECT(ADDRESS(ROW(),COLUMN())))</formula>
    </cfRule>
  </conditionalFormatting>
  <conditionalFormatting sqref="AH45:AM45">
    <cfRule type="expression" dxfId="390" priority="116">
      <formula>INDIRECT(ADDRESS(ROW(),COLUMN()))=TRUNC(INDIRECT(ADDRESS(ROW(),COLUMN())))</formula>
    </cfRule>
  </conditionalFormatting>
  <conditionalFormatting sqref="AH44:AM44">
    <cfRule type="expression" dxfId="389" priority="115">
      <formula>INDIRECT(ADDRESS(ROW(),COLUMN()))=TRUNC(INDIRECT(ADDRESS(ROW(),COLUMN())))</formula>
    </cfRule>
  </conditionalFormatting>
  <conditionalFormatting sqref="AN45">
    <cfRule type="expression" dxfId="388" priority="114">
      <formula>INDIRECT(ADDRESS(ROW(),COLUMN()))=TRUNC(INDIRECT(ADDRESS(ROW(),COLUMN())))</formula>
    </cfRule>
  </conditionalFormatting>
  <conditionalFormatting sqref="AN44">
    <cfRule type="expression" dxfId="387" priority="113">
      <formula>INDIRECT(ADDRESS(ROW(),COLUMN()))=TRUNC(INDIRECT(ADDRESS(ROW(),COLUMN())))</formula>
    </cfRule>
  </conditionalFormatting>
  <conditionalFormatting sqref="AO45:AT45">
    <cfRule type="expression" dxfId="386" priority="112">
      <formula>INDIRECT(ADDRESS(ROW(),COLUMN()))=TRUNC(INDIRECT(ADDRESS(ROW(),COLUMN())))</formula>
    </cfRule>
  </conditionalFormatting>
  <conditionalFormatting sqref="AO44:AT44">
    <cfRule type="expression" dxfId="385" priority="111">
      <formula>INDIRECT(ADDRESS(ROW(),COLUMN()))=TRUNC(INDIRECT(ADDRESS(ROW(),COLUMN())))</formula>
    </cfRule>
  </conditionalFormatting>
  <conditionalFormatting sqref="AU45">
    <cfRule type="expression" dxfId="384" priority="110">
      <formula>INDIRECT(ADDRESS(ROW(),COLUMN()))=TRUNC(INDIRECT(ADDRESS(ROW(),COLUMN())))</formula>
    </cfRule>
  </conditionalFormatting>
  <conditionalFormatting sqref="AU44">
    <cfRule type="expression" dxfId="383" priority="109">
      <formula>INDIRECT(ADDRESS(ROW(),COLUMN()))=TRUNC(INDIRECT(ADDRESS(ROW(),COLUMN())))</formula>
    </cfRule>
  </conditionalFormatting>
  <conditionalFormatting sqref="AV45:AW45">
    <cfRule type="expression" dxfId="382" priority="108">
      <formula>INDIRECT(ADDRESS(ROW(),COLUMN()))=TRUNC(INDIRECT(ADDRESS(ROW(),COLUMN())))</formula>
    </cfRule>
  </conditionalFormatting>
  <conditionalFormatting sqref="AV44:AW44">
    <cfRule type="expression" dxfId="381" priority="107">
      <formula>INDIRECT(ADDRESS(ROW(),COLUMN()))=TRUNC(INDIRECT(ADDRESS(ROW(),COLUMN())))</formula>
    </cfRule>
  </conditionalFormatting>
  <conditionalFormatting sqref="S48">
    <cfRule type="expression" dxfId="380" priority="106">
      <formula>INDIRECT(ADDRESS(ROW(),COLUMN()))=TRUNC(INDIRECT(ADDRESS(ROW(),COLUMN())))</formula>
    </cfRule>
  </conditionalFormatting>
  <conditionalFormatting sqref="S47">
    <cfRule type="expression" dxfId="379" priority="105">
      <formula>INDIRECT(ADDRESS(ROW(),COLUMN()))=TRUNC(INDIRECT(ADDRESS(ROW(),COLUMN())))</formula>
    </cfRule>
  </conditionalFormatting>
  <conditionalFormatting sqref="T48:Y48">
    <cfRule type="expression" dxfId="378" priority="104">
      <formula>INDIRECT(ADDRESS(ROW(),COLUMN()))=TRUNC(INDIRECT(ADDRESS(ROW(),COLUMN())))</formula>
    </cfRule>
  </conditionalFormatting>
  <conditionalFormatting sqref="T47:Y47">
    <cfRule type="expression" dxfId="377" priority="103">
      <formula>INDIRECT(ADDRESS(ROW(),COLUMN()))=TRUNC(INDIRECT(ADDRESS(ROW(),COLUMN())))</formula>
    </cfRule>
  </conditionalFormatting>
  <conditionalFormatting sqref="AX47:BA48">
    <cfRule type="expression" dxfId="376" priority="102">
      <formula>INDIRECT(ADDRESS(ROW(),COLUMN()))=TRUNC(INDIRECT(ADDRESS(ROW(),COLUMN())))</formula>
    </cfRule>
  </conditionalFormatting>
  <conditionalFormatting sqref="Z48">
    <cfRule type="expression" dxfId="375" priority="101">
      <formula>INDIRECT(ADDRESS(ROW(),COLUMN()))=TRUNC(INDIRECT(ADDRESS(ROW(),COLUMN())))</formula>
    </cfRule>
  </conditionalFormatting>
  <conditionalFormatting sqref="Z47">
    <cfRule type="expression" dxfId="374" priority="100">
      <formula>INDIRECT(ADDRESS(ROW(),COLUMN()))=TRUNC(INDIRECT(ADDRESS(ROW(),COLUMN())))</formula>
    </cfRule>
  </conditionalFormatting>
  <conditionalFormatting sqref="AA48:AF48">
    <cfRule type="expression" dxfId="373" priority="99">
      <formula>INDIRECT(ADDRESS(ROW(),COLUMN()))=TRUNC(INDIRECT(ADDRESS(ROW(),COLUMN())))</formula>
    </cfRule>
  </conditionalFormatting>
  <conditionalFormatting sqref="AA47:AF47">
    <cfRule type="expression" dxfId="372" priority="98">
      <formula>INDIRECT(ADDRESS(ROW(),COLUMN()))=TRUNC(INDIRECT(ADDRESS(ROW(),COLUMN())))</formula>
    </cfRule>
  </conditionalFormatting>
  <conditionalFormatting sqref="AG48">
    <cfRule type="expression" dxfId="371" priority="97">
      <formula>INDIRECT(ADDRESS(ROW(),COLUMN()))=TRUNC(INDIRECT(ADDRESS(ROW(),COLUMN())))</formula>
    </cfRule>
  </conditionalFormatting>
  <conditionalFormatting sqref="AG47">
    <cfRule type="expression" dxfId="370" priority="96">
      <formula>INDIRECT(ADDRESS(ROW(),COLUMN()))=TRUNC(INDIRECT(ADDRESS(ROW(),COLUMN())))</formula>
    </cfRule>
  </conditionalFormatting>
  <conditionalFormatting sqref="AH48:AM48">
    <cfRule type="expression" dxfId="369" priority="95">
      <formula>INDIRECT(ADDRESS(ROW(),COLUMN()))=TRUNC(INDIRECT(ADDRESS(ROW(),COLUMN())))</formula>
    </cfRule>
  </conditionalFormatting>
  <conditionalFormatting sqref="AH47:AM47">
    <cfRule type="expression" dxfId="368" priority="94">
      <formula>INDIRECT(ADDRESS(ROW(),COLUMN()))=TRUNC(INDIRECT(ADDRESS(ROW(),COLUMN())))</formula>
    </cfRule>
  </conditionalFormatting>
  <conditionalFormatting sqref="AN48">
    <cfRule type="expression" dxfId="367" priority="93">
      <formula>INDIRECT(ADDRESS(ROW(),COLUMN()))=TRUNC(INDIRECT(ADDRESS(ROW(),COLUMN())))</formula>
    </cfRule>
  </conditionalFormatting>
  <conditionalFormatting sqref="AN47">
    <cfRule type="expression" dxfId="366" priority="92">
      <formula>INDIRECT(ADDRESS(ROW(),COLUMN()))=TRUNC(INDIRECT(ADDRESS(ROW(),COLUMN())))</formula>
    </cfRule>
  </conditionalFormatting>
  <conditionalFormatting sqref="AO48:AT48">
    <cfRule type="expression" dxfId="365" priority="91">
      <formula>INDIRECT(ADDRESS(ROW(),COLUMN()))=TRUNC(INDIRECT(ADDRESS(ROW(),COLUMN())))</formula>
    </cfRule>
  </conditionalFormatting>
  <conditionalFormatting sqref="AO47:AT47">
    <cfRule type="expression" dxfId="364" priority="90">
      <formula>INDIRECT(ADDRESS(ROW(),COLUMN()))=TRUNC(INDIRECT(ADDRESS(ROW(),COLUMN())))</formula>
    </cfRule>
  </conditionalFormatting>
  <conditionalFormatting sqref="AU48">
    <cfRule type="expression" dxfId="363" priority="89">
      <formula>INDIRECT(ADDRESS(ROW(),COLUMN()))=TRUNC(INDIRECT(ADDRESS(ROW(),COLUMN())))</formula>
    </cfRule>
  </conditionalFormatting>
  <conditionalFormatting sqref="AU47">
    <cfRule type="expression" dxfId="362" priority="88">
      <formula>INDIRECT(ADDRESS(ROW(),COLUMN()))=TRUNC(INDIRECT(ADDRESS(ROW(),COLUMN())))</formula>
    </cfRule>
  </conditionalFormatting>
  <conditionalFormatting sqref="AV48:AW48">
    <cfRule type="expression" dxfId="361" priority="87">
      <formula>INDIRECT(ADDRESS(ROW(),COLUMN()))=TRUNC(INDIRECT(ADDRESS(ROW(),COLUMN())))</formula>
    </cfRule>
  </conditionalFormatting>
  <conditionalFormatting sqref="AV47:AW47">
    <cfRule type="expression" dxfId="360" priority="86">
      <formula>INDIRECT(ADDRESS(ROW(),COLUMN()))=TRUNC(INDIRECT(ADDRESS(ROW(),COLUMN())))</formula>
    </cfRule>
  </conditionalFormatting>
  <conditionalFormatting sqref="S51">
    <cfRule type="expression" dxfId="359" priority="85">
      <formula>INDIRECT(ADDRESS(ROW(),COLUMN()))=TRUNC(INDIRECT(ADDRESS(ROW(),COLUMN())))</formula>
    </cfRule>
  </conditionalFormatting>
  <conditionalFormatting sqref="S50">
    <cfRule type="expression" dxfId="358" priority="84">
      <formula>INDIRECT(ADDRESS(ROW(),COLUMN()))=TRUNC(INDIRECT(ADDRESS(ROW(),COLUMN())))</formula>
    </cfRule>
  </conditionalFormatting>
  <conditionalFormatting sqref="T51:Y51">
    <cfRule type="expression" dxfId="357" priority="83">
      <formula>INDIRECT(ADDRESS(ROW(),COLUMN()))=TRUNC(INDIRECT(ADDRESS(ROW(),COLUMN())))</formula>
    </cfRule>
  </conditionalFormatting>
  <conditionalFormatting sqref="T50:Y50">
    <cfRule type="expression" dxfId="356" priority="82">
      <formula>INDIRECT(ADDRESS(ROW(),COLUMN()))=TRUNC(INDIRECT(ADDRESS(ROW(),COLUMN())))</formula>
    </cfRule>
  </conditionalFormatting>
  <conditionalFormatting sqref="AX50:BA51">
    <cfRule type="expression" dxfId="355" priority="81">
      <formula>INDIRECT(ADDRESS(ROW(),COLUMN()))=TRUNC(INDIRECT(ADDRESS(ROW(),COLUMN())))</formula>
    </cfRule>
  </conditionalFormatting>
  <conditionalFormatting sqref="Z51">
    <cfRule type="expression" dxfId="354" priority="80">
      <formula>INDIRECT(ADDRESS(ROW(),COLUMN()))=TRUNC(INDIRECT(ADDRESS(ROW(),COLUMN())))</formula>
    </cfRule>
  </conditionalFormatting>
  <conditionalFormatting sqref="Z50">
    <cfRule type="expression" dxfId="353" priority="79">
      <formula>INDIRECT(ADDRESS(ROW(),COLUMN()))=TRUNC(INDIRECT(ADDRESS(ROW(),COLUMN())))</formula>
    </cfRule>
  </conditionalFormatting>
  <conditionalFormatting sqref="AA51:AF51">
    <cfRule type="expression" dxfId="352" priority="78">
      <formula>INDIRECT(ADDRESS(ROW(),COLUMN()))=TRUNC(INDIRECT(ADDRESS(ROW(),COLUMN())))</formula>
    </cfRule>
  </conditionalFormatting>
  <conditionalFormatting sqref="AA50:AF50">
    <cfRule type="expression" dxfId="351" priority="77">
      <formula>INDIRECT(ADDRESS(ROW(),COLUMN()))=TRUNC(INDIRECT(ADDRESS(ROW(),COLUMN())))</formula>
    </cfRule>
  </conditionalFormatting>
  <conditionalFormatting sqref="AG51">
    <cfRule type="expression" dxfId="350" priority="76">
      <formula>INDIRECT(ADDRESS(ROW(),COLUMN()))=TRUNC(INDIRECT(ADDRESS(ROW(),COLUMN())))</formula>
    </cfRule>
  </conditionalFormatting>
  <conditionalFormatting sqref="AG50">
    <cfRule type="expression" dxfId="349" priority="75">
      <formula>INDIRECT(ADDRESS(ROW(),COLUMN()))=TRUNC(INDIRECT(ADDRESS(ROW(),COLUMN())))</formula>
    </cfRule>
  </conditionalFormatting>
  <conditionalFormatting sqref="AH51:AM51">
    <cfRule type="expression" dxfId="348" priority="74">
      <formula>INDIRECT(ADDRESS(ROW(),COLUMN()))=TRUNC(INDIRECT(ADDRESS(ROW(),COLUMN())))</formula>
    </cfRule>
  </conditionalFormatting>
  <conditionalFormatting sqref="AH50:AM50">
    <cfRule type="expression" dxfId="347" priority="73">
      <formula>INDIRECT(ADDRESS(ROW(),COLUMN()))=TRUNC(INDIRECT(ADDRESS(ROW(),COLUMN())))</formula>
    </cfRule>
  </conditionalFormatting>
  <conditionalFormatting sqref="AN51">
    <cfRule type="expression" dxfId="346" priority="72">
      <formula>INDIRECT(ADDRESS(ROW(),COLUMN()))=TRUNC(INDIRECT(ADDRESS(ROW(),COLUMN())))</formula>
    </cfRule>
  </conditionalFormatting>
  <conditionalFormatting sqref="AN50">
    <cfRule type="expression" dxfId="345" priority="71">
      <formula>INDIRECT(ADDRESS(ROW(),COLUMN()))=TRUNC(INDIRECT(ADDRESS(ROW(),COLUMN())))</formula>
    </cfRule>
  </conditionalFormatting>
  <conditionalFormatting sqref="AO51:AT51">
    <cfRule type="expression" dxfId="344" priority="70">
      <formula>INDIRECT(ADDRESS(ROW(),COLUMN()))=TRUNC(INDIRECT(ADDRESS(ROW(),COLUMN())))</formula>
    </cfRule>
  </conditionalFormatting>
  <conditionalFormatting sqref="AO50:AT50">
    <cfRule type="expression" dxfId="343" priority="69">
      <formula>INDIRECT(ADDRESS(ROW(),COLUMN()))=TRUNC(INDIRECT(ADDRESS(ROW(),COLUMN())))</formula>
    </cfRule>
  </conditionalFormatting>
  <conditionalFormatting sqref="AU51">
    <cfRule type="expression" dxfId="342" priority="68">
      <formula>INDIRECT(ADDRESS(ROW(),COLUMN()))=TRUNC(INDIRECT(ADDRESS(ROW(),COLUMN())))</formula>
    </cfRule>
  </conditionalFormatting>
  <conditionalFormatting sqref="AU50">
    <cfRule type="expression" dxfId="341" priority="67">
      <formula>INDIRECT(ADDRESS(ROW(),COLUMN()))=TRUNC(INDIRECT(ADDRESS(ROW(),COLUMN())))</formula>
    </cfRule>
  </conditionalFormatting>
  <conditionalFormatting sqref="AV51:AW51">
    <cfRule type="expression" dxfId="340" priority="66">
      <formula>INDIRECT(ADDRESS(ROW(),COLUMN()))=TRUNC(INDIRECT(ADDRESS(ROW(),COLUMN())))</formula>
    </cfRule>
  </conditionalFormatting>
  <conditionalFormatting sqref="AV50:AW50">
    <cfRule type="expression" dxfId="339" priority="65">
      <formula>INDIRECT(ADDRESS(ROW(),COLUMN()))=TRUNC(INDIRECT(ADDRESS(ROW(),COLUMN())))</formula>
    </cfRule>
  </conditionalFormatting>
  <conditionalFormatting sqref="S54">
    <cfRule type="expression" dxfId="338" priority="64">
      <formula>INDIRECT(ADDRESS(ROW(),COLUMN()))=TRUNC(INDIRECT(ADDRESS(ROW(),COLUMN())))</formula>
    </cfRule>
  </conditionalFormatting>
  <conditionalFormatting sqref="S53">
    <cfRule type="expression" dxfId="337" priority="63">
      <formula>INDIRECT(ADDRESS(ROW(),COLUMN()))=TRUNC(INDIRECT(ADDRESS(ROW(),COLUMN())))</formula>
    </cfRule>
  </conditionalFormatting>
  <conditionalFormatting sqref="T54:Y54">
    <cfRule type="expression" dxfId="336" priority="62">
      <formula>INDIRECT(ADDRESS(ROW(),COLUMN()))=TRUNC(INDIRECT(ADDRESS(ROW(),COLUMN())))</formula>
    </cfRule>
  </conditionalFormatting>
  <conditionalFormatting sqref="T53:Y53">
    <cfRule type="expression" dxfId="335" priority="61">
      <formula>INDIRECT(ADDRESS(ROW(),COLUMN()))=TRUNC(INDIRECT(ADDRESS(ROW(),COLUMN())))</formula>
    </cfRule>
  </conditionalFormatting>
  <conditionalFormatting sqref="AX53:BA54">
    <cfRule type="expression" dxfId="334" priority="60">
      <formula>INDIRECT(ADDRESS(ROW(),COLUMN()))=TRUNC(INDIRECT(ADDRESS(ROW(),COLUMN())))</formula>
    </cfRule>
  </conditionalFormatting>
  <conditionalFormatting sqref="Z54">
    <cfRule type="expression" dxfId="333" priority="59">
      <formula>INDIRECT(ADDRESS(ROW(),COLUMN()))=TRUNC(INDIRECT(ADDRESS(ROW(),COLUMN())))</formula>
    </cfRule>
  </conditionalFormatting>
  <conditionalFormatting sqref="Z53">
    <cfRule type="expression" dxfId="332" priority="58">
      <formula>INDIRECT(ADDRESS(ROW(),COLUMN()))=TRUNC(INDIRECT(ADDRESS(ROW(),COLUMN())))</formula>
    </cfRule>
  </conditionalFormatting>
  <conditionalFormatting sqref="AA54:AF54">
    <cfRule type="expression" dxfId="331" priority="57">
      <formula>INDIRECT(ADDRESS(ROW(),COLUMN()))=TRUNC(INDIRECT(ADDRESS(ROW(),COLUMN())))</formula>
    </cfRule>
  </conditionalFormatting>
  <conditionalFormatting sqref="AA53:AF53">
    <cfRule type="expression" dxfId="330" priority="56">
      <formula>INDIRECT(ADDRESS(ROW(),COLUMN()))=TRUNC(INDIRECT(ADDRESS(ROW(),COLUMN())))</formula>
    </cfRule>
  </conditionalFormatting>
  <conditionalFormatting sqref="AG54">
    <cfRule type="expression" dxfId="329" priority="55">
      <formula>INDIRECT(ADDRESS(ROW(),COLUMN()))=TRUNC(INDIRECT(ADDRESS(ROW(),COLUMN())))</formula>
    </cfRule>
  </conditionalFormatting>
  <conditionalFormatting sqref="AG53">
    <cfRule type="expression" dxfId="328" priority="54">
      <formula>INDIRECT(ADDRESS(ROW(),COLUMN()))=TRUNC(INDIRECT(ADDRESS(ROW(),COLUMN())))</formula>
    </cfRule>
  </conditionalFormatting>
  <conditionalFormatting sqref="AH54:AM54">
    <cfRule type="expression" dxfId="327" priority="53">
      <formula>INDIRECT(ADDRESS(ROW(),COLUMN()))=TRUNC(INDIRECT(ADDRESS(ROW(),COLUMN())))</formula>
    </cfRule>
  </conditionalFormatting>
  <conditionalFormatting sqref="AH53:AM53">
    <cfRule type="expression" dxfId="326" priority="52">
      <formula>INDIRECT(ADDRESS(ROW(),COLUMN()))=TRUNC(INDIRECT(ADDRESS(ROW(),COLUMN())))</formula>
    </cfRule>
  </conditionalFormatting>
  <conditionalFormatting sqref="AN54">
    <cfRule type="expression" dxfId="325" priority="51">
      <formula>INDIRECT(ADDRESS(ROW(),COLUMN()))=TRUNC(INDIRECT(ADDRESS(ROW(),COLUMN())))</formula>
    </cfRule>
  </conditionalFormatting>
  <conditionalFormatting sqref="AN53">
    <cfRule type="expression" dxfId="324" priority="50">
      <formula>INDIRECT(ADDRESS(ROW(),COLUMN()))=TRUNC(INDIRECT(ADDRESS(ROW(),COLUMN())))</formula>
    </cfRule>
  </conditionalFormatting>
  <conditionalFormatting sqref="AO54:AT54">
    <cfRule type="expression" dxfId="323" priority="49">
      <formula>INDIRECT(ADDRESS(ROW(),COLUMN()))=TRUNC(INDIRECT(ADDRESS(ROW(),COLUMN())))</formula>
    </cfRule>
  </conditionalFormatting>
  <conditionalFormatting sqref="AO53:AT53">
    <cfRule type="expression" dxfId="322" priority="48">
      <formula>INDIRECT(ADDRESS(ROW(),COLUMN()))=TRUNC(INDIRECT(ADDRESS(ROW(),COLUMN())))</formula>
    </cfRule>
  </conditionalFormatting>
  <conditionalFormatting sqref="AU54">
    <cfRule type="expression" dxfId="321" priority="47">
      <formula>INDIRECT(ADDRESS(ROW(),COLUMN()))=TRUNC(INDIRECT(ADDRESS(ROW(),COLUMN())))</formula>
    </cfRule>
  </conditionalFormatting>
  <conditionalFormatting sqref="AU53">
    <cfRule type="expression" dxfId="320" priority="46">
      <formula>INDIRECT(ADDRESS(ROW(),COLUMN()))=TRUNC(INDIRECT(ADDRESS(ROW(),COLUMN())))</formula>
    </cfRule>
  </conditionalFormatting>
  <conditionalFormatting sqref="AV54:AW54">
    <cfRule type="expression" dxfId="319" priority="45">
      <formula>INDIRECT(ADDRESS(ROW(),COLUMN()))=TRUNC(INDIRECT(ADDRESS(ROW(),COLUMN())))</formula>
    </cfRule>
  </conditionalFormatting>
  <conditionalFormatting sqref="AV53:AW53">
    <cfRule type="expression" dxfId="318" priority="44">
      <formula>INDIRECT(ADDRESS(ROW(),COLUMN()))=TRUNC(INDIRECT(ADDRESS(ROW(),COLUMN())))</formula>
    </cfRule>
  </conditionalFormatting>
  <conditionalFormatting sqref="S57">
    <cfRule type="expression" dxfId="317" priority="43">
      <formula>INDIRECT(ADDRESS(ROW(),COLUMN()))=TRUNC(INDIRECT(ADDRESS(ROW(),COLUMN())))</formula>
    </cfRule>
  </conditionalFormatting>
  <conditionalFormatting sqref="S56">
    <cfRule type="expression" dxfId="316" priority="42">
      <formula>INDIRECT(ADDRESS(ROW(),COLUMN()))=TRUNC(INDIRECT(ADDRESS(ROW(),COLUMN())))</formula>
    </cfRule>
  </conditionalFormatting>
  <conditionalFormatting sqref="T57:Y57">
    <cfRule type="expression" dxfId="315" priority="41">
      <formula>INDIRECT(ADDRESS(ROW(),COLUMN()))=TRUNC(INDIRECT(ADDRESS(ROW(),COLUMN())))</formula>
    </cfRule>
  </conditionalFormatting>
  <conditionalFormatting sqref="T56:Y56">
    <cfRule type="expression" dxfId="314" priority="40">
      <formula>INDIRECT(ADDRESS(ROW(),COLUMN()))=TRUNC(INDIRECT(ADDRESS(ROW(),COLUMN())))</formula>
    </cfRule>
  </conditionalFormatting>
  <conditionalFormatting sqref="AX56:BA57">
    <cfRule type="expression" dxfId="313" priority="39">
      <formula>INDIRECT(ADDRESS(ROW(),COLUMN()))=TRUNC(INDIRECT(ADDRESS(ROW(),COLUMN())))</formula>
    </cfRule>
  </conditionalFormatting>
  <conditionalFormatting sqref="Z57">
    <cfRule type="expression" dxfId="312" priority="38">
      <formula>INDIRECT(ADDRESS(ROW(),COLUMN()))=TRUNC(INDIRECT(ADDRESS(ROW(),COLUMN())))</formula>
    </cfRule>
  </conditionalFormatting>
  <conditionalFormatting sqref="Z56">
    <cfRule type="expression" dxfId="311" priority="37">
      <formula>INDIRECT(ADDRESS(ROW(),COLUMN()))=TRUNC(INDIRECT(ADDRESS(ROW(),COLUMN())))</formula>
    </cfRule>
  </conditionalFormatting>
  <conditionalFormatting sqref="AA57:AF57">
    <cfRule type="expression" dxfId="310" priority="36">
      <formula>INDIRECT(ADDRESS(ROW(),COLUMN()))=TRUNC(INDIRECT(ADDRESS(ROW(),COLUMN())))</formula>
    </cfRule>
  </conditionalFormatting>
  <conditionalFormatting sqref="AA56:AF56">
    <cfRule type="expression" dxfId="309" priority="35">
      <formula>INDIRECT(ADDRESS(ROW(),COLUMN()))=TRUNC(INDIRECT(ADDRESS(ROW(),COLUMN())))</formula>
    </cfRule>
  </conditionalFormatting>
  <conditionalFormatting sqref="AG57">
    <cfRule type="expression" dxfId="308" priority="34">
      <formula>INDIRECT(ADDRESS(ROW(),COLUMN()))=TRUNC(INDIRECT(ADDRESS(ROW(),COLUMN())))</formula>
    </cfRule>
  </conditionalFormatting>
  <conditionalFormatting sqref="AG56">
    <cfRule type="expression" dxfId="307" priority="33">
      <formula>INDIRECT(ADDRESS(ROW(),COLUMN()))=TRUNC(INDIRECT(ADDRESS(ROW(),COLUMN())))</formula>
    </cfRule>
  </conditionalFormatting>
  <conditionalFormatting sqref="AH57:AM57">
    <cfRule type="expression" dxfId="306" priority="32">
      <formula>INDIRECT(ADDRESS(ROW(),COLUMN()))=TRUNC(INDIRECT(ADDRESS(ROW(),COLUMN())))</formula>
    </cfRule>
  </conditionalFormatting>
  <conditionalFormatting sqref="AH56:AM56">
    <cfRule type="expression" dxfId="305" priority="31">
      <formula>INDIRECT(ADDRESS(ROW(),COLUMN()))=TRUNC(INDIRECT(ADDRESS(ROW(),COLUMN())))</formula>
    </cfRule>
  </conditionalFormatting>
  <conditionalFormatting sqref="AN57">
    <cfRule type="expression" dxfId="304" priority="30">
      <formula>INDIRECT(ADDRESS(ROW(),COLUMN()))=TRUNC(INDIRECT(ADDRESS(ROW(),COLUMN())))</formula>
    </cfRule>
  </conditionalFormatting>
  <conditionalFormatting sqref="AN56">
    <cfRule type="expression" dxfId="303" priority="29">
      <formula>INDIRECT(ADDRESS(ROW(),COLUMN()))=TRUNC(INDIRECT(ADDRESS(ROW(),COLUMN())))</formula>
    </cfRule>
  </conditionalFormatting>
  <conditionalFormatting sqref="AO57:AT57">
    <cfRule type="expression" dxfId="302" priority="28">
      <formula>INDIRECT(ADDRESS(ROW(),COLUMN()))=TRUNC(INDIRECT(ADDRESS(ROW(),COLUMN())))</formula>
    </cfRule>
  </conditionalFormatting>
  <conditionalFormatting sqref="AO56:AT56">
    <cfRule type="expression" dxfId="301" priority="27">
      <formula>INDIRECT(ADDRESS(ROW(),COLUMN()))=TRUNC(INDIRECT(ADDRESS(ROW(),COLUMN())))</formula>
    </cfRule>
  </conditionalFormatting>
  <conditionalFormatting sqref="AU57">
    <cfRule type="expression" dxfId="300" priority="26">
      <formula>INDIRECT(ADDRESS(ROW(),COLUMN()))=TRUNC(INDIRECT(ADDRESS(ROW(),COLUMN())))</formula>
    </cfRule>
  </conditionalFormatting>
  <conditionalFormatting sqref="AU56">
    <cfRule type="expression" dxfId="299" priority="25">
      <formula>INDIRECT(ADDRESS(ROW(),COLUMN()))=TRUNC(INDIRECT(ADDRESS(ROW(),COLUMN())))</formula>
    </cfRule>
  </conditionalFormatting>
  <conditionalFormatting sqref="AV57:AW57">
    <cfRule type="expression" dxfId="298" priority="24">
      <formula>INDIRECT(ADDRESS(ROW(),COLUMN()))=TRUNC(INDIRECT(ADDRESS(ROW(),COLUMN())))</formula>
    </cfRule>
  </conditionalFormatting>
  <conditionalFormatting sqref="AV56:AW56">
    <cfRule type="expression" dxfId="297" priority="23">
      <formula>INDIRECT(ADDRESS(ROW(),COLUMN()))=TRUNC(INDIRECT(ADDRESS(ROW(),COLUMN())))</formula>
    </cfRule>
  </conditionalFormatting>
  <conditionalFormatting sqref="S60">
    <cfRule type="expression" dxfId="296" priority="22">
      <formula>INDIRECT(ADDRESS(ROW(),COLUMN()))=TRUNC(INDIRECT(ADDRESS(ROW(),COLUMN())))</formula>
    </cfRule>
  </conditionalFormatting>
  <conditionalFormatting sqref="S59">
    <cfRule type="expression" dxfId="295" priority="21">
      <formula>INDIRECT(ADDRESS(ROW(),COLUMN()))=TRUNC(INDIRECT(ADDRESS(ROW(),COLUMN())))</formula>
    </cfRule>
  </conditionalFormatting>
  <conditionalFormatting sqref="T60:Y60">
    <cfRule type="expression" dxfId="294" priority="20">
      <formula>INDIRECT(ADDRESS(ROW(),COLUMN()))=TRUNC(INDIRECT(ADDRESS(ROW(),COLUMN())))</formula>
    </cfRule>
  </conditionalFormatting>
  <conditionalFormatting sqref="T59:Y59">
    <cfRule type="expression" dxfId="293" priority="19">
      <formula>INDIRECT(ADDRESS(ROW(),COLUMN()))=TRUNC(INDIRECT(ADDRESS(ROW(),COLUMN())))</formula>
    </cfRule>
  </conditionalFormatting>
  <conditionalFormatting sqref="AX59:BA60">
    <cfRule type="expression" dxfId="292" priority="18">
      <formula>INDIRECT(ADDRESS(ROW(),COLUMN()))=TRUNC(INDIRECT(ADDRESS(ROW(),COLUMN())))</formula>
    </cfRule>
  </conditionalFormatting>
  <conditionalFormatting sqref="Z60">
    <cfRule type="expression" dxfId="291" priority="17">
      <formula>INDIRECT(ADDRESS(ROW(),COLUMN()))=TRUNC(INDIRECT(ADDRESS(ROW(),COLUMN())))</formula>
    </cfRule>
  </conditionalFormatting>
  <conditionalFormatting sqref="Z59">
    <cfRule type="expression" dxfId="290" priority="16">
      <formula>INDIRECT(ADDRESS(ROW(),COLUMN()))=TRUNC(INDIRECT(ADDRESS(ROW(),COLUMN())))</formula>
    </cfRule>
  </conditionalFormatting>
  <conditionalFormatting sqref="AA60:AF60">
    <cfRule type="expression" dxfId="289" priority="15">
      <formula>INDIRECT(ADDRESS(ROW(),COLUMN()))=TRUNC(INDIRECT(ADDRESS(ROW(),COLUMN())))</formula>
    </cfRule>
  </conditionalFormatting>
  <conditionalFormatting sqref="AA59:AF59">
    <cfRule type="expression" dxfId="288" priority="14">
      <formula>INDIRECT(ADDRESS(ROW(),COLUMN()))=TRUNC(INDIRECT(ADDRESS(ROW(),COLUMN())))</formula>
    </cfRule>
  </conditionalFormatting>
  <conditionalFormatting sqref="AG60">
    <cfRule type="expression" dxfId="287" priority="13">
      <formula>INDIRECT(ADDRESS(ROW(),COLUMN()))=TRUNC(INDIRECT(ADDRESS(ROW(),COLUMN())))</formula>
    </cfRule>
  </conditionalFormatting>
  <conditionalFormatting sqref="AG59">
    <cfRule type="expression" dxfId="286" priority="12">
      <formula>INDIRECT(ADDRESS(ROW(),COLUMN()))=TRUNC(INDIRECT(ADDRESS(ROW(),COLUMN())))</formula>
    </cfRule>
  </conditionalFormatting>
  <conditionalFormatting sqref="AH60:AM60">
    <cfRule type="expression" dxfId="285" priority="11">
      <formula>INDIRECT(ADDRESS(ROW(),COLUMN()))=TRUNC(INDIRECT(ADDRESS(ROW(),COLUMN())))</formula>
    </cfRule>
  </conditionalFormatting>
  <conditionalFormatting sqref="AH59:AM59">
    <cfRule type="expression" dxfId="284" priority="10">
      <formula>INDIRECT(ADDRESS(ROW(),COLUMN()))=TRUNC(INDIRECT(ADDRESS(ROW(),COLUMN())))</formula>
    </cfRule>
  </conditionalFormatting>
  <conditionalFormatting sqref="AN60">
    <cfRule type="expression" dxfId="283" priority="9">
      <formula>INDIRECT(ADDRESS(ROW(),COLUMN()))=TRUNC(INDIRECT(ADDRESS(ROW(),COLUMN())))</formula>
    </cfRule>
  </conditionalFormatting>
  <conditionalFormatting sqref="AN59">
    <cfRule type="expression" dxfId="282" priority="8">
      <formula>INDIRECT(ADDRESS(ROW(),COLUMN()))=TRUNC(INDIRECT(ADDRESS(ROW(),COLUMN())))</formula>
    </cfRule>
  </conditionalFormatting>
  <conditionalFormatting sqref="AO60:AT60">
    <cfRule type="expression" dxfId="281" priority="7">
      <formula>INDIRECT(ADDRESS(ROW(),COLUMN()))=TRUNC(INDIRECT(ADDRESS(ROW(),COLUMN())))</formula>
    </cfRule>
  </conditionalFormatting>
  <conditionalFormatting sqref="AO59:AT59">
    <cfRule type="expression" dxfId="280" priority="6">
      <formula>INDIRECT(ADDRESS(ROW(),COLUMN()))=TRUNC(INDIRECT(ADDRESS(ROW(),COLUMN())))</formula>
    </cfRule>
  </conditionalFormatting>
  <conditionalFormatting sqref="AU60">
    <cfRule type="expression" dxfId="279" priority="5">
      <formula>INDIRECT(ADDRESS(ROW(),COLUMN()))=TRUNC(INDIRECT(ADDRESS(ROW(),COLUMN())))</formula>
    </cfRule>
  </conditionalFormatting>
  <conditionalFormatting sqref="AU59">
    <cfRule type="expression" dxfId="278" priority="4">
      <formula>INDIRECT(ADDRESS(ROW(),COLUMN()))=TRUNC(INDIRECT(ADDRESS(ROW(),COLUMN())))</formula>
    </cfRule>
  </conditionalFormatting>
  <conditionalFormatting sqref="AV60:AW60">
    <cfRule type="expression" dxfId="277" priority="3">
      <formula>INDIRECT(ADDRESS(ROW(),COLUMN()))=TRUNC(INDIRECT(ADDRESS(ROW(),COLUMN())))</formula>
    </cfRule>
  </conditionalFormatting>
  <conditionalFormatting sqref="AV59:AW59">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decimal" allowBlank="1" showInputMessage="1" showErrorMessage="1" error="入力可能範囲　32～40" sqref="AX6" xr:uid="{9124042C-7D23-444B-8AD3-BDE07CFBFFAC}">
      <formula1>32</formula1>
      <formula2>40</formula2>
    </dataValidation>
    <dataValidation type="list" allowBlank="1" showInputMessage="1" sqref="G22:G60" xr:uid="{4ED8F2D8-BE03-4BF2-92E8-0E79E5C5DAA2}">
      <formula1>"A, B, C, D"</formula1>
    </dataValidation>
    <dataValidation type="list" allowBlank="1" showInputMessage="1" sqref="C22:E60" xr:uid="{55FB3A14-F42D-4174-A15F-1D7B4773A87D}">
      <formula1>職種</formula1>
    </dataValidation>
    <dataValidation type="list" allowBlank="1" showInputMessage="1" showErrorMessage="1" sqref="BB4:BE4" xr:uid="{2DBC273D-AF16-4C9A-A192-8986508BC671}">
      <formula1>"予定,実績,予定・実績"</formula1>
    </dataValidation>
    <dataValidation type="list" allowBlank="1" showInputMessage="1" sqref="S58:AW58 S22:AW22 S25:AW25 S28:AW28 S31:AW31 S34:AW34 S37:AW37 S40:AW40 S43:AW43 S46:AW46 S49:AW49 S52:AW52 S55:AW55" xr:uid="{815FB659-662C-47A6-BD29-09D3B31413F2}">
      <formula1>シフト記号表</formula1>
    </dataValidation>
    <dataValidation type="list" allowBlank="1" showInputMessage="1" showErrorMessage="1" sqref="AC3" xr:uid="{254A6F4F-0436-4FB3-8171-B12EAE7677C9}">
      <formula1>#REF!</formula1>
    </dataValidation>
    <dataValidation type="list" allowBlank="1" showInputMessage="1" showErrorMessage="1" sqref="BB3:BE3" xr:uid="{2E3273D0-55B7-4093-872A-0CF264465E26}">
      <formula1>"４週,暦月"</formula1>
    </dataValidation>
    <dataValidation type="list" errorStyle="warning" allowBlank="1" showInputMessage="1" error="リストにない場合のみ、入力してください。" sqref="H22:K60" xr:uid="{C5B8E443-9BFC-469C-91A3-6144670A133D}">
      <formula1>INDIRECT(C22)</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2C15799-1B9E-43D2-BE6B-A91F754EA7BA}">
          <x14:formula1>
            <xm:f>'C:\Users\mukaiyama-mina\Desktop\001180451\[2-3_標準様式1_09_勤務表_地域密着型通所介護.xlsx]プルダウン・リスト'!#REF!</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BF7A-F07D-4A2F-B27F-1C3961490EBE}">
  <sheetPr>
    <pageSetUpPr fitToPage="1"/>
  </sheetPr>
  <dimension ref="A1:BU81"/>
  <sheetViews>
    <sheetView showGridLines="0" view="pageBreakPreview" zoomScaleNormal="70" zoomScaleSheetLayoutView="100" workbookViewId="0"/>
  </sheetViews>
  <sheetFormatPr defaultColWidth="4.88671875" defaultRowHeight="20.25" customHeight="1"/>
  <cols>
    <col min="1" max="1" width="1.77734375" style="499" customWidth="1"/>
    <col min="2" max="5" width="6.33203125" style="499" customWidth="1"/>
    <col min="6" max="6" width="18.33203125" style="499" hidden="1" customWidth="1"/>
    <col min="7" max="58" width="6.21875" style="499" customWidth="1"/>
    <col min="59" max="16384" width="4.88671875" style="499"/>
  </cols>
  <sheetData>
    <row r="1" spans="2:64" s="452" customFormat="1" ht="20.25" customHeight="1">
      <c r="C1" s="453" t="s">
        <v>719</v>
      </c>
      <c r="D1" s="453"/>
      <c r="E1" s="453"/>
      <c r="F1" s="453"/>
      <c r="G1" s="453"/>
      <c r="H1" s="454" t="s">
        <v>354</v>
      </c>
      <c r="J1" s="454"/>
      <c r="L1" s="453"/>
      <c r="M1" s="453"/>
      <c r="N1" s="453"/>
      <c r="O1" s="453"/>
      <c r="P1" s="453"/>
      <c r="Q1" s="453"/>
      <c r="R1" s="453"/>
      <c r="AM1" s="455"/>
      <c r="AN1" s="456"/>
      <c r="AO1" s="456" t="s">
        <v>353</v>
      </c>
      <c r="AP1" s="1156" t="s">
        <v>352</v>
      </c>
      <c r="AQ1" s="1157"/>
      <c r="AR1" s="1157"/>
      <c r="AS1" s="1157"/>
      <c r="AT1" s="1157"/>
      <c r="AU1" s="1157"/>
      <c r="AV1" s="1157"/>
      <c r="AW1" s="1157"/>
      <c r="AX1" s="1157"/>
      <c r="AY1" s="1157"/>
      <c r="AZ1" s="1157"/>
      <c r="BA1" s="1157"/>
      <c r="BB1" s="1157"/>
      <c r="BC1" s="1157"/>
      <c r="BD1" s="1157"/>
      <c r="BE1" s="1157"/>
      <c r="BF1" s="456" t="s">
        <v>345</v>
      </c>
    </row>
    <row r="2" spans="2:64" s="452" customFormat="1" ht="20.25" customHeight="1">
      <c r="C2" s="453"/>
      <c r="D2" s="453"/>
      <c r="E2" s="453"/>
      <c r="F2" s="453"/>
      <c r="G2" s="453"/>
      <c r="J2" s="454"/>
      <c r="L2" s="453"/>
      <c r="M2" s="453"/>
      <c r="N2" s="453"/>
      <c r="O2" s="453"/>
      <c r="P2" s="453"/>
      <c r="Q2" s="453"/>
      <c r="R2" s="453"/>
      <c r="Y2" s="457" t="s">
        <v>351</v>
      </c>
      <c r="Z2" s="1158">
        <v>6</v>
      </c>
      <c r="AA2" s="1158"/>
      <c r="AB2" s="457" t="s">
        <v>350</v>
      </c>
      <c r="AC2" s="1281">
        <f>IF(Z2=0,"",YEAR(DATE(2018+Z2,1,1)))</f>
        <v>2024</v>
      </c>
      <c r="AD2" s="1281"/>
      <c r="AE2" s="458" t="s">
        <v>349</v>
      </c>
      <c r="AF2" s="458" t="s">
        <v>348</v>
      </c>
      <c r="AG2" s="1158">
        <v>4</v>
      </c>
      <c r="AH2" s="1158"/>
      <c r="AI2" s="458" t="s">
        <v>341</v>
      </c>
      <c r="AM2" s="455"/>
      <c r="AN2" s="456"/>
      <c r="AO2" s="456" t="s">
        <v>347</v>
      </c>
      <c r="AP2" s="1158" t="s">
        <v>346</v>
      </c>
      <c r="AQ2" s="1158"/>
      <c r="AR2" s="1158"/>
      <c r="AS2" s="1158"/>
      <c r="AT2" s="1158"/>
      <c r="AU2" s="1158"/>
      <c r="AV2" s="1158"/>
      <c r="AW2" s="1158"/>
      <c r="AX2" s="1158"/>
      <c r="AY2" s="1158"/>
      <c r="AZ2" s="1158"/>
      <c r="BA2" s="1158"/>
      <c r="BB2" s="1158"/>
      <c r="BC2" s="1158"/>
      <c r="BD2" s="1158"/>
      <c r="BE2" s="1158"/>
      <c r="BF2" s="456" t="s">
        <v>345</v>
      </c>
    </row>
    <row r="3" spans="2:64" s="459" customFormat="1" ht="20.25" customHeight="1">
      <c r="G3" s="454"/>
      <c r="J3" s="454"/>
      <c r="L3" s="456"/>
      <c r="M3" s="456"/>
      <c r="N3" s="456"/>
      <c r="O3" s="456"/>
      <c r="P3" s="456"/>
      <c r="Q3" s="456"/>
      <c r="R3" s="456"/>
      <c r="Z3" s="460"/>
      <c r="AA3" s="460"/>
      <c r="AB3" s="461"/>
      <c r="AC3" s="462"/>
      <c r="AD3" s="461"/>
      <c r="BA3" s="463" t="s">
        <v>344</v>
      </c>
      <c r="BB3" s="1147" t="s">
        <v>720</v>
      </c>
      <c r="BC3" s="1148"/>
      <c r="BD3" s="1148"/>
      <c r="BE3" s="1149"/>
      <c r="BF3" s="456"/>
    </row>
    <row r="4" spans="2:64" s="459" customFormat="1" ht="19.2">
      <c r="G4" s="454"/>
      <c r="J4" s="454"/>
      <c r="L4" s="456"/>
      <c r="M4" s="456"/>
      <c r="N4" s="456"/>
      <c r="O4" s="456"/>
      <c r="P4" s="456"/>
      <c r="Q4" s="456"/>
      <c r="R4" s="456"/>
      <c r="Z4" s="464"/>
      <c r="AA4" s="464"/>
      <c r="AG4" s="452"/>
      <c r="AH4" s="452"/>
      <c r="AI4" s="452"/>
      <c r="AJ4" s="452"/>
      <c r="AK4" s="452"/>
      <c r="AL4" s="452"/>
      <c r="AM4" s="452"/>
      <c r="AN4" s="452"/>
      <c r="AO4" s="452"/>
      <c r="AP4" s="452"/>
      <c r="AQ4" s="452"/>
      <c r="AR4" s="452"/>
      <c r="AS4" s="452"/>
      <c r="AT4" s="452"/>
      <c r="AU4" s="452"/>
      <c r="AV4" s="452"/>
      <c r="AW4" s="452"/>
      <c r="AX4" s="452"/>
      <c r="AY4" s="452"/>
      <c r="AZ4" s="452"/>
      <c r="BA4" s="463" t="s">
        <v>721</v>
      </c>
      <c r="BB4" s="1147" t="s">
        <v>722</v>
      </c>
      <c r="BC4" s="1148"/>
      <c r="BD4" s="1148"/>
      <c r="BE4" s="1149"/>
      <c r="BF4" s="465"/>
    </row>
    <row r="5" spans="2:64" s="459" customFormat="1" ht="6.75" customHeight="1">
      <c r="C5" s="466"/>
      <c r="D5" s="466"/>
      <c r="E5" s="466"/>
      <c r="F5" s="466"/>
      <c r="G5" s="467"/>
      <c r="H5" s="466"/>
      <c r="I5" s="466"/>
      <c r="J5" s="467"/>
      <c r="K5" s="466"/>
      <c r="L5" s="468"/>
      <c r="M5" s="468"/>
      <c r="N5" s="468"/>
      <c r="O5" s="468"/>
      <c r="P5" s="468"/>
      <c r="Q5" s="468"/>
      <c r="R5" s="468"/>
      <c r="S5" s="466"/>
      <c r="T5" s="466"/>
      <c r="U5" s="466"/>
      <c r="V5" s="466"/>
      <c r="W5" s="466"/>
      <c r="X5" s="466"/>
      <c r="Y5" s="466"/>
      <c r="Z5" s="469"/>
      <c r="AA5" s="469"/>
      <c r="AB5" s="466"/>
      <c r="AC5" s="466"/>
      <c r="AD5" s="466"/>
      <c r="AE5" s="466"/>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65"/>
      <c r="BF5" s="465"/>
    </row>
    <row r="6" spans="2:64" s="459" customFormat="1" ht="20.25" customHeight="1">
      <c r="C6" s="466"/>
      <c r="D6" s="466"/>
      <c r="E6" s="466"/>
      <c r="F6" s="466"/>
      <c r="G6" s="467"/>
      <c r="H6" s="466"/>
      <c r="I6" s="466"/>
      <c r="J6" s="467"/>
      <c r="K6" s="466"/>
      <c r="L6" s="468"/>
      <c r="M6" s="468"/>
      <c r="N6" s="468"/>
      <c r="O6" s="468"/>
      <c r="P6" s="468"/>
      <c r="Q6" s="468"/>
      <c r="R6" s="468"/>
      <c r="S6" s="466"/>
      <c r="T6" s="466"/>
      <c r="U6" s="466"/>
      <c r="V6" s="466"/>
      <c r="W6" s="466"/>
      <c r="X6" s="466"/>
      <c r="Y6" s="466"/>
      <c r="Z6" s="469"/>
      <c r="AA6" s="469"/>
      <c r="AB6" s="466"/>
      <c r="AC6" s="466"/>
      <c r="AD6" s="466"/>
      <c r="AE6" s="466"/>
      <c r="AG6" s="452"/>
      <c r="AH6" s="452"/>
      <c r="AI6" s="452"/>
      <c r="AJ6" s="452"/>
      <c r="AK6" s="452"/>
      <c r="AL6" s="452" t="s">
        <v>723</v>
      </c>
      <c r="AM6" s="452"/>
      <c r="AN6" s="452"/>
      <c r="AO6" s="452"/>
      <c r="AP6" s="452"/>
      <c r="AQ6" s="452"/>
      <c r="AR6" s="452"/>
      <c r="AS6" s="452"/>
      <c r="AT6" s="470"/>
      <c r="AU6" s="470"/>
      <c r="AV6" s="471"/>
      <c r="AW6" s="452"/>
      <c r="AX6" s="1150">
        <v>40</v>
      </c>
      <c r="AY6" s="1151"/>
      <c r="AZ6" s="471" t="s">
        <v>343</v>
      </c>
      <c r="BA6" s="452"/>
      <c r="BB6" s="1150">
        <v>160</v>
      </c>
      <c r="BC6" s="1151"/>
      <c r="BD6" s="471" t="s">
        <v>342</v>
      </c>
      <c r="BE6" s="452"/>
      <c r="BF6" s="465"/>
    </row>
    <row r="7" spans="2:64" s="459" customFormat="1" ht="6.75" customHeight="1">
      <c r="C7" s="466"/>
      <c r="D7" s="466"/>
      <c r="E7" s="466"/>
      <c r="F7" s="466"/>
      <c r="G7" s="467"/>
      <c r="H7" s="466"/>
      <c r="I7" s="466"/>
      <c r="J7" s="467"/>
      <c r="K7" s="466"/>
      <c r="L7" s="468"/>
      <c r="M7" s="468"/>
      <c r="N7" s="468"/>
      <c r="O7" s="468"/>
      <c r="P7" s="468"/>
      <c r="Q7" s="468"/>
      <c r="R7" s="468"/>
      <c r="S7" s="466"/>
      <c r="T7" s="466"/>
      <c r="U7" s="466"/>
      <c r="V7" s="466"/>
      <c r="W7" s="466"/>
      <c r="X7" s="466"/>
      <c r="Y7" s="466"/>
      <c r="Z7" s="469"/>
      <c r="AA7" s="469"/>
      <c r="AB7" s="466"/>
      <c r="AC7" s="466"/>
      <c r="AD7" s="466"/>
      <c r="AE7" s="466"/>
      <c r="AG7" s="452"/>
      <c r="AH7" s="452"/>
      <c r="AI7" s="452"/>
      <c r="AJ7" s="452"/>
      <c r="AK7" s="452"/>
      <c r="AL7" s="452"/>
      <c r="AM7" s="452"/>
      <c r="AN7" s="452"/>
      <c r="AO7" s="452"/>
      <c r="AP7" s="452"/>
      <c r="AQ7" s="452"/>
      <c r="AR7" s="452"/>
      <c r="AS7" s="452"/>
      <c r="AT7" s="452"/>
      <c r="AU7" s="452"/>
      <c r="AV7" s="452"/>
      <c r="AW7" s="452"/>
      <c r="AX7" s="452"/>
      <c r="AY7" s="452"/>
      <c r="AZ7" s="452"/>
      <c r="BA7" s="452"/>
      <c r="BB7" s="452"/>
      <c r="BC7" s="452"/>
      <c r="BD7" s="452"/>
      <c r="BE7" s="465"/>
      <c r="BF7" s="465"/>
    </row>
    <row r="8" spans="2:64" s="459" customFormat="1" ht="20.25" customHeight="1">
      <c r="B8" s="472"/>
      <c r="C8" s="472"/>
      <c r="D8" s="472"/>
      <c r="E8" s="472"/>
      <c r="F8" s="472"/>
      <c r="G8" s="473"/>
      <c r="H8" s="473"/>
      <c r="I8" s="473"/>
      <c r="J8" s="472"/>
      <c r="K8" s="472"/>
      <c r="L8" s="473"/>
      <c r="M8" s="473"/>
      <c r="N8" s="473"/>
      <c r="O8" s="472"/>
      <c r="P8" s="473"/>
      <c r="Q8" s="473"/>
      <c r="R8" s="473"/>
      <c r="S8" s="474"/>
      <c r="T8" s="475"/>
      <c r="U8" s="475"/>
      <c r="V8" s="476"/>
      <c r="Z8" s="469"/>
      <c r="AA8" s="477"/>
      <c r="AB8" s="467"/>
      <c r="AC8" s="469"/>
      <c r="AD8" s="469"/>
      <c r="AE8" s="469"/>
      <c r="AF8" s="478"/>
      <c r="AG8" s="479"/>
      <c r="AH8" s="479"/>
      <c r="AI8" s="479"/>
      <c r="AJ8" s="480"/>
      <c r="AK8" s="468"/>
      <c r="AL8" s="477"/>
      <c r="AM8" s="477"/>
      <c r="AN8" s="467"/>
      <c r="AO8" s="470"/>
      <c r="AP8" s="470"/>
      <c r="AQ8" s="470"/>
      <c r="AR8" s="481"/>
      <c r="AS8" s="481"/>
      <c r="AT8" s="452"/>
      <c r="AU8" s="470"/>
      <c r="AV8" s="470"/>
      <c r="AW8" s="472"/>
      <c r="AX8" s="452"/>
      <c r="AY8" s="452" t="s">
        <v>340</v>
      </c>
      <c r="AZ8" s="452"/>
      <c r="BA8" s="452"/>
      <c r="BB8" s="1279">
        <f>DAY(EOMONTH(DATE(AC2,AG2,1),0))</f>
        <v>30</v>
      </c>
      <c r="BC8" s="1280"/>
      <c r="BD8" s="452" t="s">
        <v>339</v>
      </c>
      <c r="BE8" s="452"/>
      <c r="BF8" s="452"/>
      <c r="BJ8" s="456"/>
      <c r="BK8" s="456"/>
      <c r="BL8" s="456"/>
    </row>
    <row r="9" spans="2:64" s="459" customFormat="1" ht="6" customHeight="1">
      <c r="B9" s="482"/>
      <c r="C9" s="482"/>
      <c r="D9" s="482"/>
      <c r="E9" s="482"/>
      <c r="F9" s="482"/>
      <c r="G9" s="472"/>
      <c r="H9" s="473"/>
      <c r="I9" s="470"/>
      <c r="J9" s="470"/>
      <c r="K9" s="482"/>
      <c r="L9" s="472"/>
      <c r="M9" s="473"/>
      <c r="N9" s="470"/>
      <c r="O9" s="470"/>
      <c r="P9" s="472"/>
      <c r="Q9" s="470"/>
      <c r="R9" s="482"/>
      <c r="S9" s="470"/>
      <c r="T9" s="470"/>
      <c r="U9" s="470"/>
      <c r="V9" s="470"/>
      <c r="Z9" s="466"/>
      <c r="AA9" s="480"/>
      <c r="AB9" s="480"/>
      <c r="AC9" s="466"/>
      <c r="AD9" s="466"/>
      <c r="AE9" s="466"/>
      <c r="AF9" s="483"/>
      <c r="AG9" s="469"/>
      <c r="AH9" s="480"/>
      <c r="AI9" s="466"/>
      <c r="AJ9" s="479"/>
      <c r="AK9" s="480"/>
      <c r="AL9" s="480"/>
      <c r="AM9" s="480"/>
      <c r="AN9" s="480"/>
      <c r="AO9" s="466"/>
      <c r="AP9" s="452"/>
      <c r="AQ9" s="484"/>
      <c r="AR9" s="484"/>
      <c r="AS9" s="484"/>
      <c r="AT9" s="452"/>
      <c r="AU9" s="452"/>
      <c r="AV9" s="452"/>
      <c r="AW9" s="452"/>
      <c r="AX9" s="452"/>
      <c r="AY9" s="452"/>
      <c r="AZ9" s="452"/>
      <c r="BA9" s="452"/>
      <c r="BB9" s="452"/>
      <c r="BC9" s="452"/>
      <c r="BD9" s="452"/>
      <c r="BE9" s="452"/>
      <c r="BF9" s="452"/>
      <c r="BJ9" s="456"/>
      <c r="BK9" s="456"/>
      <c r="BL9" s="456"/>
    </row>
    <row r="10" spans="2:64" s="459" customFormat="1" ht="19.2">
      <c r="B10" s="472"/>
      <c r="C10" s="472"/>
      <c r="D10" s="472"/>
      <c r="E10" s="472"/>
      <c r="F10" s="472"/>
      <c r="G10" s="473"/>
      <c r="H10" s="473"/>
      <c r="I10" s="473"/>
      <c r="J10" s="472"/>
      <c r="K10" s="472"/>
      <c r="L10" s="473"/>
      <c r="M10" s="473"/>
      <c r="N10" s="473"/>
      <c r="O10" s="472"/>
      <c r="P10" s="473"/>
      <c r="Q10" s="473"/>
      <c r="R10" s="473"/>
      <c r="S10" s="474"/>
      <c r="T10" s="475"/>
      <c r="U10" s="475"/>
      <c r="V10" s="476"/>
      <c r="Z10" s="469"/>
      <c r="AA10" s="477"/>
      <c r="AB10" s="467"/>
      <c r="AC10" s="469"/>
      <c r="AD10" s="469"/>
      <c r="AE10" s="469"/>
      <c r="AF10" s="483"/>
      <c r="AG10" s="479"/>
      <c r="AH10" s="479"/>
      <c r="AI10" s="479"/>
      <c r="AJ10" s="480"/>
      <c r="AK10" s="468"/>
      <c r="AL10" s="477"/>
      <c r="AM10" s="452"/>
      <c r="AN10" s="452"/>
      <c r="AO10" s="485"/>
      <c r="AP10" s="485"/>
      <c r="AQ10" s="485"/>
      <c r="AR10" s="471"/>
      <c r="AS10" s="484"/>
      <c r="AT10" s="484"/>
      <c r="AU10" s="484"/>
      <c r="AV10" s="480"/>
      <c r="AW10" s="480"/>
      <c r="AX10" s="486"/>
      <c r="AY10" s="486"/>
      <c r="AZ10" s="465" t="s">
        <v>724</v>
      </c>
      <c r="BA10" s="480"/>
      <c r="BB10" s="1150">
        <v>1</v>
      </c>
      <c r="BC10" s="1154"/>
      <c r="BD10" s="1151"/>
      <c r="BE10" s="487" t="s">
        <v>338</v>
      </c>
      <c r="BF10" s="452"/>
      <c r="BJ10" s="456"/>
      <c r="BK10" s="456"/>
      <c r="BL10" s="456"/>
    </row>
    <row r="11" spans="2:64" s="459" customFormat="1" ht="6" customHeight="1">
      <c r="B11" s="482"/>
      <c r="C11" s="482"/>
      <c r="D11" s="482"/>
      <c r="E11" s="482"/>
      <c r="F11" s="488"/>
      <c r="G11" s="482"/>
      <c r="H11" s="482"/>
      <c r="I11" s="482"/>
      <c r="J11" s="482"/>
      <c r="K11" s="472"/>
      <c r="L11" s="473"/>
      <c r="M11" s="470"/>
      <c r="N11" s="470"/>
      <c r="O11" s="472"/>
      <c r="P11" s="470"/>
      <c r="Q11" s="482"/>
      <c r="R11" s="470"/>
      <c r="S11" s="470"/>
      <c r="T11" s="470"/>
      <c r="U11" s="470"/>
      <c r="V11" s="488"/>
      <c r="Z11" s="466"/>
      <c r="AA11" s="480"/>
      <c r="AB11" s="480"/>
      <c r="AC11" s="466"/>
      <c r="AD11" s="466"/>
      <c r="AE11" s="466"/>
      <c r="AF11" s="483"/>
      <c r="AG11" s="469"/>
      <c r="AH11" s="479"/>
      <c r="AI11" s="480"/>
      <c r="AJ11" s="479"/>
      <c r="AK11" s="480"/>
      <c r="AL11" s="480"/>
      <c r="AM11" s="480"/>
      <c r="AN11" s="480"/>
      <c r="AO11" s="482"/>
      <c r="AP11" s="482"/>
      <c r="AQ11" s="472"/>
      <c r="AR11" s="489"/>
      <c r="AS11" s="484"/>
      <c r="AT11" s="484"/>
      <c r="AU11" s="484"/>
      <c r="AV11" s="480"/>
      <c r="AW11" s="480"/>
      <c r="AX11" s="486"/>
      <c r="AY11" s="486"/>
      <c r="AZ11" s="480"/>
      <c r="BA11" s="480"/>
      <c r="BB11" s="469"/>
      <c r="BC11" s="469"/>
      <c r="BD11" s="469"/>
      <c r="BE11" s="487"/>
      <c r="BF11" s="452"/>
      <c r="BJ11" s="456"/>
      <c r="BK11" s="456"/>
      <c r="BL11" s="456"/>
    </row>
    <row r="12" spans="2:64" s="459" customFormat="1" ht="20.25" customHeight="1">
      <c r="B12" s="490"/>
      <c r="C12" s="490"/>
      <c r="D12" s="490"/>
      <c r="E12" s="490"/>
      <c r="F12" s="490"/>
      <c r="G12" s="490"/>
      <c r="H12" s="490"/>
      <c r="I12" s="490"/>
      <c r="J12" s="490"/>
      <c r="K12" s="490"/>
      <c r="L12" s="490"/>
      <c r="M12" s="490"/>
      <c r="N12" s="490"/>
      <c r="O12" s="490"/>
      <c r="P12" s="490"/>
      <c r="Q12" s="490"/>
      <c r="R12" s="490"/>
      <c r="S12" s="490"/>
      <c r="T12" s="490"/>
      <c r="U12" s="490"/>
      <c r="V12" s="490"/>
      <c r="Z12" s="472"/>
      <c r="AA12" s="491"/>
      <c r="AB12" s="491"/>
      <c r="AC12" s="472"/>
      <c r="AD12" s="469"/>
      <c r="AE12" s="469"/>
      <c r="AF12" s="478"/>
      <c r="AG12" s="467"/>
      <c r="AH12" s="479"/>
      <c r="AI12" s="480"/>
      <c r="AJ12" s="479"/>
      <c r="AK12" s="480"/>
      <c r="AL12" s="480"/>
      <c r="AM12" s="480"/>
      <c r="AN12" s="480"/>
      <c r="AO12" s="1155"/>
      <c r="AP12" s="1155"/>
      <c r="AQ12" s="1155"/>
      <c r="AR12" s="471"/>
      <c r="AS12" s="484"/>
      <c r="AT12" s="484"/>
      <c r="AU12" s="484"/>
      <c r="AV12" s="480"/>
      <c r="AW12" s="480"/>
      <c r="AX12" s="486"/>
      <c r="AY12" s="486"/>
      <c r="AZ12" s="480"/>
      <c r="BA12" s="480"/>
      <c r="BB12" s="1150">
        <v>1</v>
      </c>
      <c r="BC12" s="1154"/>
      <c r="BD12" s="1151"/>
      <c r="BE12" s="492" t="s">
        <v>337</v>
      </c>
      <c r="BF12" s="452"/>
      <c r="BJ12" s="456"/>
      <c r="BK12" s="456"/>
      <c r="BL12" s="456"/>
    </row>
    <row r="13" spans="2:64" s="459" customFormat="1" ht="6.75" customHeight="1">
      <c r="B13" s="490"/>
      <c r="C13" s="490"/>
      <c r="D13" s="490"/>
      <c r="E13" s="490"/>
      <c r="F13" s="490"/>
      <c r="G13" s="490"/>
      <c r="H13" s="490"/>
      <c r="I13" s="490"/>
      <c r="J13" s="490"/>
      <c r="K13" s="490"/>
      <c r="L13" s="490"/>
      <c r="M13" s="490"/>
      <c r="N13" s="490"/>
      <c r="O13" s="490"/>
      <c r="P13" s="490"/>
      <c r="Q13" s="490"/>
      <c r="R13" s="490"/>
      <c r="S13" s="490"/>
      <c r="T13" s="490"/>
      <c r="U13" s="490"/>
      <c r="V13" s="490"/>
      <c r="Z13" s="473"/>
      <c r="AA13" s="493"/>
      <c r="AB13" s="493"/>
      <c r="AC13" s="473"/>
      <c r="AD13" s="479"/>
      <c r="AE13" s="479"/>
      <c r="AF13" s="483"/>
      <c r="AG13" s="452"/>
      <c r="AH13" s="452"/>
      <c r="AI13" s="452"/>
      <c r="AJ13" s="452"/>
      <c r="AK13" s="452"/>
      <c r="AL13" s="452"/>
      <c r="AM13" s="452"/>
      <c r="AN13" s="452"/>
      <c r="AO13" s="482"/>
      <c r="AP13" s="482"/>
      <c r="AQ13" s="482"/>
      <c r="AR13" s="452"/>
      <c r="AS13" s="484"/>
      <c r="AT13" s="484"/>
      <c r="AU13" s="484"/>
      <c r="AV13" s="480"/>
      <c r="AW13" s="480"/>
      <c r="AX13" s="486"/>
      <c r="AY13" s="486"/>
      <c r="AZ13" s="480"/>
      <c r="BA13" s="480"/>
      <c r="BB13" s="469"/>
      <c r="BC13" s="469"/>
      <c r="BD13" s="469"/>
      <c r="BE13" s="487"/>
      <c r="BF13" s="452"/>
      <c r="BJ13" s="456"/>
      <c r="BK13" s="456"/>
      <c r="BL13" s="456"/>
    </row>
    <row r="14" spans="2:64" s="459" customFormat="1" ht="19.2">
      <c r="B14" s="490"/>
      <c r="C14" s="490"/>
      <c r="D14" s="490"/>
      <c r="E14" s="490"/>
      <c r="F14" s="490"/>
      <c r="G14" s="490"/>
      <c r="H14" s="490"/>
      <c r="I14" s="490"/>
      <c r="J14" s="490"/>
      <c r="K14" s="490"/>
      <c r="L14" s="490"/>
      <c r="M14" s="490"/>
      <c r="N14" s="490"/>
      <c r="O14" s="490"/>
      <c r="P14" s="490"/>
      <c r="Q14" s="490"/>
      <c r="R14" s="490"/>
      <c r="S14" s="490"/>
      <c r="T14" s="490"/>
      <c r="U14" s="490"/>
      <c r="V14" s="490"/>
      <c r="Z14" s="472"/>
      <c r="AA14" s="491"/>
      <c r="AB14" s="491"/>
      <c r="AC14" s="472"/>
      <c r="AD14" s="469"/>
      <c r="AE14" s="469"/>
      <c r="AF14" s="483"/>
      <c r="AG14" s="452"/>
      <c r="AH14" s="452"/>
      <c r="AI14" s="452"/>
      <c r="AJ14" s="452"/>
      <c r="AK14" s="452"/>
      <c r="AL14" s="452"/>
      <c r="AM14" s="452"/>
      <c r="AN14" s="452"/>
      <c r="AO14" s="470"/>
      <c r="AP14" s="470"/>
      <c r="AQ14" s="470"/>
      <c r="AR14" s="452"/>
      <c r="AS14" s="484"/>
      <c r="AT14" s="465" t="s">
        <v>725</v>
      </c>
      <c r="AU14" s="1109">
        <v>0.39583333333333331</v>
      </c>
      <c r="AV14" s="1110"/>
      <c r="AW14" s="1111"/>
      <c r="AX14" s="469" t="s">
        <v>336</v>
      </c>
      <c r="AY14" s="1109">
        <v>0.6875</v>
      </c>
      <c r="AZ14" s="1110"/>
      <c r="BA14" s="1111"/>
      <c r="BB14" s="468" t="s">
        <v>335</v>
      </c>
      <c r="BC14" s="1247">
        <f>(AY14-AU14)*24</f>
        <v>7</v>
      </c>
      <c r="BD14" s="1248"/>
      <c r="BE14" s="467" t="s">
        <v>334</v>
      </c>
      <c r="BF14" s="469"/>
      <c r="BJ14" s="456"/>
      <c r="BK14" s="456"/>
      <c r="BL14" s="456"/>
    </row>
    <row r="15" spans="2:64" s="459" customFormat="1" ht="6.75" customHeight="1">
      <c r="C15" s="481"/>
      <c r="D15" s="481"/>
      <c r="E15" s="481"/>
      <c r="F15" s="481"/>
      <c r="G15" s="466"/>
      <c r="H15" s="466"/>
      <c r="I15" s="468"/>
      <c r="J15" s="469"/>
      <c r="K15" s="479"/>
      <c r="L15" s="480"/>
      <c r="M15" s="480"/>
      <c r="N15" s="469"/>
      <c r="O15" s="480"/>
      <c r="P15" s="466"/>
      <c r="Q15" s="479"/>
      <c r="R15" s="480"/>
      <c r="S15" s="480"/>
      <c r="T15" s="480"/>
      <c r="U15" s="480"/>
      <c r="V15" s="466"/>
      <c r="W15" s="468"/>
      <c r="X15" s="494"/>
      <c r="Y15" s="494"/>
      <c r="Z15" s="467"/>
      <c r="AA15" s="469"/>
      <c r="AB15" s="468"/>
      <c r="AC15" s="469"/>
      <c r="AD15" s="479"/>
      <c r="AE15" s="480"/>
      <c r="AF15" s="483"/>
      <c r="AG15" s="478"/>
      <c r="AH15" s="495"/>
      <c r="AI15" s="483"/>
      <c r="AJ15" s="495"/>
      <c r="AK15" s="483"/>
      <c r="AL15" s="483"/>
      <c r="AM15" s="483"/>
      <c r="AN15" s="483"/>
      <c r="AO15" s="496"/>
      <c r="AQ15" s="464"/>
      <c r="AR15" s="464"/>
      <c r="AS15" s="464"/>
      <c r="AT15" s="464"/>
      <c r="AU15" s="464"/>
      <c r="AV15" s="483"/>
      <c r="AW15" s="483"/>
      <c r="AX15" s="497"/>
      <c r="AY15" s="497"/>
      <c r="AZ15" s="483"/>
      <c r="BA15" s="483"/>
      <c r="BB15" s="478"/>
      <c r="BC15" s="478"/>
      <c r="BD15" s="478"/>
      <c r="BE15" s="498"/>
      <c r="BJ15" s="456"/>
      <c r="BK15" s="456"/>
      <c r="BL15" s="456"/>
    </row>
    <row r="16" spans="2:64" ht="8.4" customHeight="1" thickBot="1">
      <c r="C16" s="500"/>
      <c r="D16" s="500"/>
      <c r="E16" s="500"/>
      <c r="F16" s="500"/>
      <c r="G16" s="500"/>
      <c r="X16" s="500"/>
      <c r="AN16" s="500"/>
      <c r="BE16" s="501"/>
      <c r="BF16" s="501"/>
      <c r="BG16" s="501"/>
    </row>
    <row r="17" spans="2:58" ht="20.25" customHeight="1">
      <c r="B17" s="1249" t="s">
        <v>333</v>
      </c>
      <c r="C17" s="1252" t="s">
        <v>726</v>
      </c>
      <c r="D17" s="1253"/>
      <c r="E17" s="1254"/>
      <c r="F17" s="502"/>
      <c r="G17" s="1261" t="s">
        <v>727</v>
      </c>
      <c r="H17" s="1264" t="s">
        <v>728</v>
      </c>
      <c r="I17" s="1253"/>
      <c r="J17" s="1253"/>
      <c r="K17" s="1254"/>
      <c r="L17" s="1264" t="s">
        <v>729</v>
      </c>
      <c r="M17" s="1253"/>
      <c r="N17" s="1253"/>
      <c r="O17" s="1267"/>
      <c r="P17" s="1270"/>
      <c r="Q17" s="1271"/>
      <c r="R17" s="1272"/>
      <c r="S17" s="1144" t="s">
        <v>730</v>
      </c>
      <c r="T17" s="1145"/>
      <c r="U17" s="1145"/>
      <c r="V17" s="1145"/>
      <c r="W17" s="1145"/>
      <c r="X17" s="1145"/>
      <c r="Y17" s="1145"/>
      <c r="Z17" s="1145"/>
      <c r="AA17" s="1145"/>
      <c r="AB17" s="1145"/>
      <c r="AC17" s="1145"/>
      <c r="AD17" s="1145"/>
      <c r="AE17" s="1145"/>
      <c r="AF17" s="1145"/>
      <c r="AG17" s="1145"/>
      <c r="AH17" s="1145"/>
      <c r="AI17" s="1145"/>
      <c r="AJ17" s="1145"/>
      <c r="AK17" s="1145"/>
      <c r="AL17" s="1145"/>
      <c r="AM17" s="1145"/>
      <c r="AN17" s="1145"/>
      <c r="AO17" s="1145"/>
      <c r="AP17" s="1145"/>
      <c r="AQ17" s="1145"/>
      <c r="AR17" s="1145"/>
      <c r="AS17" s="1145"/>
      <c r="AT17" s="1145"/>
      <c r="AU17" s="1145"/>
      <c r="AV17" s="1145"/>
      <c r="AW17" s="1146"/>
      <c r="AX17" s="1222" t="str">
        <f>IF(BB3="４週","(11) 1～4週目の勤務時間数合計","(11) 1か月の勤務時間数   合計")</f>
        <v>(11) 1～4週目の勤務時間数合計</v>
      </c>
      <c r="AY17" s="1223"/>
      <c r="AZ17" s="1228" t="s">
        <v>731</v>
      </c>
      <c r="BA17" s="1229"/>
      <c r="BB17" s="1234" t="s">
        <v>732</v>
      </c>
      <c r="BC17" s="1235"/>
      <c r="BD17" s="1235"/>
      <c r="BE17" s="1235"/>
      <c r="BF17" s="1236"/>
    </row>
    <row r="18" spans="2:58" ht="20.25" customHeight="1">
      <c r="B18" s="1250"/>
      <c r="C18" s="1255"/>
      <c r="D18" s="1256"/>
      <c r="E18" s="1257"/>
      <c r="F18" s="503"/>
      <c r="G18" s="1262"/>
      <c r="H18" s="1265"/>
      <c r="I18" s="1256"/>
      <c r="J18" s="1256"/>
      <c r="K18" s="1257"/>
      <c r="L18" s="1265"/>
      <c r="M18" s="1256"/>
      <c r="N18" s="1256"/>
      <c r="O18" s="1268"/>
      <c r="P18" s="1273"/>
      <c r="Q18" s="1274"/>
      <c r="R18" s="1275"/>
      <c r="S18" s="1237" t="s">
        <v>332</v>
      </c>
      <c r="T18" s="1238"/>
      <c r="U18" s="1238"/>
      <c r="V18" s="1238"/>
      <c r="W18" s="1238"/>
      <c r="X18" s="1238"/>
      <c r="Y18" s="1239"/>
      <c r="Z18" s="1237" t="s">
        <v>331</v>
      </c>
      <c r="AA18" s="1238"/>
      <c r="AB18" s="1238"/>
      <c r="AC18" s="1238"/>
      <c r="AD18" s="1238"/>
      <c r="AE18" s="1238"/>
      <c r="AF18" s="1239"/>
      <c r="AG18" s="1237" t="s">
        <v>330</v>
      </c>
      <c r="AH18" s="1238"/>
      <c r="AI18" s="1238"/>
      <c r="AJ18" s="1238"/>
      <c r="AK18" s="1238"/>
      <c r="AL18" s="1238"/>
      <c r="AM18" s="1239"/>
      <c r="AN18" s="1237" t="s">
        <v>329</v>
      </c>
      <c r="AO18" s="1238"/>
      <c r="AP18" s="1238"/>
      <c r="AQ18" s="1238"/>
      <c r="AR18" s="1238"/>
      <c r="AS18" s="1238"/>
      <c r="AT18" s="1239"/>
      <c r="AU18" s="1240" t="s">
        <v>328</v>
      </c>
      <c r="AV18" s="1241"/>
      <c r="AW18" s="1242"/>
      <c r="AX18" s="1224"/>
      <c r="AY18" s="1225"/>
      <c r="AZ18" s="1230"/>
      <c r="BA18" s="1231"/>
      <c r="BB18" s="1162"/>
      <c r="BC18" s="1163"/>
      <c r="BD18" s="1163"/>
      <c r="BE18" s="1163"/>
      <c r="BF18" s="1164"/>
    </row>
    <row r="19" spans="2:58" ht="20.25" customHeight="1">
      <c r="B19" s="1250"/>
      <c r="C19" s="1255"/>
      <c r="D19" s="1256"/>
      <c r="E19" s="1257"/>
      <c r="F19" s="503"/>
      <c r="G19" s="1262"/>
      <c r="H19" s="1265"/>
      <c r="I19" s="1256"/>
      <c r="J19" s="1256"/>
      <c r="K19" s="1257"/>
      <c r="L19" s="1265"/>
      <c r="M19" s="1256"/>
      <c r="N19" s="1256"/>
      <c r="O19" s="1268"/>
      <c r="P19" s="1273"/>
      <c r="Q19" s="1274"/>
      <c r="R19" s="1275"/>
      <c r="S19" s="504">
        <v>1</v>
      </c>
      <c r="T19" s="505">
        <v>2</v>
      </c>
      <c r="U19" s="505">
        <v>3</v>
      </c>
      <c r="V19" s="505">
        <v>4</v>
      </c>
      <c r="W19" s="505">
        <v>5</v>
      </c>
      <c r="X19" s="505">
        <v>6</v>
      </c>
      <c r="Y19" s="506">
        <v>7</v>
      </c>
      <c r="Z19" s="504">
        <v>8</v>
      </c>
      <c r="AA19" s="505">
        <v>9</v>
      </c>
      <c r="AB19" s="505">
        <v>10</v>
      </c>
      <c r="AC19" s="505">
        <v>11</v>
      </c>
      <c r="AD19" s="505">
        <v>12</v>
      </c>
      <c r="AE19" s="505">
        <v>13</v>
      </c>
      <c r="AF19" s="506">
        <v>14</v>
      </c>
      <c r="AG19" s="507">
        <v>15</v>
      </c>
      <c r="AH19" s="505">
        <v>16</v>
      </c>
      <c r="AI19" s="505">
        <v>17</v>
      </c>
      <c r="AJ19" s="505">
        <v>18</v>
      </c>
      <c r="AK19" s="505">
        <v>19</v>
      </c>
      <c r="AL19" s="505">
        <v>20</v>
      </c>
      <c r="AM19" s="506">
        <v>21</v>
      </c>
      <c r="AN19" s="504">
        <v>22</v>
      </c>
      <c r="AO19" s="505">
        <v>23</v>
      </c>
      <c r="AP19" s="505">
        <v>24</v>
      </c>
      <c r="AQ19" s="505">
        <v>25</v>
      </c>
      <c r="AR19" s="505">
        <v>26</v>
      </c>
      <c r="AS19" s="505">
        <v>27</v>
      </c>
      <c r="AT19" s="506">
        <v>28</v>
      </c>
      <c r="AU19" s="508" t="str">
        <f>IF($BB$3="暦月",IF(DAY(DATE($AC$2,$AG$2,29))=29,29,""),"")</f>
        <v/>
      </c>
      <c r="AV19" s="509" t="str">
        <f>IF($BB$3="暦月",IF(DAY(DATE($AC$2,$AG$2,30))=30,30,""),"")</f>
        <v/>
      </c>
      <c r="AW19" s="510" t="str">
        <f>IF($BB$3="暦月",IF(DAY(DATE($AC$2,$AG$2,31))=31,31,""),"")</f>
        <v/>
      </c>
      <c r="AX19" s="1224"/>
      <c r="AY19" s="1225"/>
      <c r="AZ19" s="1230"/>
      <c r="BA19" s="1231"/>
      <c r="BB19" s="1162"/>
      <c r="BC19" s="1163"/>
      <c r="BD19" s="1163"/>
      <c r="BE19" s="1163"/>
      <c r="BF19" s="1164"/>
    </row>
    <row r="20" spans="2:58" ht="20.25" hidden="1" customHeight="1">
      <c r="B20" s="1250"/>
      <c r="C20" s="1255"/>
      <c r="D20" s="1256"/>
      <c r="E20" s="1257"/>
      <c r="F20" s="503"/>
      <c r="G20" s="1262"/>
      <c r="H20" s="1265"/>
      <c r="I20" s="1256"/>
      <c r="J20" s="1256"/>
      <c r="K20" s="1257"/>
      <c r="L20" s="1265"/>
      <c r="M20" s="1256"/>
      <c r="N20" s="1256"/>
      <c r="O20" s="1268"/>
      <c r="P20" s="1273"/>
      <c r="Q20" s="1274"/>
      <c r="R20" s="1275"/>
      <c r="S20" s="504">
        <f>WEEKDAY(DATE($AC$2,$AG$2,1))</f>
        <v>2</v>
      </c>
      <c r="T20" s="505">
        <f>WEEKDAY(DATE($AC$2,$AG$2,2))</f>
        <v>3</v>
      </c>
      <c r="U20" s="505">
        <f>WEEKDAY(DATE($AC$2,$AG$2,3))</f>
        <v>4</v>
      </c>
      <c r="V20" s="505">
        <f>WEEKDAY(DATE($AC$2,$AG$2,4))</f>
        <v>5</v>
      </c>
      <c r="W20" s="505">
        <f>WEEKDAY(DATE($AC$2,$AG$2,5))</f>
        <v>6</v>
      </c>
      <c r="X20" s="505">
        <f>WEEKDAY(DATE($AC$2,$AG$2,6))</f>
        <v>7</v>
      </c>
      <c r="Y20" s="506">
        <f>WEEKDAY(DATE($AC$2,$AG$2,7))</f>
        <v>1</v>
      </c>
      <c r="Z20" s="504">
        <f>WEEKDAY(DATE($AC$2,$AG$2,8))</f>
        <v>2</v>
      </c>
      <c r="AA20" s="505">
        <f>WEEKDAY(DATE($AC$2,$AG$2,9))</f>
        <v>3</v>
      </c>
      <c r="AB20" s="505">
        <f>WEEKDAY(DATE($AC$2,$AG$2,10))</f>
        <v>4</v>
      </c>
      <c r="AC20" s="505">
        <f>WEEKDAY(DATE($AC$2,$AG$2,11))</f>
        <v>5</v>
      </c>
      <c r="AD20" s="505">
        <f>WEEKDAY(DATE($AC$2,$AG$2,12))</f>
        <v>6</v>
      </c>
      <c r="AE20" s="505">
        <f>WEEKDAY(DATE($AC$2,$AG$2,13))</f>
        <v>7</v>
      </c>
      <c r="AF20" s="506">
        <f>WEEKDAY(DATE($AC$2,$AG$2,14))</f>
        <v>1</v>
      </c>
      <c r="AG20" s="504">
        <f>WEEKDAY(DATE($AC$2,$AG$2,15))</f>
        <v>2</v>
      </c>
      <c r="AH20" s="505">
        <f>WEEKDAY(DATE($AC$2,$AG$2,16))</f>
        <v>3</v>
      </c>
      <c r="AI20" s="505">
        <f>WEEKDAY(DATE($AC$2,$AG$2,17))</f>
        <v>4</v>
      </c>
      <c r="AJ20" s="505">
        <f>WEEKDAY(DATE($AC$2,$AG$2,18))</f>
        <v>5</v>
      </c>
      <c r="AK20" s="505">
        <f>WEEKDAY(DATE($AC$2,$AG$2,19))</f>
        <v>6</v>
      </c>
      <c r="AL20" s="505">
        <f>WEEKDAY(DATE($AC$2,$AG$2,20))</f>
        <v>7</v>
      </c>
      <c r="AM20" s="506">
        <f>WEEKDAY(DATE($AC$2,$AG$2,21))</f>
        <v>1</v>
      </c>
      <c r="AN20" s="504">
        <f>WEEKDAY(DATE($AC$2,$AG$2,22))</f>
        <v>2</v>
      </c>
      <c r="AO20" s="505">
        <f>WEEKDAY(DATE($AC$2,$AG$2,23))</f>
        <v>3</v>
      </c>
      <c r="AP20" s="505">
        <f>WEEKDAY(DATE($AC$2,$AG$2,24))</f>
        <v>4</v>
      </c>
      <c r="AQ20" s="505">
        <f>WEEKDAY(DATE($AC$2,$AG$2,25))</f>
        <v>5</v>
      </c>
      <c r="AR20" s="505">
        <f>WEEKDAY(DATE($AC$2,$AG$2,26))</f>
        <v>6</v>
      </c>
      <c r="AS20" s="505">
        <f>WEEKDAY(DATE($AC$2,$AG$2,27))</f>
        <v>7</v>
      </c>
      <c r="AT20" s="506">
        <f>WEEKDAY(DATE($AC$2,$AG$2,28))</f>
        <v>1</v>
      </c>
      <c r="AU20" s="504">
        <f>IF(AU19=29,WEEKDAY(DATE($AC$2,$AG$2,29)),0)</f>
        <v>0</v>
      </c>
      <c r="AV20" s="505">
        <f>IF(AV19=30,WEEKDAY(DATE($AC$2,$AG$2,30)),0)</f>
        <v>0</v>
      </c>
      <c r="AW20" s="506">
        <f>IF(AW19=31,WEEKDAY(DATE($AC$2,$AG$2,31)),0)</f>
        <v>0</v>
      </c>
      <c r="AX20" s="1224"/>
      <c r="AY20" s="1225"/>
      <c r="AZ20" s="1230"/>
      <c r="BA20" s="1231"/>
      <c r="BB20" s="1162"/>
      <c r="BC20" s="1163"/>
      <c r="BD20" s="1163"/>
      <c r="BE20" s="1163"/>
      <c r="BF20" s="1164"/>
    </row>
    <row r="21" spans="2:58" ht="22.5" customHeight="1" thickBot="1">
      <c r="B21" s="1251"/>
      <c r="C21" s="1258"/>
      <c r="D21" s="1259"/>
      <c r="E21" s="1260"/>
      <c r="F21" s="511"/>
      <c r="G21" s="1263"/>
      <c r="H21" s="1266"/>
      <c r="I21" s="1259"/>
      <c r="J21" s="1259"/>
      <c r="K21" s="1260"/>
      <c r="L21" s="1266"/>
      <c r="M21" s="1259"/>
      <c r="N21" s="1259"/>
      <c r="O21" s="1269"/>
      <c r="P21" s="1276"/>
      <c r="Q21" s="1277"/>
      <c r="R21" s="1278"/>
      <c r="S21" s="512" t="str">
        <f>IF(S20=1,"日",IF(S20=2,"月",IF(S20=3,"火",IF(S20=4,"水",IF(S20=5,"木",IF(S20=6,"金","土"))))))</f>
        <v>月</v>
      </c>
      <c r="T21" s="513" t="str">
        <f t="shared" ref="T21:AT21" si="0">IF(T20=1,"日",IF(T20=2,"月",IF(T20=3,"火",IF(T20=4,"水",IF(T20=5,"木",IF(T20=6,"金","土"))))))</f>
        <v>火</v>
      </c>
      <c r="U21" s="513" t="str">
        <f t="shared" si="0"/>
        <v>水</v>
      </c>
      <c r="V21" s="513" t="str">
        <f t="shared" si="0"/>
        <v>木</v>
      </c>
      <c r="W21" s="513" t="str">
        <f t="shared" si="0"/>
        <v>金</v>
      </c>
      <c r="X21" s="513" t="str">
        <f t="shared" si="0"/>
        <v>土</v>
      </c>
      <c r="Y21" s="514" t="str">
        <f t="shared" si="0"/>
        <v>日</v>
      </c>
      <c r="Z21" s="512" t="str">
        <f>IF(Z20=1,"日",IF(Z20=2,"月",IF(Z20=3,"火",IF(Z20=4,"水",IF(Z20=5,"木",IF(Z20=6,"金","土"))))))</f>
        <v>月</v>
      </c>
      <c r="AA21" s="513" t="str">
        <f t="shared" si="0"/>
        <v>火</v>
      </c>
      <c r="AB21" s="513" t="str">
        <f t="shared" si="0"/>
        <v>水</v>
      </c>
      <c r="AC21" s="513" t="str">
        <f t="shared" si="0"/>
        <v>木</v>
      </c>
      <c r="AD21" s="513" t="str">
        <f t="shared" si="0"/>
        <v>金</v>
      </c>
      <c r="AE21" s="513" t="str">
        <f t="shared" si="0"/>
        <v>土</v>
      </c>
      <c r="AF21" s="514" t="str">
        <f t="shared" si="0"/>
        <v>日</v>
      </c>
      <c r="AG21" s="512" t="str">
        <f>IF(AG20=1,"日",IF(AG20=2,"月",IF(AG20=3,"火",IF(AG20=4,"水",IF(AG20=5,"木",IF(AG20=6,"金","土"))))))</f>
        <v>月</v>
      </c>
      <c r="AH21" s="513" t="str">
        <f t="shared" si="0"/>
        <v>火</v>
      </c>
      <c r="AI21" s="513" t="str">
        <f t="shared" si="0"/>
        <v>水</v>
      </c>
      <c r="AJ21" s="513" t="str">
        <f t="shared" si="0"/>
        <v>木</v>
      </c>
      <c r="AK21" s="513" t="str">
        <f t="shared" si="0"/>
        <v>金</v>
      </c>
      <c r="AL21" s="513" t="str">
        <f t="shared" si="0"/>
        <v>土</v>
      </c>
      <c r="AM21" s="514" t="str">
        <f t="shared" si="0"/>
        <v>日</v>
      </c>
      <c r="AN21" s="512" t="str">
        <f>IF(AN20=1,"日",IF(AN20=2,"月",IF(AN20=3,"火",IF(AN20=4,"水",IF(AN20=5,"木",IF(AN20=6,"金","土"))))))</f>
        <v>月</v>
      </c>
      <c r="AO21" s="513" t="str">
        <f t="shared" si="0"/>
        <v>火</v>
      </c>
      <c r="AP21" s="513" t="str">
        <f t="shared" si="0"/>
        <v>水</v>
      </c>
      <c r="AQ21" s="513" t="str">
        <f t="shared" si="0"/>
        <v>木</v>
      </c>
      <c r="AR21" s="513" t="str">
        <f t="shared" si="0"/>
        <v>金</v>
      </c>
      <c r="AS21" s="513" t="str">
        <f t="shared" si="0"/>
        <v>土</v>
      </c>
      <c r="AT21" s="514" t="str">
        <f t="shared" si="0"/>
        <v>日</v>
      </c>
      <c r="AU21" s="513" t="str">
        <f>IF(AU20=1,"日",IF(AU20=2,"月",IF(AU20=3,"火",IF(AU20=4,"水",IF(AU20=5,"木",IF(AU20=6,"金",IF(AU20=0,"","土")))))))</f>
        <v/>
      </c>
      <c r="AV21" s="513" t="str">
        <f>IF(AV20=1,"日",IF(AV20=2,"月",IF(AV20=3,"火",IF(AV20=4,"水",IF(AV20=5,"木",IF(AV20=6,"金",IF(AV20=0,"","土")))))))</f>
        <v/>
      </c>
      <c r="AW21" s="513" t="str">
        <f>IF(AW20=1,"日",IF(AW20=2,"月",IF(AW20=3,"火",IF(AW20=4,"水",IF(AW20=5,"木",IF(AW20=6,"金",IF(AW20=0,"","土")))))))</f>
        <v/>
      </c>
      <c r="AX21" s="1226"/>
      <c r="AY21" s="1227"/>
      <c r="AZ21" s="1232"/>
      <c r="BA21" s="1233"/>
      <c r="BB21" s="1165"/>
      <c r="BC21" s="1166"/>
      <c r="BD21" s="1166"/>
      <c r="BE21" s="1166"/>
      <c r="BF21" s="1167"/>
    </row>
    <row r="22" spans="2:58" ht="20.25" customHeight="1">
      <c r="B22" s="1218">
        <v>1</v>
      </c>
      <c r="C22" s="1068" t="s">
        <v>325</v>
      </c>
      <c r="D22" s="1069"/>
      <c r="E22" s="1070"/>
      <c r="F22" s="515"/>
      <c r="G22" s="1071" t="s">
        <v>314</v>
      </c>
      <c r="H22" s="1072" t="s">
        <v>313</v>
      </c>
      <c r="I22" s="1073"/>
      <c r="J22" s="1073"/>
      <c r="K22" s="1074"/>
      <c r="L22" s="1075" t="s">
        <v>327</v>
      </c>
      <c r="M22" s="1076"/>
      <c r="N22" s="1076"/>
      <c r="O22" s="1077"/>
      <c r="P22" s="1219" t="s">
        <v>302</v>
      </c>
      <c r="Q22" s="1220"/>
      <c r="R22" s="1221"/>
      <c r="S22" s="516" t="s">
        <v>311</v>
      </c>
      <c r="T22" s="517" t="s">
        <v>326</v>
      </c>
      <c r="U22" s="517"/>
      <c r="V22" s="517" t="s">
        <v>311</v>
      </c>
      <c r="W22" s="517" t="s">
        <v>311</v>
      </c>
      <c r="X22" s="517"/>
      <c r="Y22" s="518" t="s">
        <v>311</v>
      </c>
      <c r="Z22" s="516" t="s">
        <v>311</v>
      </c>
      <c r="AA22" s="517" t="s">
        <v>311</v>
      </c>
      <c r="AB22" s="517"/>
      <c r="AC22" s="517" t="s">
        <v>311</v>
      </c>
      <c r="AD22" s="517" t="s">
        <v>311</v>
      </c>
      <c r="AE22" s="517"/>
      <c r="AF22" s="518" t="s">
        <v>311</v>
      </c>
      <c r="AG22" s="516" t="s">
        <v>311</v>
      </c>
      <c r="AH22" s="517" t="s">
        <v>311</v>
      </c>
      <c r="AI22" s="517"/>
      <c r="AJ22" s="517" t="s">
        <v>311</v>
      </c>
      <c r="AK22" s="517" t="s">
        <v>311</v>
      </c>
      <c r="AL22" s="517"/>
      <c r="AM22" s="518" t="s">
        <v>311</v>
      </c>
      <c r="AN22" s="516" t="s">
        <v>311</v>
      </c>
      <c r="AO22" s="517" t="s">
        <v>311</v>
      </c>
      <c r="AP22" s="517"/>
      <c r="AQ22" s="517" t="s">
        <v>311</v>
      </c>
      <c r="AR22" s="517" t="s">
        <v>311</v>
      </c>
      <c r="AS22" s="517"/>
      <c r="AT22" s="518" t="s">
        <v>311</v>
      </c>
      <c r="AU22" s="516"/>
      <c r="AV22" s="517"/>
      <c r="AW22" s="517"/>
      <c r="AX22" s="1243"/>
      <c r="AY22" s="1244"/>
      <c r="AZ22" s="1245"/>
      <c r="BA22" s="1246"/>
      <c r="BB22" s="1106"/>
      <c r="BC22" s="1107"/>
      <c r="BD22" s="1107"/>
      <c r="BE22" s="1107"/>
      <c r="BF22" s="1108"/>
    </row>
    <row r="23" spans="2:58" ht="20.25" customHeight="1">
      <c r="B23" s="1216"/>
      <c r="C23" s="1061"/>
      <c r="D23" s="1062"/>
      <c r="E23" s="1063"/>
      <c r="F23" s="519"/>
      <c r="G23" s="963"/>
      <c r="H23" s="968"/>
      <c r="I23" s="966"/>
      <c r="J23" s="966"/>
      <c r="K23" s="967"/>
      <c r="L23" s="972"/>
      <c r="M23" s="973"/>
      <c r="N23" s="973"/>
      <c r="O23" s="974"/>
      <c r="P23" s="1188" t="s">
        <v>301</v>
      </c>
      <c r="Q23" s="1189"/>
      <c r="R23" s="1190"/>
      <c r="S23" s="520">
        <f>IF(S22="","",VLOOKUP(S22,'[1]【記載例】シフト記号表（勤務時間帯）'!$C$6:$K$35,9,FALSE))</f>
        <v>8</v>
      </c>
      <c r="T23" s="521">
        <f>IF(T22="","",VLOOKUP(T22,'[1]【記載例】シフト記号表（勤務時間帯）'!$C$6:$K$35,9,FALSE))</f>
        <v>8</v>
      </c>
      <c r="U23" s="521" t="str">
        <f>IF(U22="","",VLOOKUP(U22,'[1]【記載例】シフト記号表（勤務時間帯）'!$C$6:$K$35,9,FALSE))</f>
        <v/>
      </c>
      <c r="V23" s="521">
        <f>IF(V22="","",VLOOKUP(V22,'[1]【記載例】シフト記号表（勤務時間帯）'!$C$6:$K$35,9,FALSE))</f>
        <v>8</v>
      </c>
      <c r="W23" s="521">
        <f>IF(W22="","",VLOOKUP(W22,'[1]【記載例】シフト記号表（勤務時間帯）'!$C$6:$K$35,9,FALSE))</f>
        <v>8</v>
      </c>
      <c r="X23" s="521" t="str">
        <f>IF(X22="","",VLOOKUP(X22,'[1]【記載例】シフト記号表（勤務時間帯）'!$C$6:$K$35,9,FALSE))</f>
        <v/>
      </c>
      <c r="Y23" s="522">
        <f>IF(Y22="","",VLOOKUP(Y22,'[1]【記載例】シフト記号表（勤務時間帯）'!$C$6:$K$35,9,FALSE))</f>
        <v>8</v>
      </c>
      <c r="Z23" s="520">
        <f>IF(Z22="","",VLOOKUP(Z22,'[1]【記載例】シフト記号表（勤務時間帯）'!$C$6:$K$35,9,FALSE))</f>
        <v>8</v>
      </c>
      <c r="AA23" s="521">
        <f>IF(AA22="","",VLOOKUP(AA22,'[1]【記載例】シフト記号表（勤務時間帯）'!$C$6:$K$35,9,FALSE))</f>
        <v>8</v>
      </c>
      <c r="AB23" s="521" t="str">
        <f>IF(AB22="","",VLOOKUP(AB22,'[1]【記載例】シフト記号表（勤務時間帯）'!$C$6:$K$35,9,FALSE))</f>
        <v/>
      </c>
      <c r="AC23" s="521">
        <f>IF(AC22="","",VLOOKUP(AC22,'[1]【記載例】シフト記号表（勤務時間帯）'!$C$6:$K$35,9,FALSE))</f>
        <v>8</v>
      </c>
      <c r="AD23" s="521">
        <f>IF(AD22="","",VLOOKUP(AD22,'[1]【記載例】シフト記号表（勤務時間帯）'!$C$6:$K$35,9,FALSE))</f>
        <v>8</v>
      </c>
      <c r="AE23" s="521" t="str">
        <f>IF(AE22="","",VLOOKUP(AE22,'[1]【記載例】シフト記号表（勤務時間帯）'!$C$6:$K$35,9,FALSE))</f>
        <v/>
      </c>
      <c r="AF23" s="522">
        <f>IF(AF22="","",VLOOKUP(AF22,'[1]【記載例】シフト記号表（勤務時間帯）'!$C$6:$K$35,9,FALSE))</f>
        <v>8</v>
      </c>
      <c r="AG23" s="520">
        <f>IF(AG22="","",VLOOKUP(AG22,'[1]【記載例】シフト記号表（勤務時間帯）'!$C$6:$K$35,9,FALSE))</f>
        <v>8</v>
      </c>
      <c r="AH23" s="521">
        <f>IF(AH22="","",VLOOKUP(AH22,'[1]【記載例】シフト記号表（勤務時間帯）'!$C$6:$K$35,9,FALSE))</f>
        <v>8</v>
      </c>
      <c r="AI23" s="521" t="str">
        <f>IF(AI22="","",VLOOKUP(AI22,'[1]【記載例】シフト記号表（勤務時間帯）'!$C$6:$K$35,9,FALSE))</f>
        <v/>
      </c>
      <c r="AJ23" s="521">
        <f>IF(AJ22="","",VLOOKUP(AJ22,'[1]【記載例】シフト記号表（勤務時間帯）'!$C$6:$K$35,9,FALSE))</f>
        <v>8</v>
      </c>
      <c r="AK23" s="521">
        <f>IF(AK22="","",VLOOKUP(AK22,'[1]【記載例】シフト記号表（勤務時間帯）'!$C$6:$K$35,9,FALSE))</f>
        <v>8</v>
      </c>
      <c r="AL23" s="521" t="str">
        <f>IF(AL22="","",VLOOKUP(AL22,'[1]【記載例】シフト記号表（勤務時間帯）'!$C$6:$K$35,9,FALSE))</f>
        <v/>
      </c>
      <c r="AM23" s="522">
        <f>IF(AM22="","",VLOOKUP(AM22,'[1]【記載例】シフト記号表（勤務時間帯）'!$C$6:$K$35,9,FALSE))</f>
        <v>8</v>
      </c>
      <c r="AN23" s="520">
        <f>IF(AN22="","",VLOOKUP(AN22,'[1]【記載例】シフト記号表（勤務時間帯）'!$C$6:$K$35,9,FALSE))</f>
        <v>8</v>
      </c>
      <c r="AO23" s="521">
        <f>IF(AO22="","",VLOOKUP(AO22,'[1]【記載例】シフト記号表（勤務時間帯）'!$C$6:$K$35,9,FALSE))</f>
        <v>8</v>
      </c>
      <c r="AP23" s="521" t="str">
        <f>IF(AP22="","",VLOOKUP(AP22,'[1]【記載例】シフト記号表（勤務時間帯）'!$C$6:$K$35,9,FALSE))</f>
        <v/>
      </c>
      <c r="AQ23" s="521">
        <f>IF(AQ22="","",VLOOKUP(AQ22,'[1]【記載例】シフト記号表（勤務時間帯）'!$C$6:$K$35,9,FALSE))</f>
        <v>8</v>
      </c>
      <c r="AR23" s="521">
        <f>IF(AR22="","",VLOOKUP(AR22,'[1]【記載例】シフト記号表（勤務時間帯）'!$C$6:$K$35,9,FALSE))</f>
        <v>8</v>
      </c>
      <c r="AS23" s="521" t="str">
        <f>IF(AS22="","",VLOOKUP(AS22,'[1]【記載例】シフト記号表（勤務時間帯）'!$C$6:$K$35,9,FALSE))</f>
        <v/>
      </c>
      <c r="AT23" s="522">
        <f>IF(AT22="","",VLOOKUP(AT22,'[1]【記載例】シフト記号表（勤務時間帯）'!$C$6:$K$35,9,FALSE))</f>
        <v>8</v>
      </c>
      <c r="AU23" s="520" t="str">
        <f>IF(AU22="","",VLOOKUP(AU22,'[1]【記載例】シフト記号表（勤務時間帯）'!$C$6:$K$35,9,FALSE))</f>
        <v/>
      </c>
      <c r="AV23" s="521" t="str">
        <f>IF(AV22="","",VLOOKUP(AV22,'[1]【記載例】シフト記号表（勤務時間帯）'!$C$6:$K$35,9,FALSE))</f>
        <v/>
      </c>
      <c r="AW23" s="521" t="str">
        <f>IF(AW22="","",VLOOKUP(AW22,'[1]【記載例】シフト記号表（勤務時間帯）'!$C$6:$K$35,9,FALSE))</f>
        <v/>
      </c>
      <c r="AX23" s="1191">
        <f>IF($BB$3="４週",SUM(S23:AT23),IF($BB$3="暦月",SUM(S23:AW23),""))</f>
        <v>160</v>
      </c>
      <c r="AY23" s="1192"/>
      <c r="AZ23" s="1193">
        <f>IF($BB$3="４週",AX23/4,IF($BB$3="暦月",【記載例】地密通所!AX23/(【記載例】地密通所!$BB$8/7),""))</f>
        <v>40</v>
      </c>
      <c r="BA23" s="1194"/>
      <c r="BB23" s="1032"/>
      <c r="BC23" s="1033"/>
      <c r="BD23" s="1033"/>
      <c r="BE23" s="1033"/>
      <c r="BF23" s="1034"/>
    </row>
    <row r="24" spans="2:58" ht="20.25" customHeight="1">
      <c r="B24" s="1216"/>
      <c r="C24" s="1064"/>
      <c r="D24" s="1065"/>
      <c r="E24" s="1066"/>
      <c r="F24" s="523" t="str">
        <f>C22</f>
        <v>管理者</v>
      </c>
      <c r="G24" s="963"/>
      <c r="H24" s="968"/>
      <c r="I24" s="966"/>
      <c r="J24" s="966"/>
      <c r="K24" s="967"/>
      <c r="L24" s="972"/>
      <c r="M24" s="973"/>
      <c r="N24" s="973"/>
      <c r="O24" s="974"/>
      <c r="P24" s="1213" t="s">
        <v>300</v>
      </c>
      <c r="Q24" s="1214"/>
      <c r="R24" s="1215"/>
      <c r="S24" s="524">
        <f>IF(S22="","",VLOOKUP(S22,'[1]【記載例】シフト記号表（勤務時間帯）'!$C$6:$U$35,19,FALSE))</f>
        <v>7</v>
      </c>
      <c r="T24" s="525">
        <f>IF(T22="","",VLOOKUP(T22,'[1]【記載例】シフト記号表（勤務時間帯）'!$C$6:$U$35,19,FALSE))</f>
        <v>7</v>
      </c>
      <c r="U24" s="525" t="str">
        <f>IF(U22="","",VLOOKUP(U22,'[1]【記載例】シフト記号表（勤務時間帯）'!$C$6:$U$35,19,FALSE))</f>
        <v/>
      </c>
      <c r="V24" s="525">
        <f>IF(V22="","",VLOOKUP(V22,'[1]【記載例】シフト記号表（勤務時間帯）'!$C$6:$U$35,19,FALSE))</f>
        <v>7</v>
      </c>
      <c r="W24" s="525">
        <f>IF(W22="","",VLOOKUP(W22,'[1]【記載例】シフト記号表（勤務時間帯）'!$C$6:$U$35,19,FALSE))</f>
        <v>7</v>
      </c>
      <c r="X24" s="525" t="str">
        <f>IF(X22="","",VLOOKUP(X22,'[1]【記載例】シフト記号表（勤務時間帯）'!$C$6:$U$35,19,FALSE))</f>
        <v/>
      </c>
      <c r="Y24" s="526">
        <f>IF(Y22="","",VLOOKUP(Y22,'[1]【記載例】シフト記号表（勤務時間帯）'!$C$6:$U$35,19,FALSE))</f>
        <v>7</v>
      </c>
      <c r="Z24" s="524">
        <f>IF(Z22="","",VLOOKUP(Z22,'[1]【記載例】シフト記号表（勤務時間帯）'!$C$6:$U$35,19,FALSE))</f>
        <v>7</v>
      </c>
      <c r="AA24" s="525">
        <f>IF(AA22="","",VLOOKUP(AA22,'[1]【記載例】シフト記号表（勤務時間帯）'!$C$6:$U$35,19,FALSE))</f>
        <v>7</v>
      </c>
      <c r="AB24" s="525" t="str">
        <f>IF(AB22="","",VLOOKUP(AB22,'[1]【記載例】シフト記号表（勤務時間帯）'!$C$6:$U$35,19,FALSE))</f>
        <v/>
      </c>
      <c r="AC24" s="525">
        <f>IF(AC22="","",VLOOKUP(AC22,'[1]【記載例】シフト記号表（勤務時間帯）'!$C$6:$U$35,19,FALSE))</f>
        <v>7</v>
      </c>
      <c r="AD24" s="525">
        <f>IF(AD22="","",VLOOKUP(AD22,'[1]【記載例】シフト記号表（勤務時間帯）'!$C$6:$U$35,19,FALSE))</f>
        <v>7</v>
      </c>
      <c r="AE24" s="525" t="str">
        <f>IF(AE22="","",VLOOKUP(AE22,'[1]【記載例】シフト記号表（勤務時間帯）'!$C$6:$U$35,19,FALSE))</f>
        <v/>
      </c>
      <c r="AF24" s="526">
        <f>IF(AF22="","",VLOOKUP(AF22,'[1]【記載例】シフト記号表（勤務時間帯）'!$C$6:$U$35,19,FALSE))</f>
        <v>7</v>
      </c>
      <c r="AG24" s="524">
        <f>IF(AG22="","",VLOOKUP(AG22,'[1]【記載例】シフト記号表（勤務時間帯）'!$C$6:$U$35,19,FALSE))</f>
        <v>7</v>
      </c>
      <c r="AH24" s="525">
        <f>IF(AH22="","",VLOOKUP(AH22,'[1]【記載例】シフト記号表（勤務時間帯）'!$C$6:$U$35,19,FALSE))</f>
        <v>7</v>
      </c>
      <c r="AI24" s="525" t="str">
        <f>IF(AI22="","",VLOOKUP(AI22,'[1]【記載例】シフト記号表（勤務時間帯）'!$C$6:$U$35,19,FALSE))</f>
        <v/>
      </c>
      <c r="AJ24" s="525">
        <f>IF(AJ22="","",VLOOKUP(AJ22,'[1]【記載例】シフト記号表（勤務時間帯）'!$C$6:$U$35,19,FALSE))</f>
        <v>7</v>
      </c>
      <c r="AK24" s="525">
        <f>IF(AK22="","",VLOOKUP(AK22,'[1]【記載例】シフト記号表（勤務時間帯）'!$C$6:$U$35,19,FALSE))</f>
        <v>7</v>
      </c>
      <c r="AL24" s="525" t="str">
        <f>IF(AL22="","",VLOOKUP(AL22,'[1]【記載例】シフト記号表（勤務時間帯）'!$C$6:$U$35,19,FALSE))</f>
        <v/>
      </c>
      <c r="AM24" s="526">
        <f>IF(AM22="","",VLOOKUP(AM22,'[1]【記載例】シフト記号表（勤務時間帯）'!$C$6:$U$35,19,FALSE))</f>
        <v>7</v>
      </c>
      <c r="AN24" s="524">
        <f>IF(AN22="","",VLOOKUP(AN22,'[1]【記載例】シフト記号表（勤務時間帯）'!$C$6:$U$35,19,FALSE))</f>
        <v>7</v>
      </c>
      <c r="AO24" s="525">
        <f>IF(AO22="","",VLOOKUP(AO22,'[1]【記載例】シフト記号表（勤務時間帯）'!$C$6:$U$35,19,FALSE))</f>
        <v>7</v>
      </c>
      <c r="AP24" s="525" t="str">
        <f>IF(AP22="","",VLOOKUP(AP22,'[1]【記載例】シフト記号表（勤務時間帯）'!$C$6:$U$35,19,FALSE))</f>
        <v/>
      </c>
      <c r="AQ24" s="525">
        <f>IF(AQ22="","",VLOOKUP(AQ22,'[1]【記載例】シフト記号表（勤務時間帯）'!$C$6:$U$35,19,FALSE))</f>
        <v>7</v>
      </c>
      <c r="AR24" s="525">
        <f>IF(AR22="","",VLOOKUP(AR22,'[1]【記載例】シフト記号表（勤務時間帯）'!$C$6:$U$35,19,FALSE))</f>
        <v>7</v>
      </c>
      <c r="AS24" s="525" t="str">
        <f>IF(AS22="","",VLOOKUP(AS22,'[1]【記載例】シフト記号表（勤務時間帯）'!$C$6:$U$35,19,FALSE))</f>
        <v/>
      </c>
      <c r="AT24" s="526">
        <f>IF(AT22="","",VLOOKUP(AT22,'[1]【記載例】シフト記号表（勤務時間帯）'!$C$6:$U$35,19,FALSE))</f>
        <v>7</v>
      </c>
      <c r="AU24" s="524" t="str">
        <f>IF(AU22="","",VLOOKUP(AU22,'[1]【記載例】シフト記号表（勤務時間帯）'!$C$6:$U$35,19,FALSE))</f>
        <v/>
      </c>
      <c r="AV24" s="525" t="str">
        <f>IF(AV22="","",VLOOKUP(AV22,'[1]【記載例】シフト記号表（勤務時間帯）'!$C$6:$U$35,19,FALSE))</f>
        <v/>
      </c>
      <c r="AW24" s="525" t="str">
        <f>IF(AW22="","",VLOOKUP(AW22,'[1]【記載例】シフト記号表（勤務時間帯）'!$C$6:$U$35,19,FALSE))</f>
        <v/>
      </c>
      <c r="AX24" s="1198">
        <f>IF($BB$3="４週",SUM(S24:AT24),IF($BB$3="暦月",SUM(S24:AW24),""))</f>
        <v>140</v>
      </c>
      <c r="AY24" s="1199"/>
      <c r="AZ24" s="1200">
        <f>IF($BB$3="４週",AX24/4,IF($BB$3="暦月",【記載例】地密通所!AX24/(【記載例】地密通所!$BB$8/7),""))</f>
        <v>35</v>
      </c>
      <c r="BA24" s="1201"/>
      <c r="BB24" s="1035"/>
      <c r="BC24" s="1036"/>
      <c r="BD24" s="1036"/>
      <c r="BE24" s="1036"/>
      <c r="BF24" s="1037"/>
    </row>
    <row r="25" spans="2:58" ht="20.25" customHeight="1">
      <c r="B25" s="1216">
        <f>B22+1</f>
        <v>2</v>
      </c>
      <c r="C25" s="1058" t="s">
        <v>299</v>
      </c>
      <c r="D25" s="1059"/>
      <c r="E25" s="1060"/>
      <c r="F25" s="527"/>
      <c r="G25" s="962" t="s">
        <v>314</v>
      </c>
      <c r="H25" s="965" t="s">
        <v>324</v>
      </c>
      <c r="I25" s="966"/>
      <c r="J25" s="966"/>
      <c r="K25" s="967"/>
      <c r="L25" s="969" t="s">
        <v>323</v>
      </c>
      <c r="M25" s="970"/>
      <c r="N25" s="970"/>
      <c r="O25" s="971"/>
      <c r="P25" s="1172" t="s">
        <v>302</v>
      </c>
      <c r="Q25" s="1173"/>
      <c r="R25" s="1174"/>
      <c r="S25" s="516"/>
      <c r="T25" s="517" t="s">
        <v>311</v>
      </c>
      <c r="U25" s="517" t="s">
        <v>311</v>
      </c>
      <c r="V25" s="517" t="s">
        <v>311</v>
      </c>
      <c r="W25" s="517" t="s">
        <v>311</v>
      </c>
      <c r="X25" s="517" t="s">
        <v>311</v>
      </c>
      <c r="Y25" s="518"/>
      <c r="Z25" s="516"/>
      <c r="AA25" s="517" t="s">
        <v>311</v>
      </c>
      <c r="AB25" s="517" t="s">
        <v>311</v>
      </c>
      <c r="AC25" s="517" t="s">
        <v>311</v>
      </c>
      <c r="AD25" s="517" t="s">
        <v>311</v>
      </c>
      <c r="AE25" s="517" t="s">
        <v>311</v>
      </c>
      <c r="AF25" s="518"/>
      <c r="AG25" s="516"/>
      <c r="AH25" s="517" t="s">
        <v>311</v>
      </c>
      <c r="AI25" s="517" t="s">
        <v>311</v>
      </c>
      <c r="AJ25" s="517" t="s">
        <v>311</v>
      </c>
      <c r="AK25" s="517" t="s">
        <v>311</v>
      </c>
      <c r="AL25" s="517" t="s">
        <v>311</v>
      </c>
      <c r="AM25" s="518"/>
      <c r="AN25" s="516"/>
      <c r="AO25" s="517" t="s">
        <v>311</v>
      </c>
      <c r="AP25" s="517" t="s">
        <v>311</v>
      </c>
      <c r="AQ25" s="517" t="s">
        <v>311</v>
      </c>
      <c r="AR25" s="517" t="s">
        <v>311</v>
      </c>
      <c r="AS25" s="517" t="s">
        <v>311</v>
      </c>
      <c r="AT25" s="518"/>
      <c r="AU25" s="516"/>
      <c r="AV25" s="517"/>
      <c r="AW25" s="517"/>
      <c r="AX25" s="1184"/>
      <c r="AY25" s="1185"/>
      <c r="AZ25" s="1186"/>
      <c r="BA25" s="1187"/>
      <c r="BB25" s="1029"/>
      <c r="BC25" s="1030"/>
      <c r="BD25" s="1030"/>
      <c r="BE25" s="1030"/>
      <c r="BF25" s="1031"/>
    </row>
    <row r="26" spans="2:58" ht="20.25" customHeight="1">
      <c r="B26" s="1216"/>
      <c r="C26" s="1061"/>
      <c r="D26" s="1062"/>
      <c r="E26" s="1063"/>
      <c r="F26" s="519"/>
      <c r="G26" s="963"/>
      <c r="H26" s="968"/>
      <c r="I26" s="966"/>
      <c r="J26" s="966"/>
      <c r="K26" s="967"/>
      <c r="L26" s="972"/>
      <c r="M26" s="973"/>
      <c r="N26" s="973"/>
      <c r="O26" s="974"/>
      <c r="P26" s="1188" t="s">
        <v>301</v>
      </c>
      <c r="Q26" s="1189"/>
      <c r="R26" s="1190"/>
      <c r="S26" s="520" t="str">
        <f>IF(S25="","",VLOOKUP(S25,'[1]【記載例】シフト記号表（勤務時間帯）'!$C$6:$K$35,9,FALSE))</f>
        <v/>
      </c>
      <c r="T26" s="521">
        <f>IF(T25="","",VLOOKUP(T25,'[1]【記載例】シフト記号表（勤務時間帯）'!$C$6:$K$35,9,FALSE))</f>
        <v>8</v>
      </c>
      <c r="U26" s="521">
        <f>IF(U25="","",VLOOKUP(U25,'[1]【記載例】シフト記号表（勤務時間帯）'!$C$6:$K$35,9,FALSE))</f>
        <v>8</v>
      </c>
      <c r="V26" s="521">
        <f>IF(V25="","",VLOOKUP(V25,'[1]【記載例】シフト記号表（勤務時間帯）'!$C$6:$K$35,9,FALSE))</f>
        <v>8</v>
      </c>
      <c r="W26" s="521">
        <f>IF(W25="","",VLOOKUP(W25,'[1]【記載例】シフト記号表（勤務時間帯）'!$C$6:$K$35,9,FALSE))</f>
        <v>8</v>
      </c>
      <c r="X26" s="521">
        <f>IF(X25="","",VLOOKUP(X25,'[1]【記載例】シフト記号表（勤務時間帯）'!$C$6:$K$35,9,FALSE))</f>
        <v>8</v>
      </c>
      <c r="Y26" s="522" t="str">
        <f>IF(Y25="","",VLOOKUP(Y25,'[1]【記載例】シフト記号表（勤務時間帯）'!$C$6:$K$35,9,FALSE))</f>
        <v/>
      </c>
      <c r="Z26" s="520" t="str">
        <f>IF(Z25="","",VLOOKUP(Z25,'[1]【記載例】シフト記号表（勤務時間帯）'!$C$6:$K$35,9,FALSE))</f>
        <v/>
      </c>
      <c r="AA26" s="521">
        <f>IF(AA25="","",VLOOKUP(AA25,'[1]【記載例】シフト記号表（勤務時間帯）'!$C$6:$K$35,9,FALSE))</f>
        <v>8</v>
      </c>
      <c r="AB26" s="521">
        <f>IF(AB25="","",VLOOKUP(AB25,'[1]【記載例】シフト記号表（勤務時間帯）'!$C$6:$K$35,9,FALSE))</f>
        <v>8</v>
      </c>
      <c r="AC26" s="521">
        <f>IF(AC25="","",VLOOKUP(AC25,'[1]【記載例】シフト記号表（勤務時間帯）'!$C$6:$K$35,9,FALSE))</f>
        <v>8</v>
      </c>
      <c r="AD26" s="521">
        <f>IF(AD25="","",VLOOKUP(AD25,'[1]【記載例】シフト記号表（勤務時間帯）'!$C$6:$K$35,9,FALSE))</f>
        <v>8</v>
      </c>
      <c r="AE26" s="521">
        <f>IF(AE25="","",VLOOKUP(AE25,'[1]【記載例】シフト記号表（勤務時間帯）'!$C$6:$K$35,9,FALSE))</f>
        <v>8</v>
      </c>
      <c r="AF26" s="522" t="str">
        <f>IF(AF25="","",VLOOKUP(AF25,'[1]【記載例】シフト記号表（勤務時間帯）'!$C$6:$K$35,9,FALSE))</f>
        <v/>
      </c>
      <c r="AG26" s="520" t="str">
        <f>IF(AG25="","",VLOOKUP(AG25,'[1]【記載例】シフト記号表（勤務時間帯）'!$C$6:$K$35,9,FALSE))</f>
        <v/>
      </c>
      <c r="AH26" s="521">
        <f>IF(AH25="","",VLOOKUP(AH25,'[1]【記載例】シフト記号表（勤務時間帯）'!$C$6:$K$35,9,FALSE))</f>
        <v>8</v>
      </c>
      <c r="AI26" s="521">
        <f>IF(AI25="","",VLOOKUP(AI25,'[1]【記載例】シフト記号表（勤務時間帯）'!$C$6:$K$35,9,FALSE))</f>
        <v>8</v>
      </c>
      <c r="AJ26" s="521">
        <f>IF(AJ25="","",VLOOKUP(AJ25,'[1]【記載例】シフト記号表（勤務時間帯）'!$C$6:$K$35,9,FALSE))</f>
        <v>8</v>
      </c>
      <c r="AK26" s="521">
        <f>IF(AK25="","",VLOOKUP(AK25,'[1]【記載例】シフト記号表（勤務時間帯）'!$C$6:$K$35,9,FALSE))</f>
        <v>8</v>
      </c>
      <c r="AL26" s="521">
        <f>IF(AL25="","",VLOOKUP(AL25,'[1]【記載例】シフト記号表（勤務時間帯）'!$C$6:$K$35,9,FALSE))</f>
        <v>8</v>
      </c>
      <c r="AM26" s="522" t="str">
        <f>IF(AM25="","",VLOOKUP(AM25,'[1]【記載例】シフト記号表（勤務時間帯）'!$C$6:$K$35,9,FALSE))</f>
        <v/>
      </c>
      <c r="AN26" s="520" t="str">
        <f>IF(AN25="","",VLOOKUP(AN25,'[1]【記載例】シフト記号表（勤務時間帯）'!$C$6:$K$35,9,FALSE))</f>
        <v/>
      </c>
      <c r="AO26" s="521">
        <f>IF(AO25="","",VLOOKUP(AO25,'[1]【記載例】シフト記号表（勤務時間帯）'!$C$6:$K$35,9,FALSE))</f>
        <v>8</v>
      </c>
      <c r="AP26" s="521">
        <f>IF(AP25="","",VLOOKUP(AP25,'[1]【記載例】シフト記号表（勤務時間帯）'!$C$6:$K$35,9,FALSE))</f>
        <v>8</v>
      </c>
      <c r="AQ26" s="521">
        <f>IF(AQ25="","",VLOOKUP(AQ25,'[1]【記載例】シフト記号表（勤務時間帯）'!$C$6:$K$35,9,FALSE))</f>
        <v>8</v>
      </c>
      <c r="AR26" s="521">
        <f>IF(AR25="","",VLOOKUP(AR25,'[1]【記載例】シフト記号表（勤務時間帯）'!$C$6:$K$35,9,FALSE))</f>
        <v>8</v>
      </c>
      <c r="AS26" s="521">
        <f>IF(AS25="","",VLOOKUP(AS25,'[1]【記載例】シフト記号表（勤務時間帯）'!$C$6:$K$35,9,FALSE))</f>
        <v>8</v>
      </c>
      <c r="AT26" s="522" t="str">
        <f>IF(AT25="","",VLOOKUP(AT25,'[1]【記載例】シフト記号表（勤務時間帯）'!$C$6:$K$35,9,FALSE))</f>
        <v/>
      </c>
      <c r="AU26" s="520" t="str">
        <f>IF(AU25="","",VLOOKUP(AU25,'[1]【記載例】シフト記号表（勤務時間帯）'!$C$6:$K$35,9,FALSE))</f>
        <v/>
      </c>
      <c r="AV26" s="521" t="str">
        <f>IF(AV25="","",VLOOKUP(AV25,'[1]【記載例】シフト記号表（勤務時間帯）'!$C$6:$K$35,9,FALSE))</f>
        <v/>
      </c>
      <c r="AW26" s="521" t="str">
        <f>IF(AW25="","",VLOOKUP(AW25,'[1]【記載例】シフト記号表（勤務時間帯）'!$C$6:$K$35,9,FALSE))</f>
        <v/>
      </c>
      <c r="AX26" s="1191">
        <f>IF($BB$3="４週",SUM(S26:AT26),IF($BB$3="暦月",SUM(S26:AW26),""))</f>
        <v>160</v>
      </c>
      <c r="AY26" s="1192"/>
      <c r="AZ26" s="1193">
        <f>IF($BB$3="４週",AX26/4,IF($BB$3="暦月",【記載例】地密通所!AX26/(【記載例】地密通所!$BB$8/7),""))</f>
        <v>40</v>
      </c>
      <c r="BA26" s="1194"/>
      <c r="BB26" s="1032"/>
      <c r="BC26" s="1033"/>
      <c r="BD26" s="1033"/>
      <c r="BE26" s="1033"/>
      <c r="BF26" s="1034"/>
    </row>
    <row r="27" spans="2:58" ht="20.25" customHeight="1">
      <c r="B27" s="1216"/>
      <c r="C27" s="1064"/>
      <c r="D27" s="1065"/>
      <c r="E27" s="1066"/>
      <c r="F27" s="519" t="str">
        <f>C25</f>
        <v>生活相談員</v>
      </c>
      <c r="G27" s="964"/>
      <c r="H27" s="968"/>
      <c r="I27" s="966"/>
      <c r="J27" s="966"/>
      <c r="K27" s="967"/>
      <c r="L27" s="975"/>
      <c r="M27" s="976"/>
      <c r="N27" s="976"/>
      <c r="O27" s="977"/>
      <c r="P27" s="1213" t="s">
        <v>300</v>
      </c>
      <c r="Q27" s="1214"/>
      <c r="R27" s="1215"/>
      <c r="S27" s="524" t="str">
        <f>IF(S25="","",VLOOKUP(S25,'[1]【記載例】シフト記号表（勤務時間帯）'!$C$6:$U$35,19,FALSE))</f>
        <v/>
      </c>
      <c r="T27" s="525">
        <f>IF(T25="","",VLOOKUP(T25,'[1]【記載例】シフト記号表（勤務時間帯）'!$C$6:$U$35,19,FALSE))</f>
        <v>7</v>
      </c>
      <c r="U27" s="525">
        <f>IF(U25="","",VLOOKUP(U25,'[1]【記載例】シフト記号表（勤務時間帯）'!$C$6:$U$35,19,FALSE))</f>
        <v>7</v>
      </c>
      <c r="V27" s="525">
        <f>IF(V25="","",VLOOKUP(V25,'[1]【記載例】シフト記号表（勤務時間帯）'!$C$6:$U$35,19,FALSE))</f>
        <v>7</v>
      </c>
      <c r="W27" s="525">
        <f>IF(W25="","",VLOOKUP(W25,'[1]【記載例】シフト記号表（勤務時間帯）'!$C$6:$U$35,19,FALSE))</f>
        <v>7</v>
      </c>
      <c r="X27" s="525">
        <f>IF(X25="","",VLOOKUP(X25,'[1]【記載例】シフト記号表（勤務時間帯）'!$C$6:$U$35,19,FALSE))</f>
        <v>7</v>
      </c>
      <c r="Y27" s="526" t="str">
        <f>IF(Y25="","",VLOOKUP(Y25,'[1]【記載例】シフト記号表（勤務時間帯）'!$C$6:$U$35,19,FALSE))</f>
        <v/>
      </c>
      <c r="Z27" s="524" t="str">
        <f>IF(Z25="","",VLOOKUP(Z25,'[1]【記載例】シフト記号表（勤務時間帯）'!$C$6:$U$35,19,FALSE))</f>
        <v/>
      </c>
      <c r="AA27" s="525">
        <f>IF(AA25="","",VLOOKUP(AA25,'[1]【記載例】シフト記号表（勤務時間帯）'!$C$6:$U$35,19,FALSE))</f>
        <v>7</v>
      </c>
      <c r="AB27" s="525">
        <f>IF(AB25="","",VLOOKUP(AB25,'[1]【記載例】シフト記号表（勤務時間帯）'!$C$6:$U$35,19,FALSE))</f>
        <v>7</v>
      </c>
      <c r="AC27" s="525">
        <f>IF(AC25="","",VLOOKUP(AC25,'[1]【記載例】シフト記号表（勤務時間帯）'!$C$6:$U$35,19,FALSE))</f>
        <v>7</v>
      </c>
      <c r="AD27" s="525">
        <f>IF(AD25="","",VLOOKUP(AD25,'[1]【記載例】シフト記号表（勤務時間帯）'!$C$6:$U$35,19,FALSE))</f>
        <v>7</v>
      </c>
      <c r="AE27" s="525">
        <f>IF(AE25="","",VLOOKUP(AE25,'[1]【記載例】シフト記号表（勤務時間帯）'!$C$6:$U$35,19,FALSE))</f>
        <v>7</v>
      </c>
      <c r="AF27" s="526" t="str">
        <f>IF(AF25="","",VLOOKUP(AF25,'[1]【記載例】シフト記号表（勤務時間帯）'!$C$6:$U$35,19,FALSE))</f>
        <v/>
      </c>
      <c r="AG27" s="524" t="str">
        <f>IF(AG25="","",VLOOKUP(AG25,'[1]【記載例】シフト記号表（勤務時間帯）'!$C$6:$U$35,19,FALSE))</f>
        <v/>
      </c>
      <c r="AH27" s="525">
        <f>IF(AH25="","",VLOOKUP(AH25,'[1]【記載例】シフト記号表（勤務時間帯）'!$C$6:$U$35,19,FALSE))</f>
        <v>7</v>
      </c>
      <c r="AI27" s="525">
        <f>IF(AI25="","",VLOOKUP(AI25,'[1]【記載例】シフト記号表（勤務時間帯）'!$C$6:$U$35,19,FALSE))</f>
        <v>7</v>
      </c>
      <c r="AJ27" s="525">
        <f>IF(AJ25="","",VLOOKUP(AJ25,'[1]【記載例】シフト記号表（勤務時間帯）'!$C$6:$U$35,19,FALSE))</f>
        <v>7</v>
      </c>
      <c r="AK27" s="525">
        <f>IF(AK25="","",VLOOKUP(AK25,'[1]【記載例】シフト記号表（勤務時間帯）'!$C$6:$U$35,19,FALSE))</f>
        <v>7</v>
      </c>
      <c r="AL27" s="525">
        <f>IF(AL25="","",VLOOKUP(AL25,'[1]【記載例】シフト記号表（勤務時間帯）'!$C$6:$U$35,19,FALSE))</f>
        <v>7</v>
      </c>
      <c r="AM27" s="526" t="str">
        <f>IF(AM25="","",VLOOKUP(AM25,'[1]【記載例】シフト記号表（勤務時間帯）'!$C$6:$U$35,19,FALSE))</f>
        <v/>
      </c>
      <c r="AN27" s="524" t="str">
        <f>IF(AN25="","",VLOOKUP(AN25,'[1]【記載例】シフト記号表（勤務時間帯）'!$C$6:$U$35,19,FALSE))</f>
        <v/>
      </c>
      <c r="AO27" s="525">
        <f>IF(AO25="","",VLOOKUP(AO25,'[1]【記載例】シフト記号表（勤務時間帯）'!$C$6:$U$35,19,FALSE))</f>
        <v>7</v>
      </c>
      <c r="AP27" s="525">
        <f>IF(AP25="","",VLOOKUP(AP25,'[1]【記載例】シフト記号表（勤務時間帯）'!$C$6:$U$35,19,FALSE))</f>
        <v>7</v>
      </c>
      <c r="AQ27" s="525">
        <f>IF(AQ25="","",VLOOKUP(AQ25,'[1]【記載例】シフト記号表（勤務時間帯）'!$C$6:$U$35,19,FALSE))</f>
        <v>7</v>
      </c>
      <c r="AR27" s="525">
        <f>IF(AR25="","",VLOOKUP(AR25,'[1]【記載例】シフト記号表（勤務時間帯）'!$C$6:$U$35,19,FALSE))</f>
        <v>7</v>
      </c>
      <c r="AS27" s="525">
        <f>IF(AS25="","",VLOOKUP(AS25,'[1]【記載例】シフト記号表（勤務時間帯）'!$C$6:$U$35,19,FALSE))</f>
        <v>7</v>
      </c>
      <c r="AT27" s="526" t="str">
        <f>IF(AT25="","",VLOOKUP(AT25,'[1]【記載例】シフト記号表（勤務時間帯）'!$C$6:$U$35,19,FALSE))</f>
        <v/>
      </c>
      <c r="AU27" s="524" t="str">
        <f>IF(AU25="","",VLOOKUP(AU25,'[1]【記載例】シフト記号表（勤務時間帯）'!$C$6:$U$35,19,FALSE))</f>
        <v/>
      </c>
      <c r="AV27" s="525" t="str">
        <f>IF(AV25="","",VLOOKUP(AV25,'[1]【記載例】シフト記号表（勤務時間帯）'!$C$6:$U$35,19,FALSE))</f>
        <v/>
      </c>
      <c r="AW27" s="525" t="str">
        <f>IF(AW25="","",VLOOKUP(AW25,'[1]【記載例】シフト記号表（勤務時間帯）'!$C$6:$U$35,19,FALSE))</f>
        <v/>
      </c>
      <c r="AX27" s="1198">
        <f>IF($BB$3="４週",SUM(S27:AT27),IF($BB$3="暦月",SUM(S27:AW27),""))</f>
        <v>140</v>
      </c>
      <c r="AY27" s="1199"/>
      <c r="AZ27" s="1200">
        <f>IF($BB$3="４週",AX27/4,IF($BB$3="暦月",【記載例】地密通所!AX27/(【記載例】地密通所!$BB$8/7),""))</f>
        <v>35</v>
      </c>
      <c r="BA27" s="1201"/>
      <c r="BB27" s="1035"/>
      <c r="BC27" s="1036"/>
      <c r="BD27" s="1036"/>
      <c r="BE27" s="1036"/>
      <c r="BF27" s="1037"/>
    </row>
    <row r="28" spans="2:58" ht="20.25" customHeight="1">
      <c r="B28" s="1216">
        <f>B25+1</f>
        <v>3</v>
      </c>
      <c r="C28" s="1043" t="s">
        <v>299</v>
      </c>
      <c r="D28" s="1044"/>
      <c r="E28" s="1045"/>
      <c r="F28" s="527"/>
      <c r="G28" s="962" t="s">
        <v>310</v>
      </c>
      <c r="H28" s="965" t="s">
        <v>733</v>
      </c>
      <c r="I28" s="966"/>
      <c r="J28" s="966"/>
      <c r="K28" s="967"/>
      <c r="L28" s="969" t="s">
        <v>319</v>
      </c>
      <c r="M28" s="970"/>
      <c r="N28" s="970"/>
      <c r="O28" s="971"/>
      <c r="P28" s="1172" t="s">
        <v>302</v>
      </c>
      <c r="Q28" s="1173"/>
      <c r="R28" s="1174"/>
      <c r="S28" s="516" t="s">
        <v>311</v>
      </c>
      <c r="T28" s="517"/>
      <c r="U28" s="517"/>
      <c r="V28" s="517"/>
      <c r="W28" s="517"/>
      <c r="X28" s="517"/>
      <c r="Y28" s="518" t="s">
        <v>311</v>
      </c>
      <c r="Z28" s="516" t="s">
        <v>311</v>
      </c>
      <c r="AA28" s="517"/>
      <c r="AB28" s="517"/>
      <c r="AC28" s="517"/>
      <c r="AD28" s="517"/>
      <c r="AE28" s="517"/>
      <c r="AF28" s="518" t="s">
        <v>311</v>
      </c>
      <c r="AG28" s="516" t="s">
        <v>311</v>
      </c>
      <c r="AH28" s="517"/>
      <c r="AI28" s="517"/>
      <c r="AJ28" s="517"/>
      <c r="AK28" s="517"/>
      <c r="AL28" s="517"/>
      <c r="AM28" s="518" t="s">
        <v>311</v>
      </c>
      <c r="AN28" s="516" t="s">
        <v>311</v>
      </c>
      <c r="AO28" s="517"/>
      <c r="AP28" s="517"/>
      <c r="AQ28" s="517"/>
      <c r="AR28" s="517"/>
      <c r="AS28" s="517"/>
      <c r="AT28" s="518" t="s">
        <v>311</v>
      </c>
      <c r="AU28" s="516"/>
      <c r="AV28" s="517"/>
      <c r="AW28" s="517"/>
      <c r="AX28" s="1184"/>
      <c r="AY28" s="1185"/>
      <c r="AZ28" s="1186"/>
      <c r="BA28" s="1187"/>
      <c r="BB28" s="1029" t="s">
        <v>297</v>
      </c>
      <c r="BC28" s="1030"/>
      <c r="BD28" s="1030"/>
      <c r="BE28" s="1030"/>
      <c r="BF28" s="1031"/>
    </row>
    <row r="29" spans="2:58" ht="20.25" customHeight="1">
      <c r="B29" s="1216"/>
      <c r="C29" s="1046"/>
      <c r="D29" s="1047"/>
      <c r="E29" s="1048"/>
      <c r="F29" s="519"/>
      <c r="G29" s="963"/>
      <c r="H29" s="968"/>
      <c r="I29" s="966"/>
      <c r="J29" s="966"/>
      <c r="K29" s="967"/>
      <c r="L29" s="972"/>
      <c r="M29" s="973"/>
      <c r="N29" s="973"/>
      <c r="O29" s="974"/>
      <c r="P29" s="1188" t="s">
        <v>301</v>
      </c>
      <c r="Q29" s="1189"/>
      <c r="R29" s="1190"/>
      <c r="S29" s="520">
        <f>IF(S28="","",VLOOKUP(S28,'[1]【記載例】シフト記号表（勤務時間帯）'!$C$6:$K$35,9,FALSE))</f>
        <v>8</v>
      </c>
      <c r="T29" s="521" t="str">
        <f>IF(T28="","",VLOOKUP(T28,'[1]【記載例】シフト記号表（勤務時間帯）'!$C$6:$K$35,9,FALSE))</f>
        <v/>
      </c>
      <c r="U29" s="521" t="str">
        <f>IF(U28="","",VLOOKUP(U28,'[1]【記載例】シフト記号表（勤務時間帯）'!$C$6:$K$35,9,FALSE))</f>
        <v/>
      </c>
      <c r="V29" s="521" t="str">
        <f>IF(V28="","",VLOOKUP(V28,'[1]【記載例】シフト記号表（勤務時間帯）'!$C$6:$K$35,9,FALSE))</f>
        <v/>
      </c>
      <c r="W29" s="521" t="str">
        <f>IF(W28="","",VLOOKUP(W28,'[1]【記載例】シフト記号表（勤務時間帯）'!$C$6:$K$35,9,FALSE))</f>
        <v/>
      </c>
      <c r="X29" s="521" t="str">
        <f>IF(X28="","",VLOOKUP(X28,'[1]【記載例】シフト記号表（勤務時間帯）'!$C$6:$K$35,9,FALSE))</f>
        <v/>
      </c>
      <c r="Y29" s="522">
        <f>IF(Y28="","",VLOOKUP(Y28,'[1]【記載例】シフト記号表（勤務時間帯）'!$C$6:$K$35,9,FALSE))</f>
        <v>8</v>
      </c>
      <c r="Z29" s="520">
        <f>IF(Z28="","",VLOOKUP(Z28,'[1]【記載例】シフト記号表（勤務時間帯）'!$C$6:$K$35,9,FALSE))</f>
        <v>8</v>
      </c>
      <c r="AA29" s="521" t="str">
        <f>IF(AA28="","",VLOOKUP(AA28,'[1]【記載例】シフト記号表（勤務時間帯）'!$C$6:$K$35,9,FALSE))</f>
        <v/>
      </c>
      <c r="AB29" s="521" t="str">
        <f>IF(AB28="","",VLOOKUP(AB28,'[1]【記載例】シフト記号表（勤務時間帯）'!$C$6:$K$35,9,FALSE))</f>
        <v/>
      </c>
      <c r="AC29" s="521" t="str">
        <f>IF(AC28="","",VLOOKUP(AC28,'[1]【記載例】シフト記号表（勤務時間帯）'!$C$6:$K$35,9,FALSE))</f>
        <v/>
      </c>
      <c r="AD29" s="521" t="str">
        <f>IF(AD28="","",VLOOKUP(AD28,'[1]【記載例】シフト記号表（勤務時間帯）'!$C$6:$K$35,9,FALSE))</f>
        <v/>
      </c>
      <c r="AE29" s="521" t="str">
        <f>IF(AE28="","",VLOOKUP(AE28,'[1]【記載例】シフト記号表（勤務時間帯）'!$C$6:$K$35,9,FALSE))</f>
        <v/>
      </c>
      <c r="AF29" s="522">
        <f>IF(AF28="","",VLOOKUP(AF28,'[1]【記載例】シフト記号表（勤務時間帯）'!$C$6:$K$35,9,FALSE))</f>
        <v>8</v>
      </c>
      <c r="AG29" s="520">
        <f>IF(AG28="","",VLOOKUP(AG28,'[1]【記載例】シフト記号表（勤務時間帯）'!$C$6:$K$35,9,FALSE))</f>
        <v>8</v>
      </c>
      <c r="AH29" s="521" t="str">
        <f>IF(AH28="","",VLOOKUP(AH28,'[1]【記載例】シフト記号表（勤務時間帯）'!$C$6:$K$35,9,FALSE))</f>
        <v/>
      </c>
      <c r="AI29" s="521" t="str">
        <f>IF(AI28="","",VLOOKUP(AI28,'[1]【記載例】シフト記号表（勤務時間帯）'!$C$6:$K$35,9,FALSE))</f>
        <v/>
      </c>
      <c r="AJ29" s="521" t="str">
        <f>IF(AJ28="","",VLOOKUP(AJ28,'[1]【記載例】シフト記号表（勤務時間帯）'!$C$6:$K$35,9,FALSE))</f>
        <v/>
      </c>
      <c r="AK29" s="521" t="str">
        <f>IF(AK28="","",VLOOKUP(AK28,'[1]【記載例】シフト記号表（勤務時間帯）'!$C$6:$K$35,9,FALSE))</f>
        <v/>
      </c>
      <c r="AL29" s="521" t="str">
        <f>IF(AL28="","",VLOOKUP(AL28,'[1]【記載例】シフト記号表（勤務時間帯）'!$C$6:$K$35,9,FALSE))</f>
        <v/>
      </c>
      <c r="AM29" s="522">
        <f>IF(AM28="","",VLOOKUP(AM28,'[1]【記載例】シフト記号表（勤務時間帯）'!$C$6:$K$35,9,FALSE))</f>
        <v>8</v>
      </c>
      <c r="AN29" s="520">
        <f>IF(AN28="","",VLOOKUP(AN28,'[1]【記載例】シフト記号表（勤務時間帯）'!$C$6:$K$35,9,FALSE))</f>
        <v>8</v>
      </c>
      <c r="AO29" s="521" t="str">
        <f>IF(AO28="","",VLOOKUP(AO28,'[1]【記載例】シフト記号表（勤務時間帯）'!$C$6:$K$35,9,FALSE))</f>
        <v/>
      </c>
      <c r="AP29" s="521" t="str">
        <f>IF(AP28="","",VLOOKUP(AP28,'[1]【記載例】シフト記号表（勤務時間帯）'!$C$6:$K$35,9,FALSE))</f>
        <v/>
      </c>
      <c r="AQ29" s="521" t="str">
        <f>IF(AQ28="","",VLOOKUP(AQ28,'[1]【記載例】シフト記号表（勤務時間帯）'!$C$6:$K$35,9,FALSE))</f>
        <v/>
      </c>
      <c r="AR29" s="521" t="str">
        <f>IF(AR28="","",VLOOKUP(AR28,'[1]【記載例】シフト記号表（勤務時間帯）'!$C$6:$K$35,9,FALSE))</f>
        <v/>
      </c>
      <c r="AS29" s="521" t="str">
        <f>IF(AS28="","",VLOOKUP(AS28,'[1]【記載例】シフト記号表（勤務時間帯）'!$C$6:$K$35,9,FALSE))</f>
        <v/>
      </c>
      <c r="AT29" s="522">
        <f>IF(AT28="","",VLOOKUP(AT28,'[1]【記載例】シフト記号表（勤務時間帯）'!$C$6:$K$35,9,FALSE))</f>
        <v>8</v>
      </c>
      <c r="AU29" s="520" t="str">
        <f>IF(AU28="","",VLOOKUP(AU28,'[1]【記載例】シフト記号表（勤務時間帯）'!$C$6:$K$35,9,FALSE))</f>
        <v/>
      </c>
      <c r="AV29" s="521" t="str">
        <f>IF(AV28="","",VLOOKUP(AV28,'[1]【記載例】シフト記号表（勤務時間帯）'!$C$6:$K$35,9,FALSE))</f>
        <v/>
      </c>
      <c r="AW29" s="521" t="str">
        <f>IF(AW28="","",VLOOKUP(AW28,'[1]【記載例】シフト記号表（勤務時間帯）'!$C$6:$K$35,9,FALSE))</f>
        <v/>
      </c>
      <c r="AX29" s="1191">
        <f>IF($BB$3="４週",SUM(S29:AT29),IF($BB$3="暦月",SUM(S29:AW29),""))</f>
        <v>64</v>
      </c>
      <c r="AY29" s="1192"/>
      <c r="AZ29" s="1193">
        <f>IF($BB$3="４週",AX29/4,IF($BB$3="暦月",【記載例】地密通所!AX29/(【記載例】地密通所!$BB$8/7),""))</f>
        <v>16</v>
      </c>
      <c r="BA29" s="1194"/>
      <c r="BB29" s="1032"/>
      <c r="BC29" s="1033"/>
      <c r="BD29" s="1033"/>
      <c r="BE29" s="1033"/>
      <c r="BF29" s="1034"/>
    </row>
    <row r="30" spans="2:58" ht="20.25" customHeight="1">
      <c r="B30" s="1216"/>
      <c r="C30" s="1049"/>
      <c r="D30" s="1050"/>
      <c r="E30" s="1051"/>
      <c r="F30" s="519" t="str">
        <f>C28</f>
        <v>生活相談員</v>
      </c>
      <c r="G30" s="964"/>
      <c r="H30" s="968"/>
      <c r="I30" s="966"/>
      <c r="J30" s="966"/>
      <c r="K30" s="967"/>
      <c r="L30" s="975"/>
      <c r="M30" s="976"/>
      <c r="N30" s="976"/>
      <c r="O30" s="977"/>
      <c r="P30" s="1213" t="s">
        <v>300</v>
      </c>
      <c r="Q30" s="1214"/>
      <c r="R30" s="1215"/>
      <c r="S30" s="524">
        <f>IF(S28="","",VLOOKUP(S28,'[1]【記載例】シフト記号表（勤務時間帯）'!$C$6:$U$35,19,FALSE))</f>
        <v>7</v>
      </c>
      <c r="T30" s="525" t="str">
        <f>IF(T28="","",VLOOKUP(T28,'[1]【記載例】シフト記号表（勤務時間帯）'!$C$6:$U$35,19,FALSE))</f>
        <v/>
      </c>
      <c r="U30" s="525" t="str">
        <f>IF(U28="","",VLOOKUP(U28,'[1]【記載例】シフト記号表（勤務時間帯）'!$C$6:$U$35,19,FALSE))</f>
        <v/>
      </c>
      <c r="V30" s="525" t="str">
        <f>IF(V28="","",VLOOKUP(V28,'[1]【記載例】シフト記号表（勤務時間帯）'!$C$6:$U$35,19,FALSE))</f>
        <v/>
      </c>
      <c r="W30" s="525" t="str">
        <f>IF(W28="","",VLOOKUP(W28,'[1]【記載例】シフト記号表（勤務時間帯）'!$C$6:$U$35,19,FALSE))</f>
        <v/>
      </c>
      <c r="X30" s="525" t="str">
        <f>IF(X28="","",VLOOKUP(X28,'[1]【記載例】シフト記号表（勤務時間帯）'!$C$6:$U$35,19,FALSE))</f>
        <v/>
      </c>
      <c r="Y30" s="526">
        <f>IF(Y28="","",VLOOKUP(Y28,'[1]【記載例】シフト記号表（勤務時間帯）'!$C$6:$U$35,19,FALSE))</f>
        <v>7</v>
      </c>
      <c r="Z30" s="524">
        <f>IF(Z28="","",VLOOKUP(Z28,'[1]【記載例】シフト記号表（勤務時間帯）'!$C$6:$U$35,19,FALSE))</f>
        <v>7</v>
      </c>
      <c r="AA30" s="525" t="str">
        <f>IF(AA28="","",VLOOKUP(AA28,'[1]【記載例】シフト記号表（勤務時間帯）'!$C$6:$U$35,19,FALSE))</f>
        <v/>
      </c>
      <c r="AB30" s="525" t="str">
        <f>IF(AB28="","",VLOOKUP(AB28,'[1]【記載例】シフト記号表（勤務時間帯）'!$C$6:$U$35,19,FALSE))</f>
        <v/>
      </c>
      <c r="AC30" s="525" t="str">
        <f>IF(AC28="","",VLOOKUP(AC28,'[1]【記載例】シフト記号表（勤務時間帯）'!$C$6:$U$35,19,FALSE))</f>
        <v/>
      </c>
      <c r="AD30" s="525" t="str">
        <f>IF(AD28="","",VLOOKUP(AD28,'[1]【記載例】シフト記号表（勤務時間帯）'!$C$6:$U$35,19,FALSE))</f>
        <v/>
      </c>
      <c r="AE30" s="525" t="str">
        <f>IF(AE28="","",VLOOKUP(AE28,'[1]【記載例】シフト記号表（勤務時間帯）'!$C$6:$U$35,19,FALSE))</f>
        <v/>
      </c>
      <c r="AF30" s="526">
        <f>IF(AF28="","",VLOOKUP(AF28,'[1]【記載例】シフト記号表（勤務時間帯）'!$C$6:$U$35,19,FALSE))</f>
        <v>7</v>
      </c>
      <c r="AG30" s="524">
        <f>IF(AG28="","",VLOOKUP(AG28,'[1]【記載例】シフト記号表（勤務時間帯）'!$C$6:$U$35,19,FALSE))</f>
        <v>7</v>
      </c>
      <c r="AH30" s="525" t="str">
        <f>IF(AH28="","",VLOOKUP(AH28,'[1]【記載例】シフト記号表（勤務時間帯）'!$C$6:$U$35,19,FALSE))</f>
        <v/>
      </c>
      <c r="AI30" s="525" t="str">
        <f>IF(AI28="","",VLOOKUP(AI28,'[1]【記載例】シフト記号表（勤務時間帯）'!$C$6:$U$35,19,FALSE))</f>
        <v/>
      </c>
      <c r="AJ30" s="525" t="str">
        <f>IF(AJ28="","",VLOOKUP(AJ28,'[1]【記載例】シフト記号表（勤務時間帯）'!$C$6:$U$35,19,FALSE))</f>
        <v/>
      </c>
      <c r="AK30" s="525" t="str">
        <f>IF(AK28="","",VLOOKUP(AK28,'[1]【記載例】シフト記号表（勤務時間帯）'!$C$6:$U$35,19,FALSE))</f>
        <v/>
      </c>
      <c r="AL30" s="525" t="str">
        <f>IF(AL28="","",VLOOKUP(AL28,'[1]【記載例】シフト記号表（勤務時間帯）'!$C$6:$U$35,19,FALSE))</f>
        <v/>
      </c>
      <c r="AM30" s="526">
        <f>IF(AM28="","",VLOOKUP(AM28,'[1]【記載例】シフト記号表（勤務時間帯）'!$C$6:$U$35,19,FALSE))</f>
        <v>7</v>
      </c>
      <c r="AN30" s="524">
        <f>IF(AN28="","",VLOOKUP(AN28,'[1]【記載例】シフト記号表（勤務時間帯）'!$C$6:$U$35,19,FALSE))</f>
        <v>7</v>
      </c>
      <c r="AO30" s="525" t="str">
        <f>IF(AO28="","",VLOOKUP(AO28,'[1]【記載例】シフト記号表（勤務時間帯）'!$C$6:$U$35,19,FALSE))</f>
        <v/>
      </c>
      <c r="AP30" s="525" t="str">
        <f>IF(AP28="","",VLOOKUP(AP28,'[1]【記載例】シフト記号表（勤務時間帯）'!$C$6:$U$35,19,FALSE))</f>
        <v/>
      </c>
      <c r="AQ30" s="525" t="str">
        <f>IF(AQ28="","",VLOOKUP(AQ28,'[1]【記載例】シフト記号表（勤務時間帯）'!$C$6:$U$35,19,FALSE))</f>
        <v/>
      </c>
      <c r="AR30" s="525" t="str">
        <f>IF(AR28="","",VLOOKUP(AR28,'[1]【記載例】シフト記号表（勤務時間帯）'!$C$6:$U$35,19,FALSE))</f>
        <v/>
      </c>
      <c r="AS30" s="525" t="str">
        <f>IF(AS28="","",VLOOKUP(AS28,'[1]【記載例】シフト記号表（勤務時間帯）'!$C$6:$U$35,19,FALSE))</f>
        <v/>
      </c>
      <c r="AT30" s="526">
        <f>IF(AT28="","",VLOOKUP(AT28,'[1]【記載例】シフト記号表（勤務時間帯）'!$C$6:$U$35,19,FALSE))</f>
        <v>7</v>
      </c>
      <c r="AU30" s="524" t="str">
        <f>IF(AU28="","",VLOOKUP(AU28,'[1]【記載例】シフト記号表（勤務時間帯）'!$C$6:$U$35,19,FALSE))</f>
        <v/>
      </c>
      <c r="AV30" s="525" t="str">
        <f>IF(AV28="","",VLOOKUP(AV28,'[1]【記載例】シフト記号表（勤務時間帯）'!$C$6:$U$35,19,FALSE))</f>
        <v/>
      </c>
      <c r="AW30" s="525" t="str">
        <f>IF(AW28="","",VLOOKUP(AW28,'[1]【記載例】シフト記号表（勤務時間帯）'!$C$6:$U$35,19,FALSE))</f>
        <v/>
      </c>
      <c r="AX30" s="1198">
        <f>IF($BB$3="４週",SUM(S30:AT30),IF($BB$3="暦月",SUM(S30:AW30),""))</f>
        <v>56</v>
      </c>
      <c r="AY30" s="1199"/>
      <c r="AZ30" s="1200">
        <f>IF($BB$3="４週",AX30/4,IF($BB$3="暦月",【記載例】地密通所!AX30/(【記載例】地密通所!$BB$8/7),""))</f>
        <v>14</v>
      </c>
      <c r="BA30" s="1201"/>
      <c r="BB30" s="1035"/>
      <c r="BC30" s="1036"/>
      <c r="BD30" s="1036"/>
      <c r="BE30" s="1036"/>
      <c r="BF30" s="1037"/>
    </row>
    <row r="31" spans="2:58" ht="20.25" customHeight="1">
      <c r="B31" s="1216">
        <f>B28+1</f>
        <v>4</v>
      </c>
      <c r="C31" s="1043" t="s">
        <v>298</v>
      </c>
      <c r="D31" s="1044"/>
      <c r="E31" s="1045"/>
      <c r="F31" s="527"/>
      <c r="G31" s="962" t="s">
        <v>310</v>
      </c>
      <c r="H31" s="965" t="s">
        <v>306</v>
      </c>
      <c r="I31" s="966"/>
      <c r="J31" s="966"/>
      <c r="K31" s="967"/>
      <c r="L31" s="969" t="s">
        <v>309</v>
      </c>
      <c r="M31" s="970"/>
      <c r="N31" s="970"/>
      <c r="O31" s="971"/>
      <c r="P31" s="1172" t="s">
        <v>302</v>
      </c>
      <c r="Q31" s="1173"/>
      <c r="R31" s="1174"/>
      <c r="S31" s="516" t="s">
        <v>359</v>
      </c>
      <c r="T31" s="517"/>
      <c r="U31" s="517" t="s">
        <v>359</v>
      </c>
      <c r="V31" s="517" t="s">
        <v>359</v>
      </c>
      <c r="W31" s="517"/>
      <c r="X31" s="517" t="s">
        <v>359</v>
      </c>
      <c r="Y31" s="518"/>
      <c r="Z31" s="516" t="s">
        <v>359</v>
      </c>
      <c r="AA31" s="517"/>
      <c r="AB31" s="517" t="s">
        <v>359</v>
      </c>
      <c r="AC31" s="517" t="s">
        <v>359</v>
      </c>
      <c r="AD31" s="517"/>
      <c r="AE31" s="517" t="s">
        <v>359</v>
      </c>
      <c r="AF31" s="518"/>
      <c r="AG31" s="516" t="s">
        <v>359</v>
      </c>
      <c r="AH31" s="517"/>
      <c r="AI31" s="517" t="s">
        <v>359</v>
      </c>
      <c r="AJ31" s="517" t="s">
        <v>359</v>
      </c>
      <c r="AK31" s="517"/>
      <c r="AL31" s="517" t="s">
        <v>359</v>
      </c>
      <c r="AM31" s="518"/>
      <c r="AN31" s="516" t="s">
        <v>359</v>
      </c>
      <c r="AO31" s="517"/>
      <c r="AP31" s="517" t="s">
        <v>359</v>
      </c>
      <c r="AQ31" s="517" t="s">
        <v>359</v>
      </c>
      <c r="AR31" s="517"/>
      <c r="AS31" s="517" t="s">
        <v>359</v>
      </c>
      <c r="AT31" s="518"/>
      <c r="AU31" s="516"/>
      <c r="AV31" s="517"/>
      <c r="AW31" s="517"/>
      <c r="AX31" s="1184"/>
      <c r="AY31" s="1185"/>
      <c r="AZ31" s="1186"/>
      <c r="BA31" s="1187"/>
      <c r="BB31" s="1029" t="s">
        <v>322</v>
      </c>
      <c r="BC31" s="1030"/>
      <c r="BD31" s="1030"/>
      <c r="BE31" s="1030"/>
      <c r="BF31" s="1031"/>
    </row>
    <row r="32" spans="2:58" ht="20.25" customHeight="1">
      <c r="B32" s="1216"/>
      <c r="C32" s="1046"/>
      <c r="D32" s="1047"/>
      <c r="E32" s="1048"/>
      <c r="F32" s="519"/>
      <c r="G32" s="963"/>
      <c r="H32" s="968"/>
      <c r="I32" s="966"/>
      <c r="J32" s="966"/>
      <c r="K32" s="967"/>
      <c r="L32" s="972"/>
      <c r="M32" s="973"/>
      <c r="N32" s="973"/>
      <c r="O32" s="974"/>
      <c r="P32" s="1188" t="s">
        <v>301</v>
      </c>
      <c r="Q32" s="1189"/>
      <c r="R32" s="1190"/>
      <c r="S32" s="520">
        <f>IF(S31="","",VLOOKUP(S31,'[1]【記載例】シフト記号表（勤務時間帯）'!$C$6:$K$35,9,FALSE))</f>
        <v>4</v>
      </c>
      <c r="T32" s="521" t="str">
        <f>IF(T31="","",VLOOKUP(T31,'[1]【記載例】シフト記号表（勤務時間帯）'!$C$6:$K$35,9,FALSE))</f>
        <v/>
      </c>
      <c r="U32" s="521">
        <f>IF(U31="","",VLOOKUP(U31,'[1]【記載例】シフト記号表（勤務時間帯）'!$C$6:$K$35,9,FALSE))</f>
        <v>4</v>
      </c>
      <c r="V32" s="521">
        <f>IF(V31="","",VLOOKUP(V31,'[1]【記載例】シフト記号表（勤務時間帯）'!$C$6:$K$35,9,FALSE))</f>
        <v>4</v>
      </c>
      <c r="W32" s="521" t="str">
        <f>IF(W31="","",VLOOKUP(W31,'[1]【記載例】シフト記号表（勤務時間帯）'!$C$6:$K$35,9,FALSE))</f>
        <v/>
      </c>
      <c r="X32" s="521">
        <f>IF(X31="","",VLOOKUP(X31,'[1]【記載例】シフト記号表（勤務時間帯）'!$C$6:$K$35,9,FALSE))</f>
        <v>4</v>
      </c>
      <c r="Y32" s="522" t="str">
        <f>IF(Y31="","",VLOOKUP(Y31,'[1]【記載例】シフト記号表（勤務時間帯）'!$C$6:$K$35,9,FALSE))</f>
        <v/>
      </c>
      <c r="Z32" s="520">
        <f>IF(Z31="","",VLOOKUP(Z31,'[1]【記載例】シフト記号表（勤務時間帯）'!$C$6:$K$35,9,FALSE))</f>
        <v>4</v>
      </c>
      <c r="AA32" s="521" t="str">
        <f>IF(AA31="","",VLOOKUP(AA31,'[1]【記載例】シフト記号表（勤務時間帯）'!$C$6:$K$35,9,FALSE))</f>
        <v/>
      </c>
      <c r="AB32" s="521">
        <f>IF(AB31="","",VLOOKUP(AB31,'[1]【記載例】シフト記号表（勤務時間帯）'!$C$6:$K$35,9,FALSE))</f>
        <v>4</v>
      </c>
      <c r="AC32" s="521">
        <f>IF(AC31="","",VLOOKUP(AC31,'[1]【記載例】シフト記号表（勤務時間帯）'!$C$6:$K$35,9,FALSE))</f>
        <v>4</v>
      </c>
      <c r="AD32" s="521" t="str">
        <f>IF(AD31="","",VLOOKUP(AD31,'[1]【記載例】シフト記号表（勤務時間帯）'!$C$6:$K$35,9,FALSE))</f>
        <v/>
      </c>
      <c r="AE32" s="521">
        <f>IF(AE31="","",VLOOKUP(AE31,'[1]【記載例】シフト記号表（勤務時間帯）'!$C$6:$K$35,9,FALSE))</f>
        <v>4</v>
      </c>
      <c r="AF32" s="522" t="str">
        <f>IF(AF31="","",VLOOKUP(AF31,'[1]【記載例】シフト記号表（勤務時間帯）'!$C$6:$K$35,9,FALSE))</f>
        <v/>
      </c>
      <c r="AG32" s="520">
        <f>IF(AG31="","",VLOOKUP(AG31,'[1]【記載例】シフト記号表（勤務時間帯）'!$C$6:$K$35,9,FALSE))</f>
        <v>4</v>
      </c>
      <c r="AH32" s="521" t="str">
        <f>IF(AH31="","",VLOOKUP(AH31,'[1]【記載例】シフト記号表（勤務時間帯）'!$C$6:$K$35,9,FALSE))</f>
        <v/>
      </c>
      <c r="AI32" s="521">
        <f>IF(AI31="","",VLOOKUP(AI31,'[1]【記載例】シフト記号表（勤務時間帯）'!$C$6:$K$35,9,FALSE))</f>
        <v>4</v>
      </c>
      <c r="AJ32" s="521">
        <f>IF(AJ31="","",VLOOKUP(AJ31,'[1]【記載例】シフト記号表（勤務時間帯）'!$C$6:$K$35,9,FALSE))</f>
        <v>4</v>
      </c>
      <c r="AK32" s="521" t="str">
        <f>IF(AK31="","",VLOOKUP(AK31,'[1]【記載例】シフト記号表（勤務時間帯）'!$C$6:$K$35,9,FALSE))</f>
        <v/>
      </c>
      <c r="AL32" s="521">
        <f>IF(AL31="","",VLOOKUP(AL31,'[1]【記載例】シフト記号表（勤務時間帯）'!$C$6:$K$35,9,FALSE))</f>
        <v>4</v>
      </c>
      <c r="AM32" s="522" t="str">
        <f>IF(AM31="","",VLOOKUP(AM31,'[1]【記載例】シフト記号表（勤務時間帯）'!$C$6:$K$35,9,FALSE))</f>
        <v/>
      </c>
      <c r="AN32" s="520">
        <f>IF(AN31="","",VLOOKUP(AN31,'[1]【記載例】シフト記号表（勤務時間帯）'!$C$6:$K$35,9,FALSE))</f>
        <v>4</v>
      </c>
      <c r="AO32" s="521" t="str">
        <f>IF(AO31="","",VLOOKUP(AO31,'[1]【記載例】シフト記号表（勤務時間帯）'!$C$6:$K$35,9,FALSE))</f>
        <v/>
      </c>
      <c r="AP32" s="521">
        <f>IF(AP31="","",VLOOKUP(AP31,'[1]【記載例】シフト記号表（勤務時間帯）'!$C$6:$K$35,9,FALSE))</f>
        <v>4</v>
      </c>
      <c r="AQ32" s="521">
        <f>IF(AQ31="","",VLOOKUP(AQ31,'[1]【記載例】シフト記号表（勤務時間帯）'!$C$6:$K$35,9,FALSE))</f>
        <v>4</v>
      </c>
      <c r="AR32" s="521" t="str">
        <f>IF(AR31="","",VLOOKUP(AR31,'[1]【記載例】シフト記号表（勤務時間帯）'!$C$6:$K$35,9,FALSE))</f>
        <v/>
      </c>
      <c r="AS32" s="521">
        <f>IF(AS31="","",VLOOKUP(AS31,'[1]【記載例】シフト記号表（勤務時間帯）'!$C$6:$K$35,9,FALSE))</f>
        <v>4</v>
      </c>
      <c r="AT32" s="522" t="str">
        <f>IF(AT31="","",VLOOKUP(AT31,'[1]【記載例】シフト記号表（勤務時間帯）'!$C$6:$K$35,9,FALSE))</f>
        <v/>
      </c>
      <c r="AU32" s="520" t="str">
        <f>IF(AU31="","",VLOOKUP(AU31,'[1]【記載例】シフト記号表（勤務時間帯）'!$C$6:$K$35,9,FALSE))</f>
        <v/>
      </c>
      <c r="AV32" s="521" t="str">
        <f>IF(AV31="","",VLOOKUP(AV31,'[1]【記載例】シフト記号表（勤務時間帯）'!$C$6:$K$35,9,FALSE))</f>
        <v/>
      </c>
      <c r="AW32" s="521" t="str">
        <f>IF(AW31="","",VLOOKUP(AW31,'[1]【記載例】シフト記号表（勤務時間帯）'!$C$6:$K$35,9,FALSE))</f>
        <v/>
      </c>
      <c r="AX32" s="1191">
        <f>IF($BB$3="４週",SUM(S32:AT32),IF($BB$3="暦月",SUM(S32:AW32),""))</f>
        <v>64</v>
      </c>
      <c r="AY32" s="1192"/>
      <c r="AZ32" s="1193">
        <f>IF($BB$3="４週",AX32/4,IF($BB$3="暦月",【記載例】地密通所!AX32/(【記載例】地密通所!$BB$8/7),""))</f>
        <v>16</v>
      </c>
      <c r="BA32" s="1194"/>
      <c r="BB32" s="1032"/>
      <c r="BC32" s="1033"/>
      <c r="BD32" s="1033"/>
      <c r="BE32" s="1033"/>
      <c r="BF32" s="1034"/>
    </row>
    <row r="33" spans="2:58" ht="20.25" customHeight="1">
      <c r="B33" s="1216"/>
      <c r="C33" s="1049"/>
      <c r="D33" s="1050"/>
      <c r="E33" s="1051"/>
      <c r="F33" s="519" t="str">
        <f>C31</f>
        <v>看護職員</v>
      </c>
      <c r="G33" s="964"/>
      <c r="H33" s="968"/>
      <c r="I33" s="966"/>
      <c r="J33" s="966"/>
      <c r="K33" s="967"/>
      <c r="L33" s="975"/>
      <c r="M33" s="976"/>
      <c r="N33" s="976"/>
      <c r="O33" s="977"/>
      <c r="P33" s="1213" t="s">
        <v>300</v>
      </c>
      <c r="Q33" s="1214"/>
      <c r="R33" s="1215"/>
      <c r="S33" s="524">
        <f>IF(S31="","",VLOOKUP(S31,'[1]【記載例】シフト記号表（勤務時間帯）'!$C$6:$U$35,19,FALSE))</f>
        <v>4</v>
      </c>
      <c r="T33" s="525" t="str">
        <f>IF(T31="","",VLOOKUP(T31,'[1]【記載例】シフト記号表（勤務時間帯）'!$C$6:$U$35,19,FALSE))</f>
        <v/>
      </c>
      <c r="U33" s="525">
        <f>IF(U31="","",VLOOKUP(U31,'[1]【記載例】シフト記号表（勤務時間帯）'!$C$6:$U$35,19,FALSE))</f>
        <v>4</v>
      </c>
      <c r="V33" s="525">
        <f>IF(V31="","",VLOOKUP(V31,'[1]【記載例】シフト記号表（勤務時間帯）'!$C$6:$U$35,19,FALSE))</f>
        <v>4</v>
      </c>
      <c r="W33" s="525" t="str">
        <f>IF(W31="","",VLOOKUP(W31,'[1]【記載例】シフト記号表（勤務時間帯）'!$C$6:$U$35,19,FALSE))</f>
        <v/>
      </c>
      <c r="X33" s="525">
        <f>IF(X31="","",VLOOKUP(X31,'[1]【記載例】シフト記号表（勤務時間帯）'!$C$6:$U$35,19,FALSE))</f>
        <v>4</v>
      </c>
      <c r="Y33" s="526" t="str">
        <f>IF(Y31="","",VLOOKUP(Y31,'[1]【記載例】シフト記号表（勤務時間帯）'!$C$6:$U$35,19,FALSE))</f>
        <v/>
      </c>
      <c r="Z33" s="524">
        <f>IF(Z31="","",VLOOKUP(Z31,'[1]【記載例】シフト記号表（勤務時間帯）'!$C$6:$U$35,19,FALSE))</f>
        <v>4</v>
      </c>
      <c r="AA33" s="525" t="str">
        <f>IF(AA31="","",VLOOKUP(AA31,'[1]【記載例】シフト記号表（勤務時間帯）'!$C$6:$U$35,19,FALSE))</f>
        <v/>
      </c>
      <c r="AB33" s="525">
        <f>IF(AB31="","",VLOOKUP(AB31,'[1]【記載例】シフト記号表（勤務時間帯）'!$C$6:$U$35,19,FALSE))</f>
        <v>4</v>
      </c>
      <c r="AC33" s="525">
        <f>IF(AC31="","",VLOOKUP(AC31,'[1]【記載例】シフト記号表（勤務時間帯）'!$C$6:$U$35,19,FALSE))</f>
        <v>4</v>
      </c>
      <c r="AD33" s="525" t="str">
        <f>IF(AD31="","",VLOOKUP(AD31,'[1]【記載例】シフト記号表（勤務時間帯）'!$C$6:$U$35,19,FALSE))</f>
        <v/>
      </c>
      <c r="AE33" s="525">
        <f>IF(AE31="","",VLOOKUP(AE31,'[1]【記載例】シフト記号表（勤務時間帯）'!$C$6:$U$35,19,FALSE))</f>
        <v>4</v>
      </c>
      <c r="AF33" s="526" t="str">
        <f>IF(AF31="","",VLOOKUP(AF31,'[1]【記載例】シフト記号表（勤務時間帯）'!$C$6:$U$35,19,FALSE))</f>
        <v/>
      </c>
      <c r="AG33" s="524">
        <f>IF(AG31="","",VLOOKUP(AG31,'[1]【記載例】シフト記号表（勤務時間帯）'!$C$6:$U$35,19,FALSE))</f>
        <v>4</v>
      </c>
      <c r="AH33" s="525" t="str">
        <f>IF(AH31="","",VLOOKUP(AH31,'[1]【記載例】シフト記号表（勤務時間帯）'!$C$6:$U$35,19,FALSE))</f>
        <v/>
      </c>
      <c r="AI33" s="525">
        <f>IF(AI31="","",VLOOKUP(AI31,'[1]【記載例】シフト記号表（勤務時間帯）'!$C$6:$U$35,19,FALSE))</f>
        <v>4</v>
      </c>
      <c r="AJ33" s="525">
        <f>IF(AJ31="","",VLOOKUP(AJ31,'[1]【記載例】シフト記号表（勤務時間帯）'!$C$6:$U$35,19,FALSE))</f>
        <v>4</v>
      </c>
      <c r="AK33" s="525" t="str">
        <f>IF(AK31="","",VLOOKUP(AK31,'[1]【記載例】シフト記号表（勤務時間帯）'!$C$6:$U$35,19,FALSE))</f>
        <v/>
      </c>
      <c r="AL33" s="525">
        <f>IF(AL31="","",VLOOKUP(AL31,'[1]【記載例】シフト記号表（勤務時間帯）'!$C$6:$U$35,19,FALSE))</f>
        <v>4</v>
      </c>
      <c r="AM33" s="526" t="str">
        <f>IF(AM31="","",VLOOKUP(AM31,'[1]【記載例】シフト記号表（勤務時間帯）'!$C$6:$U$35,19,FALSE))</f>
        <v/>
      </c>
      <c r="AN33" s="524">
        <f>IF(AN31="","",VLOOKUP(AN31,'[1]【記載例】シフト記号表（勤務時間帯）'!$C$6:$U$35,19,FALSE))</f>
        <v>4</v>
      </c>
      <c r="AO33" s="525" t="str">
        <f>IF(AO31="","",VLOOKUP(AO31,'[1]【記載例】シフト記号表（勤務時間帯）'!$C$6:$U$35,19,FALSE))</f>
        <v/>
      </c>
      <c r="AP33" s="525">
        <f>IF(AP31="","",VLOOKUP(AP31,'[1]【記載例】シフト記号表（勤務時間帯）'!$C$6:$U$35,19,FALSE))</f>
        <v>4</v>
      </c>
      <c r="AQ33" s="525">
        <f>IF(AQ31="","",VLOOKUP(AQ31,'[1]【記載例】シフト記号表（勤務時間帯）'!$C$6:$U$35,19,FALSE))</f>
        <v>4</v>
      </c>
      <c r="AR33" s="525" t="str">
        <f>IF(AR31="","",VLOOKUP(AR31,'[1]【記載例】シフト記号表（勤務時間帯）'!$C$6:$U$35,19,FALSE))</f>
        <v/>
      </c>
      <c r="AS33" s="525">
        <f>IF(AS31="","",VLOOKUP(AS31,'[1]【記載例】シフト記号表（勤務時間帯）'!$C$6:$U$35,19,FALSE))</f>
        <v>4</v>
      </c>
      <c r="AT33" s="526" t="str">
        <f>IF(AT31="","",VLOOKUP(AT31,'[1]【記載例】シフト記号表（勤務時間帯）'!$C$6:$U$35,19,FALSE))</f>
        <v/>
      </c>
      <c r="AU33" s="524" t="str">
        <f>IF(AU31="","",VLOOKUP(AU31,'[1]【記載例】シフト記号表（勤務時間帯）'!$C$6:$U$35,19,FALSE))</f>
        <v/>
      </c>
      <c r="AV33" s="525" t="str">
        <f>IF(AV31="","",VLOOKUP(AV31,'[1]【記載例】シフト記号表（勤務時間帯）'!$C$6:$U$35,19,FALSE))</f>
        <v/>
      </c>
      <c r="AW33" s="525" t="str">
        <f>IF(AW31="","",VLOOKUP(AW31,'[1]【記載例】シフト記号表（勤務時間帯）'!$C$6:$U$35,19,FALSE))</f>
        <v/>
      </c>
      <c r="AX33" s="1198">
        <f>IF($BB$3="４週",SUM(S33:AT33),IF($BB$3="暦月",SUM(S33:AW33),""))</f>
        <v>64</v>
      </c>
      <c r="AY33" s="1199"/>
      <c r="AZ33" s="1200">
        <f>IF($BB$3="４週",AX33/4,IF($BB$3="暦月",【記載例】地密通所!AX33/(【記載例】地密通所!$BB$8/7),""))</f>
        <v>16</v>
      </c>
      <c r="BA33" s="1201"/>
      <c r="BB33" s="1035"/>
      <c r="BC33" s="1036"/>
      <c r="BD33" s="1036"/>
      <c r="BE33" s="1036"/>
      <c r="BF33" s="1037"/>
    </row>
    <row r="34" spans="2:58" ht="20.25" customHeight="1">
      <c r="B34" s="1216">
        <f>B31+1</f>
        <v>5</v>
      </c>
      <c r="C34" s="1043" t="s">
        <v>298</v>
      </c>
      <c r="D34" s="1044"/>
      <c r="E34" s="1045"/>
      <c r="F34" s="527"/>
      <c r="G34" s="962" t="s">
        <v>307</v>
      </c>
      <c r="H34" s="965" t="s">
        <v>321</v>
      </c>
      <c r="I34" s="966"/>
      <c r="J34" s="966"/>
      <c r="K34" s="967"/>
      <c r="L34" s="969" t="s">
        <v>305</v>
      </c>
      <c r="M34" s="970"/>
      <c r="N34" s="970"/>
      <c r="O34" s="971"/>
      <c r="P34" s="1172" t="s">
        <v>302</v>
      </c>
      <c r="Q34" s="1173"/>
      <c r="R34" s="1174"/>
      <c r="S34" s="516"/>
      <c r="T34" s="517" t="s">
        <v>359</v>
      </c>
      <c r="U34" s="517"/>
      <c r="V34" s="517"/>
      <c r="W34" s="517" t="s">
        <v>359</v>
      </c>
      <c r="X34" s="517"/>
      <c r="Y34" s="518" t="s">
        <v>359</v>
      </c>
      <c r="Z34" s="516"/>
      <c r="AA34" s="517" t="s">
        <v>359</v>
      </c>
      <c r="AB34" s="517"/>
      <c r="AC34" s="517"/>
      <c r="AD34" s="517" t="s">
        <v>359</v>
      </c>
      <c r="AE34" s="517"/>
      <c r="AF34" s="518" t="s">
        <v>359</v>
      </c>
      <c r="AG34" s="516"/>
      <c r="AH34" s="517" t="s">
        <v>359</v>
      </c>
      <c r="AI34" s="517"/>
      <c r="AJ34" s="517"/>
      <c r="AK34" s="517" t="s">
        <v>359</v>
      </c>
      <c r="AL34" s="517"/>
      <c r="AM34" s="518" t="s">
        <v>359</v>
      </c>
      <c r="AN34" s="516"/>
      <c r="AO34" s="517" t="s">
        <v>359</v>
      </c>
      <c r="AP34" s="517"/>
      <c r="AQ34" s="517"/>
      <c r="AR34" s="517" t="s">
        <v>359</v>
      </c>
      <c r="AS34" s="517"/>
      <c r="AT34" s="518" t="s">
        <v>359</v>
      </c>
      <c r="AU34" s="516"/>
      <c r="AV34" s="517"/>
      <c r="AW34" s="517"/>
      <c r="AX34" s="1184"/>
      <c r="AY34" s="1185"/>
      <c r="AZ34" s="1186"/>
      <c r="BA34" s="1187"/>
      <c r="BB34" s="1029" t="s">
        <v>296</v>
      </c>
      <c r="BC34" s="1030"/>
      <c r="BD34" s="1030"/>
      <c r="BE34" s="1030"/>
      <c r="BF34" s="1031"/>
    </row>
    <row r="35" spans="2:58" ht="20.25" customHeight="1">
      <c r="B35" s="1216"/>
      <c r="C35" s="1046"/>
      <c r="D35" s="1047"/>
      <c r="E35" s="1048"/>
      <c r="F35" s="519"/>
      <c r="G35" s="963"/>
      <c r="H35" s="968"/>
      <c r="I35" s="966"/>
      <c r="J35" s="966"/>
      <c r="K35" s="967"/>
      <c r="L35" s="972"/>
      <c r="M35" s="973"/>
      <c r="N35" s="973"/>
      <c r="O35" s="974"/>
      <c r="P35" s="1188" t="s">
        <v>301</v>
      </c>
      <c r="Q35" s="1189"/>
      <c r="R35" s="1190"/>
      <c r="S35" s="520" t="str">
        <f>IF(S34="","",VLOOKUP(S34,'[1]【記載例】シフト記号表（勤務時間帯）'!$C$6:$K$35,9,FALSE))</f>
        <v/>
      </c>
      <c r="T35" s="521">
        <f>IF(T34="","",VLOOKUP(T34,'[1]【記載例】シフト記号表（勤務時間帯）'!$C$6:$K$35,9,FALSE))</f>
        <v>4</v>
      </c>
      <c r="U35" s="521" t="str">
        <f>IF(U34="","",VLOOKUP(U34,'[1]【記載例】シフト記号表（勤務時間帯）'!$C$6:$K$35,9,FALSE))</f>
        <v/>
      </c>
      <c r="V35" s="521" t="str">
        <f>IF(V34="","",VLOOKUP(V34,'[1]【記載例】シフト記号表（勤務時間帯）'!$C$6:$K$35,9,FALSE))</f>
        <v/>
      </c>
      <c r="W35" s="521">
        <f>IF(W34="","",VLOOKUP(W34,'[1]【記載例】シフト記号表（勤務時間帯）'!$C$6:$K$35,9,FALSE))</f>
        <v>4</v>
      </c>
      <c r="X35" s="521" t="str">
        <f>IF(X34="","",VLOOKUP(X34,'[1]【記載例】シフト記号表（勤務時間帯）'!$C$6:$K$35,9,FALSE))</f>
        <v/>
      </c>
      <c r="Y35" s="522">
        <f>IF(Y34="","",VLOOKUP(Y34,'[1]【記載例】シフト記号表（勤務時間帯）'!$C$6:$K$35,9,FALSE))</f>
        <v>4</v>
      </c>
      <c r="Z35" s="520" t="str">
        <f>IF(Z34="","",VLOOKUP(Z34,'[1]【記載例】シフト記号表（勤務時間帯）'!$C$6:$K$35,9,FALSE))</f>
        <v/>
      </c>
      <c r="AA35" s="521">
        <f>IF(AA34="","",VLOOKUP(AA34,'[1]【記載例】シフト記号表（勤務時間帯）'!$C$6:$K$35,9,FALSE))</f>
        <v>4</v>
      </c>
      <c r="AB35" s="521" t="str">
        <f>IF(AB34="","",VLOOKUP(AB34,'[1]【記載例】シフト記号表（勤務時間帯）'!$C$6:$K$35,9,FALSE))</f>
        <v/>
      </c>
      <c r="AC35" s="521" t="str">
        <f>IF(AC34="","",VLOOKUP(AC34,'[1]【記載例】シフト記号表（勤務時間帯）'!$C$6:$K$35,9,FALSE))</f>
        <v/>
      </c>
      <c r="AD35" s="521">
        <f>IF(AD34="","",VLOOKUP(AD34,'[1]【記載例】シフト記号表（勤務時間帯）'!$C$6:$K$35,9,FALSE))</f>
        <v>4</v>
      </c>
      <c r="AE35" s="521" t="str">
        <f>IF(AE34="","",VLOOKUP(AE34,'[1]【記載例】シフト記号表（勤務時間帯）'!$C$6:$K$35,9,FALSE))</f>
        <v/>
      </c>
      <c r="AF35" s="522">
        <f>IF(AF34="","",VLOOKUP(AF34,'[1]【記載例】シフト記号表（勤務時間帯）'!$C$6:$K$35,9,FALSE))</f>
        <v>4</v>
      </c>
      <c r="AG35" s="520" t="str">
        <f>IF(AG34="","",VLOOKUP(AG34,'[1]【記載例】シフト記号表（勤務時間帯）'!$C$6:$K$35,9,FALSE))</f>
        <v/>
      </c>
      <c r="AH35" s="521">
        <f>IF(AH34="","",VLOOKUP(AH34,'[1]【記載例】シフト記号表（勤務時間帯）'!$C$6:$K$35,9,FALSE))</f>
        <v>4</v>
      </c>
      <c r="AI35" s="521" t="str">
        <f>IF(AI34="","",VLOOKUP(AI34,'[1]【記載例】シフト記号表（勤務時間帯）'!$C$6:$K$35,9,FALSE))</f>
        <v/>
      </c>
      <c r="AJ35" s="521" t="str">
        <f>IF(AJ34="","",VLOOKUP(AJ34,'[1]【記載例】シフト記号表（勤務時間帯）'!$C$6:$K$35,9,FALSE))</f>
        <v/>
      </c>
      <c r="AK35" s="521">
        <f>IF(AK34="","",VLOOKUP(AK34,'[1]【記載例】シフト記号表（勤務時間帯）'!$C$6:$K$35,9,FALSE))</f>
        <v>4</v>
      </c>
      <c r="AL35" s="521" t="str">
        <f>IF(AL34="","",VLOOKUP(AL34,'[1]【記載例】シフト記号表（勤務時間帯）'!$C$6:$K$35,9,FALSE))</f>
        <v/>
      </c>
      <c r="AM35" s="522">
        <f>IF(AM34="","",VLOOKUP(AM34,'[1]【記載例】シフト記号表（勤務時間帯）'!$C$6:$K$35,9,FALSE))</f>
        <v>4</v>
      </c>
      <c r="AN35" s="520" t="str">
        <f>IF(AN34="","",VLOOKUP(AN34,'[1]【記載例】シフト記号表（勤務時間帯）'!$C$6:$K$35,9,FALSE))</f>
        <v/>
      </c>
      <c r="AO35" s="521">
        <f>IF(AO34="","",VLOOKUP(AO34,'[1]【記載例】シフト記号表（勤務時間帯）'!$C$6:$K$35,9,FALSE))</f>
        <v>4</v>
      </c>
      <c r="AP35" s="521" t="str">
        <f>IF(AP34="","",VLOOKUP(AP34,'[1]【記載例】シフト記号表（勤務時間帯）'!$C$6:$K$35,9,FALSE))</f>
        <v/>
      </c>
      <c r="AQ35" s="521" t="str">
        <f>IF(AQ34="","",VLOOKUP(AQ34,'[1]【記載例】シフト記号表（勤務時間帯）'!$C$6:$K$35,9,FALSE))</f>
        <v/>
      </c>
      <c r="AR35" s="521">
        <f>IF(AR34="","",VLOOKUP(AR34,'[1]【記載例】シフト記号表（勤務時間帯）'!$C$6:$K$35,9,FALSE))</f>
        <v>4</v>
      </c>
      <c r="AS35" s="521" t="str">
        <f>IF(AS34="","",VLOOKUP(AS34,'[1]【記載例】シフト記号表（勤務時間帯）'!$C$6:$K$35,9,FALSE))</f>
        <v/>
      </c>
      <c r="AT35" s="522">
        <f>IF(AT34="","",VLOOKUP(AT34,'[1]【記載例】シフト記号表（勤務時間帯）'!$C$6:$K$35,9,FALSE))</f>
        <v>4</v>
      </c>
      <c r="AU35" s="520" t="str">
        <f>IF(AU34="","",VLOOKUP(AU34,'[1]【記載例】シフト記号表（勤務時間帯）'!$C$6:$K$35,9,FALSE))</f>
        <v/>
      </c>
      <c r="AV35" s="521" t="str">
        <f>IF(AV34="","",VLOOKUP(AV34,'[1]【記載例】シフト記号表（勤務時間帯）'!$C$6:$K$35,9,FALSE))</f>
        <v/>
      </c>
      <c r="AW35" s="521" t="str">
        <f>IF(AW34="","",VLOOKUP(AW34,'[1]【記載例】シフト記号表（勤務時間帯）'!$C$6:$K$35,9,FALSE))</f>
        <v/>
      </c>
      <c r="AX35" s="1191">
        <f>IF($BB$3="４週",SUM(S35:AT35),IF($BB$3="暦月",SUM(S35:AW35),""))</f>
        <v>48</v>
      </c>
      <c r="AY35" s="1192"/>
      <c r="AZ35" s="1193">
        <f>IF($BB$3="４週",AX35/4,IF($BB$3="暦月",【記載例】地密通所!AX35/(【記載例】地密通所!$BB$8/7),""))</f>
        <v>12</v>
      </c>
      <c r="BA35" s="1194"/>
      <c r="BB35" s="1032"/>
      <c r="BC35" s="1033"/>
      <c r="BD35" s="1033"/>
      <c r="BE35" s="1033"/>
      <c r="BF35" s="1034"/>
    </row>
    <row r="36" spans="2:58" ht="20.25" customHeight="1">
      <c r="B36" s="1216"/>
      <c r="C36" s="1049"/>
      <c r="D36" s="1050"/>
      <c r="E36" s="1051"/>
      <c r="F36" s="519" t="str">
        <f>C34</f>
        <v>看護職員</v>
      </c>
      <c r="G36" s="964"/>
      <c r="H36" s="968"/>
      <c r="I36" s="966"/>
      <c r="J36" s="966"/>
      <c r="K36" s="967"/>
      <c r="L36" s="975"/>
      <c r="M36" s="976"/>
      <c r="N36" s="976"/>
      <c r="O36" s="977"/>
      <c r="P36" s="1213" t="s">
        <v>300</v>
      </c>
      <c r="Q36" s="1214"/>
      <c r="R36" s="1215"/>
      <c r="S36" s="524" t="str">
        <f>IF(S34="","",VLOOKUP(S34,'[1]【記載例】シフト記号表（勤務時間帯）'!$C$6:$U$35,19,FALSE))</f>
        <v/>
      </c>
      <c r="T36" s="525">
        <f>IF(T34="","",VLOOKUP(T34,'[1]【記載例】シフト記号表（勤務時間帯）'!$C$6:$U$35,19,FALSE))</f>
        <v>4</v>
      </c>
      <c r="U36" s="525" t="str">
        <f>IF(U34="","",VLOOKUP(U34,'[1]【記載例】シフト記号表（勤務時間帯）'!$C$6:$U$35,19,FALSE))</f>
        <v/>
      </c>
      <c r="V36" s="525" t="str">
        <f>IF(V34="","",VLOOKUP(V34,'[1]【記載例】シフト記号表（勤務時間帯）'!$C$6:$U$35,19,FALSE))</f>
        <v/>
      </c>
      <c r="W36" s="525">
        <f>IF(W34="","",VLOOKUP(W34,'[1]【記載例】シフト記号表（勤務時間帯）'!$C$6:$U$35,19,FALSE))</f>
        <v>4</v>
      </c>
      <c r="X36" s="525" t="str">
        <f>IF(X34="","",VLOOKUP(X34,'[1]【記載例】シフト記号表（勤務時間帯）'!$C$6:$U$35,19,FALSE))</f>
        <v/>
      </c>
      <c r="Y36" s="526">
        <f>IF(Y34="","",VLOOKUP(Y34,'[1]【記載例】シフト記号表（勤務時間帯）'!$C$6:$U$35,19,FALSE))</f>
        <v>4</v>
      </c>
      <c r="Z36" s="524" t="str">
        <f>IF(Z34="","",VLOOKUP(Z34,'[1]【記載例】シフト記号表（勤務時間帯）'!$C$6:$U$35,19,FALSE))</f>
        <v/>
      </c>
      <c r="AA36" s="525">
        <f>IF(AA34="","",VLOOKUP(AA34,'[1]【記載例】シフト記号表（勤務時間帯）'!$C$6:$U$35,19,FALSE))</f>
        <v>4</v>
      </c>
      <c r="AB36" s="525" t="str">
        <f>IF(AB34="","",VLOOKUP(AB34,'[1]【記載例】シフト記号表（勤務時間帯）'!$C$6:$U$35,19,FALSE))</f>
        <v/>
      </c>
      <c r="AC36" s="525" t="str">
        <f>IF(AC34="","",VLOOKUP(AC34,'[1]【記載例】シフト記号表（勤務時間帯）'!$C$6:$U$35,19,FALSE))</f>
        <v/>
      </c>
      <c r="AD36" s="525">
        <f>IF(AD34="","",VLOOKUP(AD34,'[1]【記載例】シフト記号表（勤務時間帯）'!$C$6:$U$35,19,FALSE))</f>
        <v>4</v>
      </c>
      <c r="AE36" s="525" t="str">
        <f>IF(AE34="","",VLOOKUP(AE34,'[1]【記載例】シフト記号表（勤務時間帯）'!$C$6:$U$35,19,FALSE))</f>
        <v/>
      </c>
      <c r="AF36" s="526">
        <f>IF(AF34="","",VLOOKUP(AF34,'[1]【記載例】シフト記号表（勤務時間帯）'!$C$6:$U$35,19,FALSE))</f>
        <v>4</v>
      </c>
      <c r="AG36" s="524" t="str">
        <f>IF(AG34="","",VLOOKUP(AG34,'[1]【記載例】シフト記号表（勤務時間帯）'!$C$6:$U$35,19,FALSE))</f>
        <v/>
      </c>
      <c r="AH36" s="525">
        <f>IF(AH34="","",VLOOKUP(AH34,'[1]【記載例】シフト記号表（勤務時間帯）'!$C$6:$U$35,19,FALSE))</f>
        <v>4</v>
      </c>
      <c r="AI36" s="525" t="str">
        <f>IF(AI34="","",VLOOKUP(AI34,'[1]【記載例】シフト記号表（勤務時間帯）'!$C$6:$U$35,19,FALSE))</f>
        <v/>
      </c>
      <c r="AJ36" s="525" t="str">
        <f>IF(AJ34="","",VLOOKUP(AJ34,'[1]【記載例】シフト記号表（勤務時間帯）'!$C$6:$U$35,19,FALSE))</f>
        <v/>
      </c>
      <c r="AK36" s="525">
        <f>IF(AK34="","",VLOOKUP(AK34,'[1]【記載例】シフト記号表（勤務時間帯）'!$C$6:$U$35,19,FALSE))</f>
        <v>4</v>
      </c>
      <c r="AL36" s="525" t="str">
        <f>IF(AL34="","",VLOOKUP(AL34,'[1]【記載例】シフト記号表（勤務時間帯）'!$C$6:$U$35,19,FALSE))</f>
        <v/>
      </c>
      <c r="AM36" s="526">
        <f>IF(AM34="","",VLOOKUP(AM34,'[1]【記載例】シフト記号表（勤務時間帯）'!$C$6:$U$35,19,FALSE))</f>
        <v>4</v>
      </c>
      <c r="AN36" s="524" t="str">
        <f>IF(AN34="","",VLOOKUP(AN34,'[1]【記載例】シフト記号表（勤務時間帯）'!$C$6:$U$35,19,FALSE))</f>
        <v/>
      </c>
      <c r="AO36" s="525">
        <f>IF(AO34="","",VLOOKUP(AO34,'[1]【記載例】シフト記号表（勤務時間帯）'!$C$6:$U$35,19,FALSE))</f>
        <v>4</v>
      </c>
      <c r="AP36" s="525" t="str">
        <f>IF(AP34="","",VLOOKUP(AP34,'[1]【記載例】シフト記号表（勤務時間帯）'!$C$6:$U$35,19,FALSE))</f>
        <v/>
      </c>
      <c r="AQ36" s="525" t="str">
        <f>IF(AQ34="","",VLOOKUP(AQ34,'[1]【記載例】シフト記号表（勤務時間帯）'!$C$6:$U$35,19,FALSE))</f>
        <v/>
      </c>
      <c r="AR36" s="525">
        <f>IF(AR34="","",VLOOKUP(AR34,'[1]【記載例】シフト記号表（勤務時間帯）'!$C$6:$U$35,19,FALSE))</f>
        <v>4</v>
      </c>
      <c r="AS36" s="525" t="str">
        <f>IF(AS34="","",VLOOKUP(AS34,'[1]【記載例】シフト記号表（勤務時間帯）'!$C$6:$U$35,19,FALSE))</f>
        <v/>
      </c>
      <c r="AT36" s="526">
        <f>IF(AT34="","",VLOOKUP(AT34,'[1]【記載例】シフト記号表（勤務時間帯）'!$C$6:$U$35,19,FALSE))</f>
        <v>4</v>
      </c>
      <c r="AU36" s="524" t="str">
        <f>IF(AU34="","",VLOOKUP(AU34,'[1]【記載例】シフト記号表（勤務時間帯）'!$C$6:$U$35,19,FALSE))</f>
        <v/>
      </c>
      <c r="AV36" s="525" t="str">
        <f>IF(AV34="","",VLOOKUP(AV34,'[1]【記載例】シフト記号表（勤務時間帯）'!$C$6:$U$35,19,FALSE))</f>
        <v/>
      </c>
      <c r="AW36" s="525" t="str">
        <f>IF(AW34="","",VLOOKUP(AW34,'[1]【記載例】シフト記号表（勤務時間帯）'!$C$6:$U$35,19,FALSE))</f>
        <v/>
      </c>
      <c r="AX36" s="1198">
        <f>IF($BB$3="４週",SUM(S36:AT36),IF($BB$3="暦月",SUM(S36:AW36),""))</f>
        <v>48</v>
      </c>
      <c r="AY36" s="1199"/>
      <c r="AZ36" s="1200">
        <f>IF($BB$3="４週",AX36/4,IF($BB$3="暦月",【記載例】地密通所!AX36/(【記載例】地密通所!$BB$8/7),""))</f>
        <v>12</v>
      </c>
      <c r="BA36" s="1201"/>
      <c r="BB36" s="1035"/>
      <c r="BC36" s="1036"/>
      <c r="BD36" s="1036"/>
      <c r="BE36" s="1036"/>
      <c r="BF36" s="1037"/>
    </row>
    <row r="37" spans="2:58" ht="20.25" customHeight="1">
      <c r="B37" s="1216">
        <f>B34+1</f>
        <v>6</v>
      </c>
      <c r="C37" s="1043" t="s">
        <v>297</v>
      </c>
      <c r="D37" s="1044"/>
      <c r="E37" s="1045"/>
      <c r="F37" s="527"/>
      <c r="G37" s="962" t="s">
        <v>310</v>
      </c>
      <c r="H37" s="965" t="s">
        <v>313</v>
      </c>
      <c r="I37" s="966"/>
      <c r="J37" s="966"/>
      <c r="K37" s="967"/>
      <c r="L37" s="969" t="s">
        <v>319</v>
      </c>
      <c r="M37" s="970"/>
      <c r="N37" s="970"/>
      <c r="O37" s="971"/>
      <c r="P37" s="1172" t="s">
        <v>302</v>
      </c>
      <c r="Q37" s="1173"/>
      <c r="R37" s="1174"/>
      <c r="S37" s="516"/>
      <c r="T37" s="517" t="s">
        <v>311</v>
      </c>
      <c r="U37" s="517" t="s">
        <v>311</v>
      </c>
      <c r="V37" s="517"/>
      <c r="W37" s="517"/>
      <c r="X37" s="517" t="s">
        <v>311</v>
      </c>
      <c r="Y37" s="518"/>
      <c r="Z37" s="516"/>
      <c r="AA37" s="517" t="s">
        <v>311</v>
      </c>
      <c r="AB37" s="517" t="s">
        <v>311</v>
      </c>
      <c r="AC37" s="517"/>
      <c r="AD37" s="517"/>
      <c r="AE37" s="517" t="s">
        <v>311</v>
      </c>
      <c r="AF37" s="518"/>
      <c r="AG37" s="516"/>
      <c r="AH37" s="517" t="s">
        <v>311</v>
      </c>
      <c r="AI37" s="517" t="s">
        <v>311</v>
      </c>
      <c r="AJ37" s="517"/>
      <c r="AK37" s="517"/>
      <c r="AL37" s="517" t="s">
        <v>311</v>
      </c>
      <c r="AM37" s="518"/>
      <c r="AN37" s="516"/>
      <c r="AO37" s="517" t="s">
        <v>311</v>
      </c>
      <c r="AP37" s="517" t="s">
        <v>311</v>
      </c>
      <c r="AQ37" s="517"/>
      <c r="AR37" s="517"/>
      <c r="AS37" s="517" t="s">
        <v>311</v>
      </c>
      <c r="AT37" s="518"/>
      <c r="AU37" s="516"/>
      <c r="AV37" s="517"/>
      <c r="AW37" s="517"/>
      <c r="AX37" s="1184"/>
      <c r="AY37" s="1185"/>
      <c r="AZ37" s="1186"/>
      <c r="BA37" s="1187"/>
      <c r="BB37" s="1029" t="s">
        <v>299</v>
      </c>
      <c r="BC37" s="1030"/>
      <c r="BD37" s="1030"/>
      <c r="BE37" s="1030"/>
      <c r="BF37" s="1031"/>
    </row>
    <row r="38" spans="2:58" ht="20.25" customHeight="1">
      <c r="B38" s="1216"/>
      <c r="C38" s="1046"/>
      <c r="D38" s="1047"/>
      <c r="E38" s="1048"/>
      <c r="F38" s="519"/>
      <c r="G38" s="963"/>
      <c r="H38" s="968"/>
      <c r="I38" s="966"/>
      <c r="J38" s="966"/>
      <c r="K38" s="967"/>
      <c r="L38" s="972"/>
      <c r="M38" s="973"/>
      <c r="N38" s="973"/>
      <c r="O38" s="974"/>
      <c r="P38" s="1188" t="s">
        <v>301</v>
      </c>
      <c r="Q38" s="1189"/>
      <c r="R38" s="1190"/>
      <c r="S38" s="520" t="str">
        <f>IF(S37="","",VLOOKUP(S37,'[1]【記載例】シフト記号表（勤務時間帯）'!$C$6:$K$35,9,FALSE))</f>
        <v/>
      </c>
      <c r="T38" s="521">
        <f>IF(T37="","",VLOOKUP(T37,'[1]【記載例】シフト記号表（勤務時間帯）'!$C$6:$K$35,9,FALSE))</f>
        <v>8</v>
      </c>
      <c r="U38" s="521">
        <f>IF(U37="","",VLOOKUP(U37,'[1]【記載例】シフト記号表（勤務時間帯）'!$C$6:$K$35,9,FALSE))</f>
        <v>8</v>
      </c>
      <c r="V38" s="521" t="str">
        <f>IF(V37="","",VLOOKUP(V37,'[1]【記載例】シフト記号表（勤務時間帯）'!$C$6:$K$35,9,FALSE))</f>
        <v/>
      </c>
      <c r="W38" s="521" t="str">
        <f>IF(W37="","",VLOOKUP(W37,'[1]【記載例】シフト記号表（勤務時間帯）'!$C$6:$K$35,9,FALSE))</f>
        <v/>
      </c>
      <c r="X38" s="521">
        <f>IF(X37="","",VLOOKUP(X37,'[1]【記載例】シフト記号表（勤務時間帯）'!$C$6:$K$35,9,FALSE))</f>
        <v>8</v>
      </c>
      <c r="Y38" s="522" t="str">
        <f>IF(Y37="","",VLOOKUP(Y37,'[1]【記載例】シフト記号表（勤務時間帯）'!$C$6:$K$35,9,FALSE))</f>
        <v/>
      </c>
      <c r="Z38" s="520" t="str">
        <f>IF(Z37="","",VLOOKUP(Z37,'[1]【記載例】シフト記号表（勤務時間帯）'!$C$6:$K$35,9,FALSE))</f>
        <v/>
      </c>
      <c r="AA38" s="521">
        <f>IF(AA37="","",VLOOKUP(AA37,'[1]【記載例】シフト記号表（勤務時間帯）'!$C$6:$K$35,9,FALSE))</f>
        <v>8</v>
      </c>
      <c r="AB38" s="521">
        <f>IF(AB37="","",VLOOKUP(AB37,'[1]【記載例】シフト記号表（勤務時間帯）'!$C$6:$K$35,9,FALSE))</f>
        <v>8</v>
      </c>
      <c r="AC38" s="521" t="str">
        <f>IF(AC37="","",VLOOKUP(AC37,'[1]【記載例】シフト記号表（勤務時間帯）'!$C$6:$K$35,9,FALSE))</f>
        <v/>
      </c>
      <c r="AD38" s="521" t="str">
        <f>IF(AD37="","",VLOOKUP(AD37,'[1]【記載例】シフト記号表（勤務時間帯）'!$C$6:$K$35,9,FALSE))</f>
        <v/>
      </c>
      <c r="AE38" s="521">
        <f>IF(AE37="","",VLOOKUP(AE37,'[1]【記載例】シフト記号表（勤務時間帯）'!$C$6:$K$35,9,FALSE))</f>
        <v>8</v>
      </c>
      <c r="AF38" s="522" t="str">
        <f>IF(AF37="","",VLOOKUP(AF37,'[1]【記載例】シフト記号表（勤務時間帯）'!$C$6:$K$35,9,FALSE))</f>
        <v/>
      </c>
      <c r="AG38" s="520" t="str">
        <f>IF(AG37="","",VLOOKUP(AG37,'[1]【記載例】シフト記号表（勤務時間帯）'!$C$6:$K$35,9,FALSE))</f>
        <v/>
      </c>
      <c r="AH38" s="521">
        <f>IF(AH37="","",VLOOKUP(AH37,'[1]【記載例】シフト記号表（勤務時間帯）'!$C$6:$K$35,9,FALSE))</f>
        <v>8</v>
      </c>
      <c r="AI38" s="521">
        <f>IF(AI37="","",VLOOKUP(AI37,'[1]【記載例】シフト記号表（勤務時間帯）'!$C$6:$K$35,9,FALSE))</f>
        <v>8</v>
      </c>
      <c r="AJ38" s="521" t="str">
        <f>IF(AJ37="","",VLOOKUP(AJ37,'[1]【記載例】シフト記号表（勤務時間帯）'!$C$6:$K$35,9,FALSE))</f>
        <v/>
      </c>
      <c r="AK38" s="521" t="str">
        <f>IF(AK37="","",VLOOKUP(AK37,'[1]【記載例】シフト記号表（勤務時間帯）'!$C$6:$K$35,9,FALSE))</f>
        <v/>
      </c>
      <c r="AL38" s="521">
        <f>IF(AL37="","",VLOOKUP(AL37,'[1]【記載例】シフト記号表（勤務時間帯）'!$C$6:$K$35,9,FALSE))</f>
        <v>8</v>
      </c>
      <c r="AM38" s="522" t="str">
        <f>IF(AM37="","",VLOOKUP(AM37,'[1]【記載例】シフト記号表（勤務時間帯）'!$C$6:$K$35,9,FALSE))</f>
        <v/>
      </c>
      <c r="AN38" s="520" t="str">
        <f>IF(AN37="","",VLOOKUP(AN37,'[1]【記載例】シフト記号表（勤務時間帯）'!$C$6:$K$35,9,FALSE))</f>
        <v/>
      </c>
      <c r="AO38" s="521">
        <f>IF(AO37="","",VLOOKUP(AO37,'[1]【記載例】シフト記号表（勤務時間帯）'!$C$6:$K$35,9,FALSE))</f>
        <v>8</v>
      </c>
      <c r="AP38" s="521">
        <f>IF(AP37="","",VLOOKUP(AP37,'[1]【記載例】シフト記号表（勤務時間帯）'!$C$6:$K$35,9,FALSE))</f>
        <v>8</v>
      </c>
      <c r="AQ38" s="521" t="str">
        <f>IF(AQ37="","",VLOOKUP(AQ37,'[1]【記載例】シフト記号表（勤務時間帯）'!$C$6:$K$35,9,FALSE))</f>
        <v/>
      </c>
      <c r="AR38" s="521" t="str">
        <f>IF(AR37="","",VLOOKUP(AR37,'[1]【記載例】シフト記号表（勤務時間帯）'!$C$6:$K$35,9,FALSE))</f>
        <v/>
      </c>
      <c r="AS38" s="521">
        <f>IF(AS37="","",VLOOKUP(AS37,'[1]【記載例】シフト記号表（勤務時間帯）'!$C$6:$K$35,9,FALSE))</f>
        <v>8</v>
      </c>
      <c r="AT38" s="522" t="str">
        <f>IF(AT37="","",VLOOKUP(AT37,'[1]【記載例】シフト記号表（勤務時間帯）'!$C$6:$K$35,9,FALSE))</f>
        <v/>
      </c>
      <c r="AU38" s="520" t="str">
        <f>IF(AU37="","",VLOOKUP(AU37,'[1]【記載例】シフト記号表（勤務時間帯）'!$C$6:$K$35,9,FALSE))</f>
        <v/>
      </c>
      <c r="AV38" s="521" t="str">
        <f>IF(AV37="","",VLOOKUP(AV37,'[1]【記載例】シフト記号表（勤務時間帯）'!$C$6:$K$35,9,FALSE))</f>
        <v/>
      </c>
      <c r="AW38" s="521" t="str">
        <f>IF(AW37="","",VLOOKUP(AW37,'[1]【記載例】シフト記号表（勤務時間帯）'!$C$6:$K$35,9,FALSE))</f>
        <v/>
      </c>
      <c r="AX38" s="1191">
        <f>IF($BB$3="４週",SUM(S38:AT38),IF($BB$3="暦月",SUM(S38:AW38),""))</f>
        <v>96</v>
      </c>
      <c r="AY38" s="1192"/>
      <c r="AZ38" s="1193">
        <f>IF($BB$3="４週",AX38/4,IF($BB$3="暦月",【記載例】地密通所!AX38/(【記載例】地密通所!$BB$8/7),""))</f>
        <v>24</v>
      </c>
      <c r="BA38" s="1194"/>
      <c r="BB38" s="1032"/>
      <c r="BC38" s="1033"/>
      <c r="BD38" s="1033"/>
      <c r="BE38" s="1033"/>
      <c r="BF38" s="1034"/>
    </row>
    <row r="39" spans="2:58" ht="20.25" customHeight="1">
      <c r="B39" s="1216"/>
      <c r="C39" s="1049"/>
      <c r="D39" s="1050"/>
      <c r="E39" s="1051"/>
      <c r="F39" s="519" t="str">
        <f>C37</f>
        <v>介護職員</v>
      </c>
      <c r="G39" s="964"/>
      <c r="H39" s="968"/>
      <c r="I39" s="966"/>
      <c r="J39" s="966"/>
      <c r="K39" s="967"/>
      <c r="L39" s="975"/>
      <c r="M39" s="976"/>
      <c r="N39" s="976"/>
      <c r="O39" s="977"/>
      <c r="P39" s="1213" t="s">
        <v>300</v>
      </c>
      <c r="Q39" s="1214"/>
      <c r="R39" s="1215"/>
      <c r="S39" s="524" t="str">
        <f>IF(S37="","",VLOOKUP(S37,'[1]【記載例】シフト記号表（勤務時間帯）'!$C$6:$U$35,19,FALSE))</f>
        <v/>
      </c>
      <c r="T39" s="525">
        <f>IF(T37="","",VLOOKUP(T37,'[1]【記載例】シフト記号表（勤務時間帯）'!$C$6:$U$35,19,FALSE))</f>
        <v>7</v>
      </c>
      <c r="U39" s="525">
        <f>IF(U37="","",VLOOKUP(U37,'[1]【記載例】シフト記号表（勤務時間帯）'!$C$6:$U$35,19,FALSE))</f>
        <v>7</v>
      </c>
      <c r="V39" s="525" t="str">
        <f>IF(V37="","",VLOOKUP(V37,'[1]【記載例】シフト記号表（勤務時間帯）'!$C$6:$U$35,19,FALSE))</f>
        <v/>
      </c>
      <c r="W39" s="525" t="str">
        <f>IF(W37="","",VLOOKUP(W37,'[1]【記載例】シフト記号表（勤務時間帯）'!$C$6:$U$35,19,FALSE))</f>
        <v/>
      </c>
      <c r="X39" s="525">
        <f>IF(X37="","",VLOOKUP(X37,'[1]【記載例】シフト記号表（勤務時間帯）'!$C$6:$U$35,19,FALSE))</f>
        <v>7</v>
      </c>
      <c r="Y39" s="526" t="str">
        <f>IF(Y37="","",VLOOKUP(Y37,'[1]【記載例】シフト記号表（勤務時間帯）'!$C$6:$U$35,19,FALSE))</f>
        <v/>
      </c>
      <c r="Z39" s="524" t="str">
        <f>IF(Z37="","",VLOOKUP(Z37,'[1]【記載例】シフト記号表（勤務時間帯）'!$C$6:$U$35,19,FALSE))</f>
        <v/>
      </c>
      <c r="AA39" s="525">
        <f>IF(AA37="","",VLOOKUP(AA37,'[1]【記載例】シフト記号表（勤務時間帯）'!$C$6:$U$35,19,FALSE))</f>
        <v>7</v>
      </c>
      <c r="AB39" s="525">
        <f>IF(AB37="","",VLOOKUP(AB37,'[1]【記載例】シフト記号表（勤務時間帯）'!$C$6:$U$35,19,FALSE))</f>
        <v>7</v>
      </c>
      <c r="AC39" s="525" t="str">
        <f>IF(AC37="","",VLOOKUP(AC37,'[1]【記載例】シフト記号表（勤務時間帯）'!$C$6:$U$35,19,FALSE))</f>
        <v/>
      </c>
      <c r="AD39" s="525" t="str">
        <f>IF(AD37="","",VLOOKUP(AD37,'[1]【記載例】シフト記号表（勤務時間帯）'!$C$6:$U$35,19,FALSE))</f>
        <v/>
      </c>
      <c r="AE39" s="525">
        <f>IF(AE37="","",VLOOKUP(AE37,'[1]【記載例】シフト記号表（勤務時間帯）'!$C$6:$U$35,19,FALSE))</f>
        <v>7</v>
      </c>
      <c r="AF39" s="526" t="str">
        <f>IF(AF37="","",VLOOKUP(AF37,'[1]【記載例】シフト記号表（勤務時間帯）'!$C$6:$U$35,19,FALSE))</f>
        <v/>
      </c>
      <c r="AG39" s="524" t="str">
        <f>IF(AG37="","",VLOOKUP(AG37,'[1]【記載例】シフト記号表（勤務時間帯）'!$C$6:$U$35,19,FALSE))</f>
        <v/>
      </c>
      <c r="AH39" s="525">
        <f>IF(AH37="","",VLOOKUP(AH37,'[1]【記載例】シフト記号表（勤務時間帯）'!$C$6:$U$35,19,FALSE))</f>
        <v>7</v>
      </c>
      <c r="AI39" s="525">
        <f>IF(AI37="","",VLOOKUP(AI37,'[1]【記載例】シフト記号表（勤務時間帯）'!$C$6:$U$35,19,FALSE))</f>
        <v>7</v>
      </c>
      <c r="AJ39" s="525" t="str">
        <f>IF(AJ37="","",VLOOKUP(AJ37,'[1]【記載例】シフト記号表（勤務時間帯）'!$C$6:$U$35,19,FALSE))</f>
        <v/>
      </c>
      <c r="AK39" s="525" t="str">
        <f>IF(AK37="","",VLOOKUP(AK37,'[1]【記載例】シフト記号表（勤務時間帯）'!$C$6:$U$35,19,FALSE))</f>
        <v/>
      </c>
      <c r="AL39" s="525">
        <f>IF(AL37="","",VLOOKUP(AL37,'[1]【記載例】シフト記号表（勤務時間帯）'!$C$6:$U$35,19,FALSE))</f>
        <v>7</v>
      </c>
      <c r="AM39" s="526" t="str">
        <f>IF(AM37="","",VLOOKUP(AM37,'[1]【記載例】シフト記号表（勤務時間帯）'!$C$6:$U$35,19,FALSE))</f>
        <v/>
      </c>
      <c r="AN39" s="524" t="str">
        <f>IF(AN37="","",VLOOKUP(AN37,'[1]【記載例】シフト記号表（勤務時間帯）'!$C$6:$U$35,19,FALSE))</f>
        <v/>
      </c>
      <c r="AO39" s="525">
        <f>IF(AO37="","",VLOOKUP(AO37,'[1]【記載例】シフト記号表（勤務時間帯）'!$C$6:$U$35,19,FALSE))</f>
        <v>7</v>
      </c>
      <c r="AP39" s="525">
        <f>IF(AP37="","",VLOOKUP(AP37,'[1]【記載例】シフト記号表（勤務時間帯）'!$C$6:$U$35,19,FALSE))</f>
        <v>7</v>
      </c>
      <c r="AQ39" s="525" t="str">
        <f>IF(AQ37="","",VLOOKUP(AQ37,'[1]【記載例】シフト記号表（勤務時間帯）'!$C$6:$U$35,19,FALSE))</f>
        <v/>
      </c>
      <c r="AR39" s="525" t="str">
        <f>IF(AR37="","",VLOOKUP(AR37,'[1]【記載例】シフト記号表（勤務時間帯）'!$C$6:$U$35,19,FALSE))</f>
        <v/>
      </c>
      <c r="AS39" s="525">
        <f>IF(AS37="","",VLOOKUP(AS37,'[1]【記載例】シフト記号表（勤務時間帯）'!$C$6:$U$35,19,FALSE))</f>
        <v>7</v>
      </c>
      <c r="AT39" s="526" t="str">
        <f>IF(AT37="","",VLOOKUP(AT37,'[1]【記載例】シフト記号表（勤務時間帯）'!$C$6:$U$35,19,FALSE))</f>
        <v/>
      </c>
      <c r="AU39" s="524" t="str">
        <f>IF(AU37="","",VLOOKUP(AU37,'[1]【記載例】シフト記号表（勤務時間帯）'!$C$6:$U$35,19,FALSE))</f>
        <v/>
      </c>
      <c r="AV39" s="525" t="str">
        <f>IF(AV37="","",VLOOKUP(AV37,'[1]【記載例】シフト記号表（勤務時間帯）'!$C$6:$U$35,19,FALSE))</f>
        <v/>
      </c>
      <c r="AW39" s="525" t="str">
        <f>IF(AW37="","",VLOOKUP(AW37,'[1]【記載例】シフト記号表（勤務時間帯）'!$C$6:$U$35,19,FALSE))</f>
        <v/>
      </c>
      <c r="AX39" s="1198">
        <f>IF($BB$3="４週",SUM(S39:AT39),IF($BB$3="暦月",SUM(S39:AW39),""))</f>
        <v>84</v>
      </c>
      <c r="AY39" s="1199"/>
      <c r="AZ39" s="1200">
        <f>IF($BB$3="４週",AX39/4,IF($BB$3="暦月",【記載例】地密通所!AX39/(【記載例】地密通所!$BB$8/7),""))</f>
        <v>21</v>
      </c>
      <c r="BA39" s="1201"/>
      <c r="BB39" s="1035"/>
      <c r="BC39" s="1036"/>
      <c r="BD39" s="1036"/>
      <c r="BE39" s="1036"/>
      <c r="BF39" s="1037"/>
    </row>
    <row r="40" spans="2:58" ht="20.25" customHeight="1">
      <c r="B40" s="1216">
        <f>B37+1</f>
        <v>7</v>
      </c>
      <c r="C40" s="1043" t="s">
        <v>297</v>
      </c>
      <c r="D40" s="1044"/>
      <c r="E40" s="1045"/>
      <c r="F40" s="527"/>
      <c r="G40" s="962" t="s">
        <v>310</v>
      </c>
      <c r="H40" s="965" t="s">
        <v>313</v>
      </c>
      <c r="I40" s="966"/>
      <c r="J40" s="966"/>
      <c r="K40" s="967"/>
      <c r="L40" s="969" t="s">
        <v>318</v>
      </c>
      <c r="M40" s="970"/>
      <c r="N40" s="970"/>
      <c r="O40" s="971"/>
      <c r="P40" s="1172" t="s">
        <v>302</v>
      </c>
      <c r="Q40" s="1173"/>
      <c r="R40" s="1174"/>
      <c r="S40" s="516"/>
      <c r="T40" s="517"/>
      <c r="U40" s="517"/>
      <c r="V40" s="517"/>
      <c r="W40" s="517"/>
      <c r="X40" s="517"/>
      <c r="Y40" s="518" t="s">
        <v>311</v>
      </c>
      <c r="Z40" s="516"/>
      <c r="AA40" s="517"/>
      <c r="AB40" s="517"/>
      <c r="AC40" s="517"/>
      <c r="AD40" s="517"/>
      <c r="AE40" s="517"/>
      <c r="AF40" s="518" t="s">
        <v>311</v>
      </c>
      <c r="AG40" s="516"/>
      <c r="AH40" s="517"/>
      <c r="AI40" s="517"/>
      <c r="AJ40" s="517"/>
      <c r="AK40" s="517"/>
      <c r="AL40" s="517"/>
      <c r="AM40" s="518" t="s">
        <v>311</v>
      </c>
      <c r="AN40" s="516"/>
      <c r="AO40" s="517"/>
      <c r="AP40" s="517"/>
      <c r="AQ40" s="517"/>
      <c r="AR40" s="517"/>
      <c r="AS40" s="517"/>
      <c r="AT40" s="518" t="s">
        <v>311</v>
      </c>
      <c r="AU40" s="516"/>
      <c r="AV40" s="517"/>
      <c r="AW40" s="517"/>
      <c r="AX40" s="1184"/>
      <c r="AY40" s="1185"/>
      <c r="AZ40" s="1186"/>
      <c r="BA40" s="1187"/>
      <c r="BB40" s="1029" t="s">
        <v>317</v>
      </c>
      <c r="BC40" s="1030"/>
      <c r="BD40" s="1030"/>
      <c r="BE40" s="1030"/>
      <c r="BF40" s="1031"/>
    </row>
    <row r="41" spans="2:58" ht="20.25" customHeight="1">
      <c r="B41" s="1216"/>
      <c r="C41" s="1046"/>
      <c r="D41" s="1047"/>
      <c r="E41" s="1048"/>
      <c r="F41" s="519"/>
      <c r="G41" s="963"/>
      <c r="H41" s="968"/>
      <c r="I41" s="966"/>
      <c r="J41" s="966"/>
      <c r="K41" s="967"/>
      <c r="L41" s="972"/>
      <c r="M41" s="973"/>
      <c r="N41" s="973"/>
      <c r="O41" s="974"/>
      <c r="P41" s="1188" t="s">
        <v>301</v>
      </c>
      <c r="Q41" s="1189"/>
      <c r="R41" s="1190"/>
      <c r="S41" s="520" t="str">
        <f>IF(S40="","",VLOOKUP(S40,'[1]【記載例】シフト記号表（勤務時間帯）'!$C$6:$K$35,9,FALSE))</f>
        <v/>
      </c>
      <c r="T41" s="521" t="str">
        <f>IF(T40="","",VLOOKUP(T40,'[1]【記載例】シフト記号表（勤務時間帯）'!$C$6:$K$35,9,FALSE))</f>
        <v/>
      </c>
      <c r="U41" s="521" t="str">
        <f>IF(U40="","",VLOOKUP(U40,'[1]【記載例】シフト記号表（勤務時間帯）'!$C$6:$K$35,9,FALSE))</f>
        <v/>
      </c>
      <c r="V41" s="521" t="str">
        <f>IF(V40="","",VLOOKUP(V40,'[1]【記載例】シフト記号表（勤務時間帯）'!$C$6:$K$35,9,FALSE))</f>
        <v/>
      </c>
      <c r="W41" s="521" t="str">
        <f>IF(W40="","",VLOOKUP(W40,'[1]【記載例】シフト記号表（勤務時間帯）'!$C$6:$K$35,9,FALSE))</f>
        <v/>
      </c>
      <c r="X41" s="521" t="str">
        <f>IF(X40="","",VLOOKUP(X40,'[1]【記載例】シフト記号表（勤務時間帯）'!$C$6:$K$35,9,FALSE))</f>
        <v/>
      </c>
      <c r="Y41" s="522">
        <f>IF(Y40="","",VLOOKUP(Y40,'[1]【記載例】シフト記号表（勤務時間帯）'!$C$6:$K$35,9,FALSE))</f>
        <v>8</v>
      </c>
      <c r="Z41" s="520" t="str">
        <f>IF(Z40="","",VLOOKUP(Z40,'[1]【記載例】シフト記号表（勤務時間帯）'!$C$6:$K$35,9,FALSE))</f>
        <v/>
      </c>
      <c r="AA41" s="521" t="str">
        <f>IF(AA40="","",VLOOKUP(AA40,'[1]【記載例】シフト記号表（勤務時間帯）'!$C$6:$K$35,9,FALSE))</f>
        <v/>
      </c>
      <c r="AB41" s="521" t="str">
        <f>IF(AB40="","",VLOOKUP(AB40,'[1]【記載例】シフト記号表（勤務時間帯）'!$C$6:$K$35,9,FALSE))</f>
        <v/>
      </c>
      <c r="AC41" s="521" t="str">
        <f>IF(AC40="","",VLOOKUP(AC40,'[1]【記載例】シフト記号表（勤務時間帯）'!$C$6:$K$35,9,FALSE))</f>
        <v/>
      </c>
      <c r="AD41" s="521" t="str">
        <f>IF(AD40="","",VLOOKUP(AD40,'[1]【記載例】シフト記号表（勤務時間帯）'!$C$6:$K$35,9,FALSE))</f>
        <v/>
      </c>
      <c r="AE41" s="521" t="str">
        <f>IF(AE40="","",VLOOKUP(AE40,'[1]【記載例】シフト記号表（勤務時間帯）'!$C$6:$K$35,9,FALSE))</f>
        <v/>
      </c>
      <c r="AF41" s="522">
        <f>IF(AF40="","",VLOOKUP(AF40,'[1]【記載例】シフト記号表（勤務時間帯）'!$C$6:$K$35,9,FALSE))</f>
        <v>8</v>
      </c>
      <c r="AG41" s="520" t="str">
        <f>IF(AG40="","",VLOOKUP(AG40,'[1]【記載例】シフト記号表（勤務時間帯）'!$C$6:$K$35,9,FALSE))</f>
        <v/>
      </c>
      <c r="AH41" s="521" t="str">
        <f>IF(AH40="","",VLOOKUP(AH40,'[1]【記載例】シフト記号表（勤務時間帯）'!$C$6:$K$35,9,FALSE))</f>
        <v/>
      </c>
      <c r="AI41" s="521" t="str">
        <f>IF(AI40="","",VLOOKUP(AI40,'[1]【記載例】シフト記号表（勤務時間帯）'!$C$6:$K$35,9,FALSE))</f>
        <v/>
      </c>
      <c r="AJ41" s="521" t="str">
        <f>IF(AJ40="","",VLOOKUP(AJ40,'[1]【記載例】シフト記号表（勤務時間帯）'!$C$6:$K$35,9,FALSE))</f>
        <v/>
      </c>
      <c r="AK41" s="521" t="str">
        <f>IF(AK40="","",VLOOKUP(AK40,'[1]【記載例】シフト記号表（勤務時間帯）'!$C$6:$K$35,9,FALSE))</f>
        <v/>
      </c>
      <c r="AL41" s="521" t="str">
        <f>IF(AL40="","",VLOOKUP(AL40,'[1]【記載例】シフト記号表（勤務時間帯）'!$C$6:$K$35,9,FALSE))</f>
        <v/>
      </c>
      <c r="AM41" s="522">
        <f>IF(AM40="","",VLOOKUP(AM40,'[1]【記載例】シフト記号表（勤務時間帯）'!$C$6:$K$35,9,FALSE))</f>
        <v>8</v>
      </c>
      <c r="AN41" s="520" t="str">
        <f>IF(AN40="","",VLOOKUP(AN40,'[1]【記載例】シフト記号表（勤務時間帯）'!$C$6:$K$35,9,FALSE))</f>
        <v/>
      </c>
      <c r="AO41" s="521" t="str">
        <f>IF(AO40="","",VLOOKUP(AO40,'[1]【記載例】シフト記号表（勤務時間帯）'!$C$6:$K$35,9,FALSE))</f>
        <v/>
      </c>
      <c r="AP41" s="521" t="str">
        <f>IF(AP40="","",VLOOKUP(AP40,'[1]【記載例】シフト記号表（勤務時間帯）'!$C$6:$K$35,9,FALSE))</f>
        <v/>
      </c>
      <c r="AQ41" s="521" t="str">
        <f>IF(AQ40="","",VLOOKUP(AQ40,'[1]【記載例】シフト記号表（勤務時間帯）'!$C$6:$K$35,9,FALSE))</f>
        <v/>
      </c>
      <c r="AR41" s="521" t="str">
        <f>IF(AR40="","",VLOOKUP(AR40,'[1]【記載例】シフト記号表（勤務時間帯）'!$C$6:$K$35,9,FALSE))</f>
        <v/>
      </c>
      <c r="AS41" s="521" t="str">
        <f>IF(AS40="","",VLOOKUP(AS40,'[1]【記載例】シフト記号表（勤務時間帯）'!$C$6:$K$35,9,FALSE))</f>
        <v/>
      </c>
      <c r="AT41" s="522">
        <f>IF(AT40="","",VLOOKUP(AT40,'[1]【記載例】シフト記号表（勤務時間帯）'!$C$6:$K$35,9,FALSE))</f>
        <v>8</v>
      </c>
      <c r="AU41" s="520" t="str">
        <f>IF(AU40="","",VLOOKUP(AU40,'[1]【記載例】シフト記号表（勤務時間帯）'!$C$6:$K$35,9,FALSE))</f>
        <v/>
      </c>
      <c r="AV41" s="521" t="str">
        <f>IF(AV40="","",VLOOKUP(AV40,'[1]【記載例】シフト記号表（勤務時間帯）'!$C$6:$K$35,9,FALSE))</f>
        <v/>
      </c>
      <c r="AW41" s="521" t="str">
        <f>IF(AW40="","",VLOOKUP(AW40,'[1]【記載例】シフト記号表（勤務時間帯）'!$C$6:$K$35,9,FALSE))</f>
        <v/>
      </c>
      <c r="AX41" s="1191">
        <f>IF($BB$3="４週",SUM(S41:AT41),IF($BB$3="暦月",SUM(S41:AW41),""))</f>
        <v>32</v>
      </c>
      <c r="AY41" s="1192"/>
      <c r="AZ41" s="1193">
        <f>IF($BB$3="４週",AX41/4,IF($BB$3="暦月",【記載例】地密通所!AX41/(【記載例】地密通所!$BB$8/7),""))</f>
        <v>8</v>
      </c>
      <c r="BA41" s="1194"/>
      <c r="BB41" s="1032"/>
      <c r="BC41" s="1033"/>
      <c r="BD41" s="1033"/>
      <c r="BE41" s="1033"/>
      <c r="BF41" s="1034"/>
    </row>
    <row r="42" spans="2:58" ht="20.25" customHeight="1">
      <c r="B42" s="1216"/>
      <c r="C42" s="1049"/>
      <c r="D42" s="1050"/>
      <c r="E42" s="1051"/>
      <c r="F42" s="519" t="str">
        <f>C40</f>
        <v>介護職員</v>
      </c>
      <c r="G42" s="964"/>
      <c r="H42" s="968"/>
      <c r="I42" s="966"/>
      <c r="J42" s="966"/>
      <c r="K42" s="967"/>
      <c r="L42" s="975"/>
      <c r="M42" s="976"/>
      <c r="N42" s="976"/>
      <c r="O42" s="977"/>
      <c r="P42" s="1213" t="s">
        <v>300</v>
      </c>
      <c r="Q42" s="1214"/>
      <c r="R42" s="1215"/>
      <c r="S42" s="524" t="str">
        <f>IF(S40="","",VLOOKUP(S40,'[1]【記載例】シフト記号表（勤務時間帯）'!$C$6:$U$35,19,FALSE))</f>
        <v/>
      </c>
      <c r="T42" s="525" t="str">
        <f>IF(T40="","",VLOOKUP(T40,'[1]【記載例】シフト記号表（勤務時間帯）'!$C$6:$U$35,19,FALSE))</f>
        <v/>
      </c>
      <c r="U42" s="525" t="str">
        <f>IF(U40="","",VLOOKUP(U40,'[1]【記載例】シフト記号表（勤務時間帯）'!$C$6:$U$35,19,FALSE))</f>
        <v/>
      </c>
      <c r="V42" s="525" t="str">
        <f>IF(V40="","",VLOOKUP(V40,'[1]【記載例】シフト記号表（勤務時間帯）'!$C$6:$U$35,19,FALSE))</f>
        <v/>
      </c>
      <c r="W42" s="525" t="str">
        <f>IF(W40="","",VLOOKUP(W40,'[1]【記載例】シフト記号表（勤務時間帯）'!$C$6:$U$35,19,FALSE))</f>
        <v/>
      </c>
      <c r="X42" s="525" t="str">
        <f>IF(X40="","",VLOOKUP(X40,'[1]【記載例】シフト記号表（勤務時間帯）'!$C$6:$U$35,19,FALSE))</f>
        <v/>
      </c>
      <c r="Y42" s="526">
        <f>IF(Y40="","",VLOOKUP(Y40,'[1]【記載例】シフト記号表（勤務時間帯）'!$C$6:$U$35,19,FALSE))</f>
        <v>7</v>
      </c>
      <c r="Z42" s="524" t="str">
        <f>IF(Z40="","",VLOOKUP(Z40,'[1]【記載例】シフト記号表（勤務時間帯）'!$C$6:$U$35,19,FALSE))</f>
        <v/>
      </c>
      <c r="AA42" s="525" t="str">
        <f>IF(AA40="","",VLOOKUP(AA40,'[1]【記載例】シフト記号表（勤務時間帯）'!$C$6:$U$35,19,FALSE))</f>
        <v/>
      </c>
      <c r="AB42" s="525" t="str">
        <f>IF(AB40="","",VLOOKUP(AB40,'[1]【記載例】シフト記号表（勤務時間帯）'!$C$6:$U$35,19,FALSE))</f>
        <v/>
      </c>
      <c r="AC42" s="525" t="str">
        <f>IF(AC40="","",VLOOKUP(AC40,'[1]【記載例】シフト記号表（勤務時間帯）'!$C$6:$U$35,19,FALSE))</f>
        <v/>
      </c>
      <c r="AD42" s="525" t="str">
        <f>IF(AD40="","",VLOOKUP(AD40,'[1]【記載例】シフト記号表（勤務時間帯）'!$C$6:$U$35,19,FALSE))</f>
        <v/>
      </c>
      <c r="AE42" s="525" t="str">
        <f>IF(AE40="","",VLOOKUP(AE40,'[1]【記載例】シフト記号表（勤務時間帯）'!$C$6:$U$35,19,FALSE))</f>
        <v/>
      </c>
      <c r="AF42" s="526">
        <f>IF(AF40="","",VLOOKUP(AF40,'[1]【記載例】シフト記号表（勤務時間帯）'!$C$6:$U$35,19,FALSE))</f>
        <v>7</v>
      </c>
      <c r="AG42" s="524" t="str">
        <f>IF(AG40="","",VLOOKUP(AG40,'[1]【記載例】シフト記号表（勤務時間帯）'!$C$6:$U$35,19,FALSE))</f>
        <v/>
      </c>
      <c r="AH42" s="525" t="str">
        <f>IF(AH40="","",VLOOKUP(AH40,'[1]【記載例】シフト記号表（勤務時間帯）'!$C$6:$U$35,19,FALSE))</f>
        <v/>
      </c>
      <c r="AI42" s="525" t="str">
        <f>IF(AI40="","",VLOOKUP(AI40,'[1]【記載例】シフト記号表（勤務時間帯）'!$C$6:$U$35,19,FALSE))</f>
        <v/>
      </c>
      <c r="AJ42" s="525" t="str">
        <f>IF(AJ40="","",VLOOKUP(AJ40,'[1]【記載例】シフト記号表（勤務時間帯）'!$C$6:$U$35,19,FALSE))</f>
        <v/>
      </c>
      <c r="AK42" s="525" t="str">
        <f>IF(AK40="","",VLOOKUP(AK40,'[1]【記載例】シフト記号表（勤務時間帯）'!$C$6:$U$35,19,FALSE))</f>
        <v/>
      </c>
      <c r="AL42" s="525" t="str">
        <f>IF(AL40="","",VLOOKUP(AL40,'[1]【記載例】シフト記号表（勤務時間帯）'!$C$6:$U$35,19,FALSE))</f>
        <v/>
      </c>
      <c r="AM42" s="526">
        <f>IF(AM40="","",VLOOKUP(AM40,'[1]【記載例】シフト記号表（勤務時間帯）'!$C$6:$U$35,19,FALSE))</f>
        <v>7</v>
      </c>
      <c r="AN42" s="524" t="str">
        <f>IF(AN40="","",VLOOKUP(AN40,'[1]【記載例】シフト記号表（勤務時間帯）'!$C$6:$U$35,19,FALSE))</f>
        <v/>
      </c>
      <c r="AO42" s="525" t="str">
        <f>IF(AO40="","",VLOOKUP(AO40,'[1]【記載例】シフト記号表（勤務時間帯）'!$C$6:$U$35,19,FALSE))</f>
        <v/>
      </c>
      <c r="AP42" s="525" t="str">
        <f>IF(AP40="","",VLOOKUP(AP40,'[1]【記載例】シフト記号表（勤務時間帯）'!$C$6:$U$35,19,FALSE))</f>
        <v/>
      </c>
      <c r="AQ42" s="525" t="str">
        <f>IF(AQ40="","",VLOOKUP(AQ40,'[1]【記載例】シフト記号表（勤務時間帯）'!$C$6:$U$35,19,FALSE))</f>
        <v/>
      </c>
      <c r="AR42" s="525" t="str">
        <f>IF(AR40="","",VLOOKUP(AR40,'[1]【記載例】シフト記号表（勤務時間帯）'!$C$6:$U$35,19,FALSE))</f>
        <v/>
      </c>
      <c r="AS42" s="525" t="str">
        <f>IF(AS40="","",VLOOKUP(AS40,'[1]【記載例】シフト記号表（勤務時間帯）'!$C$6:$U$35,19,FALSE))</f>
        <v/>
      </c>
      <c r="AT42" s="526">
        <f>IF(AT40="","",VLOOKUP(AT40,'[1]【記載例】シフト記号表（勤務時間帯）'!$C$6:$U$35,19,FALSE))</f>
        <v>7</v>
      </c>
      <c r="AU42" s="524" t="str">
        <f>IF(AU40="","",VLOOKUP(AU40,'[1]【記載例】シフト記号表（勤務時間帯）'!$C$6:$U$35,19,FALSE))</f>
        <v/>
      </c>
      <c r="AV42" s="525" t="str">
        <f>IF(AV40="","",VLOOKUP(AV40,'[1]【記載例】シフト記号表（勤務時間帯）'!$C$6:$U$35,19,FALSE))</f>
        <v/>
      </c>
      <c r="AW42" s="525" t="str">
        <f>IF(AW40="","",VLOOKUP(AW40,'[1]【記載例】シフト記号表（勤務時間帯）'!$C$6:$U$35,19,FALSE))</f>
        <v/>
      </c>
      <c r="AX42" s="1198">
        <f>IF($BB$3="４週",SUM(S42:AT42),IF($BB$3="暦月",SUM(S42:AW42),""))</f>
        <v>28</v>
      </c>
      <c r="AY42" s="1199"/>
      <c r="AZ42" s="1200">
        <f>IF($BB$3="４週",AX42/4,IF($BB$3="暦月",【記載例】地密通所!AX42/(【記載例】地密通所!$BB$8/7),""))</f>
        <v>7</v>
      </c>
      <c r="BA42" s="1201"/>
      <c r="BB42" s="1035"/>
      <c r="BC42" s="1036"/>
      <c r="BD42" s="1036"/>
      <c r="BE42" s="1036"/>
      <c r="BF42" s="1037"/>
    </row>
    <row r="43" spans="2:58" ht="20.25" customHeight="1">
      <c r="B43" s="1216">
        <f>B40+1</f>
        <v>8</v>
      </c>
      <c r="C43" s="1043" t="s">
        <v>297</v>
      </c>
      <c r="D43" s="1044"/>
      <c r="E43" s="1045"/>
      <c r="F43" s="527"/>
      <c r="G43" s="962" t="s">
        <v>314</v>
      </c>
      <c r="H43" s="965" t="s">
        <v>316</v>
      </c>
      <c r="I43" s="966"/>
      <c r="J43" s="966"/>
      <c r="K43" s="967"/>
      <c r="L43" s="969" t="s">
        <v>315</v>
      </c>
      <c r="M43" s="970"/>
      <c r="N43" s="970"/>
      <c r="O43" s="971"/>
      <c r="P43" s="1172" t="s">
        <v>302</v>
      </c>
      <c r="Q43" s="1173"/>
      <c r="R43" s="1174"/>
      <c r="S43" s="516" t="s">
        <v>311</v>
      </c>
      <c r="T43" s="517"/>
      <c r="U43" s="517" t="s">
        <v>311</v>
      </c>
      <c r="V43" s="517" t="s">
        <v>311</v>
      </c>
      <c r="W43" s="517" t="s">
        <v>311</v>
      </c>
      <c r="X43" s="517"/>
      <c r="Y43" s="518" t="s">
        <v>311</v>
      </c>
      <c r="Z43" s="516" t="s">
        <v>311</v>
      </c>
      <c r="AA43" s="517"/>
      <c r="AB43" s="517" t="s">
        <v>311</v>
      </c>
      <c r="AC43" s="517" t="s">
        <v>311</v>
      </c>
      <c r="AD43" s="517" t="s">
        <v>311</v>
      </c>
      <c r="AE43" s="517"/>
      <c r="AF43" s="518" t="s">
        <v>311</v>
      </c>
      <c r="AG43" s="516" t="s">
        <v>311</v>
      </c>
      <c r="AH43" s="517"/>
      <c r="AI43" s="517" t="s">
        <v>311</v>
      </c>
      <c r="AJ43" s="517" t="s">
        <v>311</v>
      </c>
      <c r="AK43" s="517" t="s">
        <v>311</v>
      </c>
      <c r="AL43" s="517"/>
      <c r="AM43" s="518" t="s">
        <v>311</v>
      </c>
      <c r="AN43" s="516" t="s">
        <v>311</v>
      </c>
      <c r="AO43" s="517"/>
      <c r="AP43" s="517" t="s">
        <v>311</v>
      </c>
      <c r="AQ43" s="517" t="s">
        <v>311</v>
      </c>
      <c r="AR43" s="517" t="s">
        <v>311</v>
      </c>
      <c r="AS43" s="517"/>
      <c r="AT43" s="518" t="s">
        <v>311</v>
      </c>
      <c r="AU43" s="516"/>
      <c r="AV43" s="517"/>
      <c r="AW43" s="517"/>
      <c r="AX43" s="1184"/>
      <c r="AY43" s="1185"/>
      <c r="AZ43" s="1186"/>
      <c r="BA43" s="1187"/>
      <c r="BB43" s="1029"/>
      <c r="BC43" s="1030"/>
      <c r="BD43" s="1030"/>
      <c r="BE43" s="1030"/>
      <c r="BF43" s="1031"/>
    </row>
    <row r="44" spans="2:58" ht="20.25" customHeight="1">
      <c r="B44" s="1216"/>
      <c r="C44" s="1046"/>
      <c r="D44" s="1047"/>
      <c r="E44" s="1048"/>
      <c r="F44" s="519"/>
      <c r="G44" s="963"/>
      <c r="H44" s="968"/>
      <c r="I44" s="966"/>
      <c r="J44" s="966"/>
      <c r="K44" s="967"/>
      <c r="L44" s="972"/>
      <c r="M44" s="973"/>
      <c r="N44" s="973"/>
      <c r="O44" s="974"/>
      <c r="P44" s="1188" t="s">
        <v>301</v>
      </c>
      <c r="Q44" s="1189"/>
      <c r="R44" s="1190"/>
      <c r="S44" s="520">
        <f>IF(S43="","",VLOOKUP(S43,'[1]【記載例】シフト記号表（勤務時間帯）'!$C$6:$K$35,9,FALSE))</f>
        <v>8</v>
      </c>
      <c r="T44" s="521" t="str">
        <f>IF(T43="","",VLOOKUP(T43,'[1]【記載例】シフト記号表（勤務時間帯）'!$C$6:$K$35,9,FALSE))</f>
        <v/>
      </c>
      <c r="U44" s="521">
        <f>IF(U43="","",VLOOKUP(U43,'[1]【記載例】シフト記号表（勤務時間帯）'!$C$6:$K$35,9,FALSE))</f>
        <v>8</v>
      </c>
      <c r="V44" s="521">
        <f>IF(V43="","",VLOOKUP(V43,'[1]【記載例】シフト記号表（勤務時間帯）'!$C$6:$K$35,9,FALSE))</f>
        <v>8</v>
      </c>
      <c r="W44" s="521">
        <f>IF(W43="","",VLOOKUP(W43,'[1]【記載例】シフト記号表（勤務時間帯）'!$C$6:$K$35,9,FALSE))</f>
        <v>8</v>
      </c>
      <c r="X44" s="521" t="str">
        <f>IF(X43="","",VLOOKUP(X43,'[1]【記載例】シフト記号表（勤務時間帯）'!$C$6:$K$35,9,FALSE))</f>
        <v/>
      </c>
      <c r="Y44" s="522">
        <f>IF(Y43="","",VLOOKUP(Y43,'[1]【記載例】シフト記号表（勤務時間帯）'!$C$6:$K$35,9,FALSE))</f>
        <v>8</v>
      </c>
      <c r="Z44" s="520">
        <f>IF(Z43="","",VLOOKUP(Z43,'[1]【記載例】シフト記号表（勤務時間帯）'!$C$6:$K$35,9,FALSE))</f>
        <v>8</v>
      </c>
      <c r="AA44" s="521" t="str">
        <f>IF(AA43="","",VLOOKUP(AA43,'[1]【記載例】シフト記号表（勤務時間帯）'!$C$6:$K$35,9,FALSE))</f>
        <v/>
      </c>
      <c r="AB44" s="521">
        <f>IF(AB43="","",VLOOKUP(AB43,'[1]【記載例】シフト記号表（勤務時間帯）'!$C$6:$K$35,9,FALSE))</f>
        <v>8</v>
      </c>
      <c r="AC44" s="521">
        <f>IF(AC43="","",VLOOKUP(AC43,'[1]【記載例】シフト記号表（勤務時間帯）'!$C$6:$K$35,9,FALSE))</f>
        <v>8</v>
      </c>
      <c r="AD44" s="521">
        <f>IF(AD43="","",VLOOKUP(AD43,'[1]【記載例】シフト記号表（勤務時間帯）'!$C$6:$K$35,9,FALSE))</f>
        <v>8</v>
      </c>
      <c r="AE44" s="521" t="str">
        <f>IF(AE43="","",VLOOKUP(AE43,'[1]【記載例】シフト記号表（勤務時間帯）'!$C$6:$K$35,9,FALSE))</f>
        <v/>
      </c>
      <c r="AF44" s="522">
        <f>IF(AF43="","",VLOOKUP(AF43,'[1]【記載例】シフト記号表（勤務時間帯）'!$C$6:$K$35,9,FALSE))</f>
        <v>8</v>
      </c>
      <c r="AG44" s="520">
        <f>IF(AG43="","",VLOOKUP(AG43,'[1]【記載例】シフト記号表（勤務時間帯）'!$C$6:$K$35,9,FALSE))</f>
        <v>8</v>
      </c>
      <c r="AH44" s="521" t="str">
        <f>IF(AH43="","",VLOOKUP(AH43,'[1]【記載例】シフト記号表（勤務時間帯）'!$C$6:$K$35,9,FALSE))</f>
        <v/>
      </c>
      <c r="AI44" s="521">
        <f>IF(AI43="","",VLOOKUP(AI43,'[1]【記載例】シフト記号表（勤務時間帯）'!$C$6:$K$35,9,FALSE))</f>
        <v>8</v>
      </c>
      <c r="AJ44" s="521">
        <f>IF(AJ43="","",VLOOKUP(AJ43,'[1]【記載例】シフト記号表（勤務時間帯）'!$C$6:$K$35,9,FALSE))</f>
        <v>8</v>
      </c>
      <c r="AK44" s="521">
        <f>IF(AK43="","",VLOOKUP(AK43,'[1]【記載例】シフト記号表（勤務時間帯）'!$C$6:$K$35,9,FALSE))</f>
        <v>8</v>
      </c>
      <c r="AL44" s="521" t="str">
        <f>IF(AL43="","",VLOOKUP(AL43,'[1]【記載例】シフト記号表（勤務時間帯）'!$C$6:$K$35,9,FALSE))</f>
        <v/>
      </c>
      <c r="AM44" s="522">
        <f>IF(AM43="","",VLOOKUP(AM43,'[1]【記載例】シフト記号表（勤務時間帯）'!$C$6:$K$35,9,FALSE))</f>
        <v>8</v>
      </c>
      <c r="AN44" s="520">
        <f>IF(AN43="","",VLOOKUP(AN43,'[1]【記載例】シフト記号表（勤務時間帯）'!$C$6:$K$35,9,FALSE))</f>
        <v>8</v>
      </c>
      <c r="AO44" s="521" t="str">
        <f>IF(AO43="","",VLOOKUP(AO43,'[1]【記載例】シフト記号表（勤務時間帯）'!$C$6:$K$35,9,FALSE))</f>
        <v/>
      </c>
      <c r="AP44" s="521">
        <f>IF(AP43="","",VLOOKUP(AP43,'[1]【記載例】シフト記号表（勤務時間帯）'!$C$6:$K$35,9,FALSE))</f>
        <v>8</v>
      </c>
      <c r="AQ44" s="521">
        <f>IF(AQ43="","",VLOOKUP(AQ43,'[1]【記載例】シフト記号表（勤務時間帯）'!$C$6:$K$35,9,FALSE))</f>
        <v>8</v>
      </c>
      <c r="AR44" s="521">
        <f>IF(AR43="","",VLOOKUP(AR43,'[1]【記載例】シフト記号表（勤務時間帯）'!$C$6:$K$35,9,FALSE))</f>
        <v>8</v>
      </c>
      <c r="AS44" s="521" t="str">
        <f>IF(AS43="","",VLOOKUP(AS43,'[1]【記載例】シフト記号表（勤務時間帯）'!$C$6:$K$35,9,FALSE))</f>
        <v/>
      </c>
      <c r="AT44" s="522">
        <f>IF(AT43="","",VLOOKUP(AT43,'[1]【記載例】シフト記号表（勤務時間帯）'!$C$6:$K$35,9,FALSE))</f>
        <v>8</v>
      </c>
      <c r="AU44" s="520" t="str">
        <f>IF(AU43="","",VLOOKUP(AU43,'[1]【記載例】シフト記号表（勤務時間帯）'!$C$6:$K$35,9,FALSE))</f>
        <v/>
      </c>
      <c r="AV44" s="521" t="str">
        <f>IF(AV43="","",VLOOKUP(AV43,'[1]【記載例】シフト記号表（勤務時間帯）'!$C$6:$K$35,9,FALSE))</f>
        <v/>
      </c>
      <c r="AW44" s="521" t="str">
        <f>IF(AW43="","",VLOOKUP(AW43,'[1]【記載例】シフト記号表（勤務時間帯）'!$C$6:$K$35,9,FALSE))</f>
        <v/>
      </c>
      <c r="AX44" s="1191">
        <f>IF($BB$3="４週",SUM(S44:AT44),IF($BB$3="暦月",SUM(S44:AW44),""))</f>
        <v>160</v>
      </c>
      <c r="AY44" s="1192"/>
      <c r="AZ44" s="1193">
        <f>IF($BB$3="４週",AX44/4,IF($BB$3="暦月",【記載例】地密通所!AX44/(【記載例】地密通所!$BB$8/7),""))</f>
        <v>40</v>
      </c>
      <c r="BA44" s="1194"/>
      <c r="BB44" s="1032"/>
      <c r="BC44" s="1033"/>
      <c r="BD44" s="1033"/>
      <c r="BE44" s="1033"/>
      <c r="BF44" s="1034"/>
    </row>
    <row r="45" spans="2:58" ht="20.25" customHeight="1">
      <c r="B45" s="1216"/>
      <c r="C45" s="1049"/>
      <c r="D45" s="1050"/>
      <c r="E45" s="1051"/>
      <c r="F45" s="519" t="str">
        <f>C43</f>
        <v>介護職員</v>
      </c>
      <c r="G45" s="964"/>
      <c r="H45" s="968"/>
      <c r="I45" s="966"/>
      <c r="J45" s="966"/>
      <c r="K45" s="967"/>
      <c r="L45" s="975"/>
      <c r="M45" s="976"/>
      <c r="N45" s="976"/>
      <c r="O45" s="977"/>
      <c r="P45" s="1213" t="s">
        <v>300</v>
      </c>
      <c r="Q45" s="1214"/>
      <c r="R45" s="1215"/>
      <c r="S45" s="524">
        <f>IF(S43="","",VLOOKUP(S43,'[1]【記載例】シフト記号表（勤務時間帯）'!$C$6:$U$35,19,FALSE))</f>
        <v>7</v>
      </c>
      <c r="T45" s="525" t="str">
        <f>IF(T43="","",VLOOKUP(T43,'[1]【記載例】シフト記号表（勤務時間帯）'!$C$6:$U$35,19,FALSE))</f>
        <v/>
      </c>
      <c r="U45" s="525">
        <f>IF(U43="","",VLOOKUP(U43,'[1]【記載例】シフト記号表（勤務時間帯）'!$C$6:$U$35,19,FALSE))</f>
        <v>7</v>
      </c>
      <c r="V45" s="525">
        <f>IF(V43="","",VLOOKUP(V43,'[1]【記載例】シフト記号表（勤務時間帯）'!$C$6:$U$35,19,FALSE))</f>
        <v>7</v>
      </c>
      <c r="W45" s="525">
        <f>IF(W43="","",VLOOKUP(W43,'[1]【記載例】シフト記号表（勤務時間帯）'!$C$6:$U$35,19,FALSE))</f>
        <v>7</v>
      </c>
      <c r="X45" s="525" t="str">
        <f>IF(X43="","",VLOOKUP(X43,'[1]【記載例】シフト記号表（勤務時間帯）'!$C$6:$U$35,19,FALSE))</f>
        <v/>
      </c>
      <c r="Y45" s="526">
        <f>IF(Y43="","",VLOOKUP(Y43,'[1]【記載例】シフト記号表（勤務時間帯）'!$C$6:$U$35,19,FALSE))</f>
        <v>7</v>
      </c>
      <c r="Z45" s="524">
        <f>IF(Z43="","",VLOOKUP(Z43,'[1]【記載例】シフト記号表（勤務時間帯）'!$C$6:$U$35,19,FALSE))</f>
        <v>7</v>
      </c>
      <c r="AA45" s="525" t="str">
        <f>IF(AA43="","",VLOOKUP(AA43,'[1]【記載例】シフト記号表（勤務時間帯）'!$C$6:$U$35,19,FALSE))</f>
        <v/>
      </c>
      <c r="AB45" s="525">
        <f>IF(AB43="","",VLOOKUP(AB43,'[1]【記載例】シフト記号表（勤務時間帯）'!$C$6:$U$35,19,FALSE))</f>
        <v>7</v>
      </c>
      <c r="AC45" s="525">
        <f>IF(AC43="","",VLOOKUP(AC43,'[1]【記載例】シフト記号表（勤務時間帯）'!$C$6:$U$35,19,FALSE))</f>
        <v>7</v>
      </c>
      <c r="AD45" s="525">
        <f>IF(AD43="","",VLOOKUP(AD43,'[1]【記載例】シフト記号表（勤務時間帯）'!$C$6:$U$35,19,FALSE))</f>
        <v>7</v>
      </c>
      <c r="AE45" s="525" t="str">
        <f>IF(AE43="","",VLOOKUP(AE43,'[1]【記載例】シフト記号表（勤務時間帯）'!$C$6:$U$35,19,FALSE))</f>
        <v/>
      </c>
      <c r="AF45" s="526">
        <f>IF(AF43="","",VLOOKUP(AF43,'[1]【記載例】シフト記号表（勤務時間帯）'!$C$6:$U$35,19,FALSE))</f>
        <v>7</v>
      </c>
      <c r="AG45" s="524">
        <f>IF(AG43="","",VLOOKUP(AG43,'[1]【記載例】シフト記号表（勤務時間帯）'!$C$6:$U$35,19,FALSE))</f>
        <v>7</v>
      </c>
      <c r="AH45" s="525" t="str">
        <f>IF(AH43="","",VLOOKUP(AH43,'[1]【記載例】シフト記号表（勤務時間帯）'!$C$6:$U$35,19,FALSE))</f>
        <v/>
      </c>
      <c r="AI45" s="525">
        <f>IF(AI43="","",VLOOKUP(AI43,'[1]【記載例】シフト記号表（勤務時間帯）'!$C$6:$U$35,19,FALSE))</f>
        <v>7</v>
      </c>
      <c r="AJ45" s="525">
        <f>IF(AJ43="","",VLOOKUP(AJ43,'[1]【記載例】シフト記号表（勤務時間帯）'!$C$6:$U$35,19,FALSE))</f>
        <v>7</v>
      </c>
      <c r="AK45" s="525">
        <f>IF(AK43="","",VLOOKUP(AK43,'[1]【記載例】シフト記号表（勤務時間帯）'!$C$6:$U$35,19,FALSE))</f>
        <v>7</v>
      </c>
      <c r="AL45" s="525" t="str">
        <f>IF(AL43="","",VLOOKUP(AL43,'[1]【記載例】シフト記号表（勤務時間帯）'!$C$6:$U$35,19,FALSE))</f>
        <v/>
      </c>
      <c r="AM45" s="526">
        <f>IF(AM43="","",VLOOKUP(AM43,'[1]【記載例】シフト記号表（勤務時間帯）'!$C$6:$U$35,19,FALSE))</f>
        <v>7</v>
      </c>
      <c r="AN45" s="524">
        <f>IF(AN43="","",VLOOKUP(AN43,'[1]【記載例】シフト記号表（勤務時間帯）'!$C$6:$U$35,19,FALSE))</f>
        <v>7</v>
      </c>
      <c r="AO45" s="525" t="str">
        <f>IF(AO43="","",VLOOKUP(AO43,'[1]【記載例】シフト記号表（勤務時間帯）'!$C$6:$U$35,19,FALSE))</f>
        <v/>
      </c>
      <c r="AP45" s="525">
        <f>IF(AP43="","",VLOOKUP(AP43,'[1]【記載例】シフト記号表（勤務時間帯）'!$C$6:$U$35,19,FALSE))</f>
        <v>7</v>
      </c>
      <c r="AQ45" s="525">
        <f>IF(AQ43="","",VLOOKUP(AQ43,'[1]【記載例】シフト記号表（勤務時間帯）'!$C$6:$U$35,19,FALSE))</f>
        <v>7</v>
      </c>
      <c r="AR45" s="525">
        <f>IF(AR43="","",VLOOKUP(AR43,'[1]【記載例】シフト記号表（勤務時間帯）'!$C$6:$U$35,19,FALSE))</f>
        <v>7</v>
      </c>
      <c r="AS45" s="525" t="str">
        <f>IF(AS43="","",VLOOKUP(AS43,'[1]【記載例】シフト記号表（勤務時間帯）'!$C$6:$U$35,19,FALSE))</f>
        <v/>
      </c>
      <c r="AT45" s="526">
        <f>IF(AT43="","",VLOOKUP(AT43,'[1]【記載例】シフト記号表（勤務時間帯）'!$C$6:$U$35,19,FALSE))</f>
        <v>7</v>
      </c>
      <c r="AU45" s="524" t="str">
        <f>IF(AU43="","",VLOOKUP(AU43,'[1]【記載例】シフト記号表（勤務時間帯）'!$C$6:$U$35,19,FALSE))</f>
        <v/>
      </c>
      <c r="AV45" s="525" t="str">
        <f>IF(AV43="","",VLOOKUP(AV43,'[1]【記載例】シフト記号表（勤務時間帯）'!$C$6:$U$35,19,FALSE))</f>
        <v/>
      </c>
      <c r="AW45" s="525" t="str">
        <f>IF(AW43="","",VLOOKUP(AW43,'[1]【記載例】シフト記号表（勤務時間帯）'!$C$6:$U$35,19,FALSE))</f>
        <v/>
      </c>
      <c r="AX45" s="1198">
        <f>IF($BB$3="４週",SUM(S45:AT45),IF($BB$3="暦月",SUM(S45:AW45),""))</f>
        <v>140</v>
      </c>
      <c r="AY45" s="1199"/>
      <c r="AZ45" s="1200">
        <f>IF($BB$3="４週",AX45/4,IF($BB$3="暦月",【記載例】地密通所!AX45/(【記載例】地密通所!$BB$8/7),""))</f>
        <v>35</v>
      </c>
      <c r="BA45" s="1201"/>
      <c r="BB45" s="1035"/>
      <c r="BC45" s="1036"/>
      <c r="BD45" s="1036"/>
      <c r="BE45" s="1036"/>
      <c r="BF45" s="1037"/>
    </row>
    <row r="46" spans="2:58" ht="20.25" customHeight="1">
      <c r="B46" s="1216">
        <f>B43+1</f>
        <v>9</v>
      </c>
      <c r="C46" s="1043" t="s">
        <v>297</v>
      </c>
      <c r="D46" s="1044"/>
      <c r="E46" s="1045"/>
      <c r="F46" s="527"/>
      <c r="G46" s="962" t="s">
        <v>314</v>
      </c>
      <c r="H46" s="965" t="s">
        <v>313</v>
      </c>
      <c r="I46" s="966"/>
      <c r="J46" s="966"/>
      <c r="K46" s="967"/>
      <c r="L46" s="969" t="s">
        <v>312</v>
      </c>
      <c r="M46" s="970"/>
      <c r="N46" s="970"/>
      <c r="O46" s="971"/>
      <c r="P46" s="1172" t="s">
        <v>302</v>
      </c>
      <c r="Q46" s="1173"/>
      <c r="R46" s="1174"/>
      <c r="S46" s="516" t="s">
        <v>311</v>
      </c>
      <c r="T46" s="517" t="s">
        <v>311</v>
      </c>
      <c r="U46" s="517"/>
      <c r="V46" s="517" t="s">
        <v>311</v>
      </c>
      <c r="W46" s="517" t="s">
        <v>311</v>
      </c>
      <c r="X46" s="517" t="s">
        <v>311</v>
      </c>
      <c r="Y46" s="518"/>
      <c r="Z46" s="516" t="s">
        <v>311</v>
      </c>
      <c r="AA46" s="517" t="s">
        <v>311</v>
      </c>
      <c r="AB46" s="517"/>
      <c r="AC46" s="517" t="s">
        <v>311</v>
      </c>
      <c r="AD46" s="517" t="s">
        <v>311</v>
      </c>
      <c r="AE46" s="517" t="s">
        <v>311</v>
      </c>
      <c r="AF46" s="518"/>
      <c r="AG46" s="516" t="s">
        <v>311</v>
      </c>
      <c r="AH46" s="517" t="s">
        <v>311</v>
      </c>
      <c r="AI46" s="517"/>
      <c r="AJ46" s="517" t="s">
        <v>311</v>
      </c>
      <c r="AK46" s="517" t="s">
        <v>311</v>
      </c>
      <c r="AL46" s="517" t="s">
        <v>311</v>
      </c>
      <c r="AM46" s="518"/>
      <c r="AN46" s="516" t="s">
        <v>311</v>
      </c>
      <c r="AO46" s="517" t="s">
        <v>311</v>
      </c>
      <c r="AP46" s="517"/>
      <c r="AQ46" s="517" t="s">
        <v>311</v>
      </c>
      <c r="AR46" s="517" t="s">
        <v>311</v>
      </c>
      <c r="AS46" s="517" t="s">
        <v>311</v>
      </c>
      <c r="AT46" s="518"/>
      <c r="AU46" s="516"/>
      <c r="AV46" s="517"/>
      <c r="AW46" s="517"/>
      <c r="AX46" s="1184"/>
      <c r="AY46" s="1185"/>
      <c r="AZ46" s="1186"/>
      <c r="BA46" s="1187"/>
      <c r="BB46" s="1029"/>
      <c r="BC46" s="1030"/>
      <c r="BD46" s="1030"/>
      <c r="BE46" s="1030"/>
      <c r="BF46" s="1031"/>
    </row>
    <row r="47" spans="2:58" ht="20.25" customHeight="1">
      <c r="B47" s="1216"/>
      <c r="C47" s="1046"/>
      <c r="D47" s="1047"/>
      <c r="E47" s="1048"/>
      <c r="F47" s="519"/>
      <c r="G47" s="963"/>
      <c r="H47" s="968"/>
      <c r="I47" s="966"/>
      <c r="J47" s="966"/>
      <c r="K47" s="967"/>
      <c r="L47" s="972"/>
      <c r="M47" s="973"/>
      <c r="N47" s="973"/>
      <c r="O47" s="974"/>
      <c r="P47" s="1188" t="s">
        <v>301</v>
      </c>
      <c r="Q47" s="1189"/>
      <c r="R47" s="1190"/>
      <c r="S47" s="520">
        <f>IF(S46="","",VLOOKUP(S46,'[1]【記載例】シフト記号表（勤務時間帯）'!$C$6:$K$35,9,FALSE))</f>
        <v>8</v>
      </c>
      <c r="T47" s="521">
        <f>IF(T46="","",VLOOKUP(T46,'[1]【記載例】シフト記号表（勤務時間帯）'!$C$6:$K$35,9,FALSE))</f>
        <v>8</v>
      </c>
      <c r="U47" s="521" t="str">
        <f>IF(U46="","",VLOOKUP(U46,'[1]【記載例】シフト記号表（勤務時間帯）'!$C$6:$K$35,9,FALSE))</f>
        <v/>
      </c>
      <c r="V47" s="521">
        <f>IF(V46="","",VLOOKUP(V46,'[1]【記載例】シフト記号表（勤務時間帯）'!$C$6:$K$35,9,FALSE))</f>
        <v>8</v>
      </c>
      <c r="W47" s="521">
        <f>IF(W46="","",VLOOKUP(W46,'[1]【記載例】シフト記号表（勤務時間帯）'!$C$6:$K$35,9,FALSE))</f>
        <v>8</v>
      </c>
      <c r="X47" s="521">
        <f>IF(X46="","",VLOOKUP(X46,'[1]【記載例】シフト記号表（勤務時間帯）'!$C$6:$K$35,9,FALSE))</f>
        <v>8</v>
      </c>
      <c r="Y47" s="522" t="str">
        <f>IF(Y46="","",VLOOKUP(Y46,'[1]【記載例】シフト記号表（勤務時間帯）'!$C$6:$K$35,9,FALSE))</f>
        <v/>
      </c>
      <c r="Z47" s="520">
        <f>IF(Z46="","",VLOOKUP(Z46,'[1]【記載例】シフト記号表（勤務時間帯）'!$C$6:$K$35,9,FALSE))</f>
        <v>8</v>
      </c>
      <c r="AA47" s="521">
        <f>IF(AA46="","",VLOOKUP(AA46,'[1]【記載例】シフト記号表（勤務時間帯）'!$C$6:$K$35,9,FALSE))</f>
        <v>8</v>
      </c>
      <c r="AB47" s="521" t="str">
        <f>IF(AB46="","",VLOOKUP(AB46,'[1]【記載例】シフト記号表（勤務時間帯）'!$C$6:$K$35,9,FALSE))</f>
        <v/>
      </c>
      <c r="AC47" s="521">
        <f>IF(AC46="","",VLOOKUP(AC46,'[1]【記載例】シフト記号表（勤務時間帯）'!$C$6:$K$35,9,FALSE))</f>
        <v>8</v>
      </c>
      <c r="AD47" s="521">
        <f>IF(AD46="","",VLOOKUP(AD46,'[1]【記載例】シフト記号表（勤務時間帯）'!$C$6:$K$35,9,FALSE))</f>
        <v>8</v>
      </c>
      <c r="AE47" s="521">
        <f>IF(AE46="","",VLOOKUP(AE46,'[1]【記載例】シフト記号表（勤務時間帯）'!$C$6:$K$35,9,FALSE))</f>
        <v>8</v>
      </c>
      <c r="AF47" s="522" t="str">
        <f>IF(AF46="","",VLOOKUP(AF46,'[1]【記載例】シフト記号表（勤務時間帯）'!$C$6:$K$35,9,FALSE))</f>
        <v/>
      </c>
      <c r="AG47" s="520">
        <f>IF(AG46="","",VLOOKUP(AG46,'[1]【記載例】シフト記号表（勤務時間帯）'!$C$6:$K$35,9,FALSE))</f>
        <v>8</v>
      </c>
      <c r="AH47" s="521">
        <f>IF(AH46="","",VLOOKUP(AH46,'[1]【記載例】シフト記号表（勤務時間帯）'!$C$6:$K$35,9,FALSE))</f>
        <v>8</v>
      </c>
      <c r="AI47" s="521" t="str">
        <f>IF(AI46="","",VLOOKUP(AI46,'[1]【記載例】シフト記号表（勤務時間帯）'!$C$6:$K$35,9,FALSE))</f>
        <v/>
      </c>
      <c r="AJ47" s="521">
        <f>IF(AJ46="","",VLOOKUP(AJ46,'[1]【記載例】シフト記号表（勤務時間帯）'!$C$6:$K$35,9,FALSE))</f>
        <v>8</v>
      </c>
      <c r="AK47" s="521">
        <f>IF(AK46="","",VLOOKUP(AK46,'[1]【記載例】シフト記号表（勤務時間帯）'!$C$6:$K$35,9,FALSE))</f>
        <v>8</v>
      </c>
      <c r="AL47" s="521">
        <f>IF(AL46="","",VLOOKUP(AL46,'[1]【記載例】シフト記号表（勤務時間帯）'!$C$6:$K$35,9,FALSE))</f>
        <v>8</v>
      </c>
      <c r="AM47" s="522" t="str">
        <f>IF(AM46="","",VLOOKUP(AM46,'[1]【記載例】シフト記号表（勤務時間帯）'!$C$6:$K$35,9,FALSE))</f>
        <v/>
      </c>
      <c r="AN47" s="520">
        <f>IF(AN46="","",VLOOKUP(AN46,'[1]【記載例】シフト記号表（勤務時間帯）'!$C$6:$K$35,9,FALSE))</f>
        <v>8</v>
      </c>
      <c r="AO47" s="521">
        <f>IF(AO46="","",VLOOKUP(AO46,'[1]【記載例】シフト記号表（勤務時間帯）'!$C$6:$K$35,9,FALSE))</f>
        <v>8</v>
      </c>
      <c r="AP47" s="521" t="str">
        <f>IF(AP46="","",VLOOKUP(AP46,'[1]【記載例】シフト記号表（勤務時間帯）'!$C$6:$K$35,9,FALSE))</f>
        <v/>
      </c>
      <c r="AQ47" s="521">
        <f>IF(AQ46="","",VLOOKUP(AQ46,'[1]【記載例】シフト記号表（勤務時間帯）'!$C$6:$K$35,9,FALSE))</f>
        <v>8</v>
      </c>
      <c r="AR47" s="521">
        <f>IF(AR46="","",VLOOKUP(AR46,'[1]【記載例】シフト記号表（勤務時間帯）'!$C$6:$K$35,9,FALSE))</f>
        <v>8</v>
      </c>
      <c r="AS47" s="521">
        <f>IF(AS46="","",VLOOKUP(AS46,'[1]【記載例】シフト記号表（勤務時間帯）'!$C$6:$K$35,9,FALSE))</f>
        <v>8</v>
      </c>
      <c r="AT47" s="522" t="str">
        <f>IF(AT46="","",VLOOKUP(AT46,'[1]【記載例】シフト記号表（勤務時間帯）'!$C$6:$K$35,9,FALSE))</f>
        <v/>
      </c>
      <c r="AU47" s="520" t="str">
        <f>IF(AU46="","",VLOOKUP(AU46,'[1]【記載例】シフト記号表（勤務時間帯）'!$C$6:$K$35,9,FALSE))</f>
        <v/>
      </c>
      <c r="AV47" s="521" t="str">
        <f>IF(AV46="","",VLOOKUP(AV46,'[1]【記載例】シフト記号表（勤務時間帯）'!$C$6:$K$35,9,FALSE))</f>
        <v/>
      </c>
      <c r="AW47" s="521" t="str">
        <f>IF(AW46="","",VLOOKUP(AW46,'[1]【記載例】シフト記号表（勤務時間帯）'!$C$6:$K$35,9,FALSE))</f>
        <v/>
      </c>
      <c r="AX47" s="1191">
        <f>IF($BB$3="４週",SUM(S47:AT47),IF($BB$3="暦月",SUM(S47:AW47),""))</f>
        <v>160</v>
      </c>
      <c r="AY47" s="1192"/>
      <c r="AZ47" s="1193">
        <f>IF($BB$3="４週",AX47/4,IF($BB$3="暦月",【記載例】地密通所!AX47/(【記載例】地密通所!$BB$8/7),""))</f>
        <v>40</v>
      </c>
      <c r="BA47" s="1194"/>
      <c r="BB47" s="1032"/>
      <c r="BC47" s="1033"/>
      <c r="BD47" s="1033"/>
      <c r="BE47" s="1033"/>
      <c r="BF47" s="1034"/>
    </row>
    <row r="48" spans="2:58" ht="20.25" customHeight="1">
      <c r="B48" s="1216"/>
      <c r="C48" s="1049"/>
      <c r="D48" s="1050"/>
      <c r="E48" s="1051"/>
      <c r="F48" s="519" t="str">
        <f>C46</f>
        <v>介護職員</v>
      </c>
      <c r="G48" s="964"/>
      <c r="H48" s="968"/>
      <c r="I48" s="966"/>
      <c r="J48" s="966"/>
      <c r="K48" s="967"/>
      <c r="L48" s="975"/>
      <c r="M48" s="976"/>
      <c r="N48" s="976"/>
      <c r="O48" s="977"/>
      <c r="P48" s="1213" t="s">
        <v>300</v>
      </c>
      <c r="Q48" s="1214"/>
      <c r="R48" s="1215"/>
      <c r="S48" s="524">
        <f>IF(S46="","",VLOOKUP(S46,'[1]【記載例】シフト記号表（勤務時間帯）'!$C$6:$U$35,19,FALSE))</f>
        <v>7</v>
      </c>
      <c r="T48" s="525">
        <f>IF(T46="","",VLOOKUP(T46,'[1]【記載例】シフト記号表（勤務時間帯）'!$C$6:$U$35,19,FALSE))</f>
        <v>7</v>
      </c>
      <c r="U48" s="525" t="str">
        <f>IF(U46="","",VLOOKUP(U46,'[1]【記載例】シフト記号表（勤務時間帯）'!$C$6:$U$35,19,FALSE))</f>
        <v/>
      </c>
      <c r="V48" s="525">
        <f>IF(V46="","",VLOOKUP(V46,'[1]【記載例】シフト記号表（勤務時間帯）'!$C$6:$U$35,19,FALSE))</f>
        <v>7</v>
      </c>
      <c r="W48" s="525">
        <f>IF(W46="","",VLOOKUP(W46,'[1]【記載例】シフト記号表（勤務時間帯）'!$C$6:$U$35,19,FALSE))</f>
        <v>7</v>
      </c>
      <c r="X48" s="525">
        <f>IF(X46="","",VLOOKUP(X46,'[1]【記載例】シフト記号表（勤務時間帯）'!$C$6:$U$35,19,FALSE))</f>
        <v>7</v>
      </c>
      <c r="Y48" s="526" t="str">
        <f>IF(Y46="","",VLOOKUP(Y46,'[1]【記載例】シフト記号表（勤務時間帯）'!$C$6:$U$35,19,FALSE))</f>
        <v/>
      </c>
      <c r="Z48" s="524">
        <f>IF(Z46="","",VLOOKUP(Z46,'[1]【記載例】シフト記号表（勤務時間帯）'!$C$6:$U$35,19,FALSE))</f>
        <v>7</v>
      </c>
      <c r="AA48" s="525">
        <f>IF(AA46="","",VLOOKUP(AA46,'[1]【記載例】シフト記号表（勤務時間帯）'!$C$6:$U$35,19,FALSE))</f>
        <v>7</v>
      </c>
      <c r="AB48" s="525" t="str">
        <f>IF(AB46="","",VLOOKUP(AB46,'[1]【記載例】シフト記号表（勤務時間帯）'!$C$6:$U$35,19,FALSE))</f>
        <v/>
      </c>
      <c r="AC48" s="525">
        <f>IF(AC46="","",VLOOKUP(AC46,'[1]【記載例】シフト記号表（勤務時間帯）'!$C$6:$U$35,19,FALSE))</f>
        <v>7</v>
      </c>
      <c r="AD48" s="525">
        <f>IF(AD46="","",VLOOKUP(AD46,'[1]【記載例】シフト記号表（勤務時間帯）'!$C$6:$U$35,19,FALSE))</f>
        <v>7</v>
      </c>
      <c r="AE48" s="525">
        <f>IF(AE46="","",VLOOKUP(AE46,'[1]【記載例】シフト記号表（勤務時間帯）'!$C$6:$U$35,19,FALSE))</f>
        <v>7</v>
      </c>
      <c r="AF48" s="526" t="str">
        <f>IF(AF46="","",VLOOKUP(AF46,'[1]【記載例】シフト記号表（勤務時間帯）'!$C$6:$U$35,19,FALSE))</f>
        <v/>
      </c>
      <c r="AG48" s="524">
        <f>IF(AG46="","",VLOOKUP(AG46,'[1]【記載例】シフト記号表（勤務時間帯）'!$C$6:$U$35,19,FALSE))</f>
        <v>7</v>
      </c>
      <c r="AH48" s="525">
        <f>IF(AH46="","",VLOOKUP(AH46,'[1]【記載例】シフト記号表（勤務時間帯）'!$C$6:$U$35,19,FALSE))</f>
        <v>7</v>
      </c>
      <c r="AI48" s="525" t="str">
        <f>IF(AI46="","",VLOOKUP(AI46,'[1]【記載例】シフト記号表（勤務時間帯）'!$C$6:$U$35,19,FALSE))</f>
        <v/>
      </c>
      <c r="AJ48" s="525">
        <f>IF(AJ46="","",VLOOKUP(AJ46,'[1]【記載例】シフト記号表（勤務時間帯）'!$C$6:$U$35,19,FALSE))</f>
        <v>7</v>
      </c>
      <c r="AK48" s="525">
        <f>IF(AK46="","",VLOOKUP(AK46,'[1]【記載例】シフト記号表（勤務時間帯）'!$C$6:$U$35,19,FALSE))</f>
        <v>7</v>
      </c>
      <c r="AL48" s="525">
        <f>IF(AL46="","",VLOOKUP(AL46,'[1]【記載例】シフト記号表（勤務時間帯）'!$C$6:$U$35,19,FALSE))</f>
        <v>7</v>
      </c>
      <c r="AM48" s="526" t="str">
        <f>IF(AM46="","",VLOOKUP(AM46,'[1]【記載例】シフト記号表（勤務時間帯）'!$C$6:$U$35,19,FALSE))</f>
        <v/>
      </c>
      <c r="AN48" s="524">
        <f>IF(AN46="","",VLOOKUP(AN46,'[1]【記載例】シフト記号表（勤務時間帯）'!$C$6:$U$35,19,FALSE))</f>
        <v>7</v>
      </c>
      <c r="AO48" s="525">
        <f>IF(AO46="","",VLOOKUP(AO46,'[1]【記載例】シフト記号表（勤務時間帯）'!$C$6:$U$35,19,FALSE))</f>
        <v>7</v>
      </c>
      <c r="AP48" s="525" t="str">
        <f>IF(AP46="","",VLOOKUP(AP46,'[1]【記載例】シフト記号表（勤務時間帯）'!$C$6:$U$35,19,FALSE))</f>
        <v/>
      </c>
      <c r="AQ48" s="525">
        <f>IF(AQ46="","",VLOOKUP(AQ46,'[1]【記載例】シフト記号表（勤務時間帯）'!$C$6:$U$35,19,FALSE))</f>
        <v>7</v>
      </c>
      <c r="AR48" s="525">
        <f>IF(AR46="","",VLOOKUP(AR46,'[1]【記載例】シフト記号表（勤務時間帯）'!$C$6:$U$35,19,FALSE))</f>
        <v>7</v>
      </c>
      <c r="AS48" s="525">
        <f>IF(AS46="","",VLOOKUP(AS46,'[1]【記載例】シフト記号表（勤務時間帯）'!$C$6:$U$35,19,FALSE))</f>
        <v>7</v>
      </c>
      <c r="AT48" s="526" t="str">
        <f>IF(AT46="","",VLOOKUP(AT46,'[1]【記載例】シフト記号表（勤務時間帯）'!$C$6:$U$35,19,FALSE))</f>
        <v/>
      </c>
      <c r="AU48" s="524" t="str">
        <f>IF(AU46="","",VLOOKUP(AU46,'[1]【記載例】シフト記号表（勤務時間帯）'!$C$6:$U$35,19,FALSE))</f>
        <v/>
      </c>
      <c r="AV48" s="525" t="str">
        <f>IF(AV46="","",VLOOKUP(AV46,'[1]【記載例】シフト記号表（勤務時間帯）'!$C$6:$U$35,19,FALSE))</f>
        <v/>
      </c>
      <c r="AW48" s="525" t="str">
        <f>IF(AW46="","",VLOOKUP(AW46,'[1]【記載例】シフト記号表（勤務時間帯）'!$C$6:$U$35,19,FALSE))</f>
        <v/>
      </c>
      <c r="AX48" s="1198">
        <f>IF($BB$3="４週",SUM(S48:AT48),IF($BB$3="暦月",SUM(S48:AW48),""))</f>
        <v>140</v>
      </c>
      <c r="AY48" s="1199"/>
      <c r="AZ48" s="1200">
        <f>IF($BB$3="４週",AX48/4,IF($BB$3="暦月",【記載例】地密通所!AX48/(【記載例】地密通所!$BB$8/7),""))</f>
        <v>35</v>
      </c>
      <c r="BA48" s="1201"/>
      <c r="BB48" s="1035"/>
      <c r="BC48" s="1036"/>
      <c r="BD48" s="1036"/>
      <c r="BE48" s="1036"/>
      <c r="BF48" s="1037"/>
    </row>
    <row r="49" spans="2:58" ht="20.25" customHeight="1">
      <c r="B49" s="1216">
        <f>B46+1</f>
        <v>10</v>
      </c>
      <c r="C49" s="1043" t="s">
        <v>296</v>
      </c>
      <c r="D49" s="1044"/>
      <c r="E49" s="1045"/>
      <c r="F49" s="527"/>
      <c r="G49" s="962" t="s">
        <v>310</v>
      </c>
      <c r="H49" s="965" t="s">
        <v>306</v>
      </c>
      <c r="I49" s="966"/>
      <c r="J49" s="966"/>
      <c r="K49" s="967"/>
      <c r="L49" s="969" t="s">
        <v>309</v>
      </c>
      <c r="M49" s="970"/>
      <c r="N49" s="970"/>
      <c r="O49" s="971"/>
      <c r="P49" s="1172" t="s">
        <v>302</v>
      </c>
      <c r="Q49" s="1173"/>
      <c r="R49" s="1174"/>
      <c r="S49" s="516" t="s">
        <v>358</v>
      </c>
      <c r="T49" s="517"/>
      <c r="U49" s="517" t="s">
        <v>358</v>
      </c>
      <c r="V49" s="517" t="s">
        <v>358</v>
      </c>
      <c r="W49" s="517"/>
      <c r="X49" s="517" t="s">
        <v>358</v>
      </c>
      <c r="Y49" s="518"/>
      <c r="Z49" s="516" t="s">
        <v>358</v>
      </c>
      <c r="AA49" s="517"/>
      <c r="AB49" s="517" t="s">
        <v>358</v>
      </c>
      <c r="AC49" s="517" t="s">
        <v>358</v>
      </c>
      <c r="AD49" s="517"/>
      <c r="AE49" s="517" t="s">
        <v>358</v>
      </c>
      <c r="AF49" s="518"/>
      <c r="AG49" s="516" t="s">
        <v>358</v>
      </c>
      <c r="AH49" s="517"/>
      <c r="AI49" s="517" t="s">
        <v>358</v>
      </c>
      <c r="AJ49" s="517" t="s">
        <v>358</v>
      </c>
      <c r="AK49" s="517"/>
      <c r="AL49" s="517" t="s">
        <v>358</v>
      </c>
      <c r="AM49" s="518"/>
      <c r="AN49" s="516" t="s">
        <v>358</v>
      </c>
      <c r="AO49" s="517"/>
      <c r="AP49" s="517" t="s">
        <v>358</v>
      </c>
      <c r="AQ49" s="517" t="s">
        <v>358</v>
      </c>
      <c r="AR49" s="517"/>
      <c r="AS49" s="517" t="s">
        <v>358</v>
      </c>
      <c r="AT49" s="518"/>
      <c r="AU49" s="516"/>
      <c r="AV49" s="517"/>
      <c r="AW49" s="517"/>
      <c r="AX49" s="1184"/>
      <c r="AY49" s="1185"/>
      <c r="AZ49" s="1186"/>
      <c r="BA49" s="1187"/>
      <c r="BB49" s="1029" t="s">
        <v>308</v>
      </c>
      <c r="BC49" s="1030"/>
      <c r="BD49" s="1030"/>
      <c r="BE49" s="1030"/>
      <c r="BF49" s="1031"/>
    </row>
    <row r="50" spans="2:58" ht="20.25" customHeight="1">
      <c r="B50" s="1216"/>
      <c r="C50" s="1046"/>
      <c r="D50" s="1047"/>
      <c r="E50" s="1048"/>
      <c r="F50" s="519"/>
      <c r="G50" s="963"/>
      <c r="H50" s="968"/>
      <c r="I50" s="966"/>
      <c r="J50" s="966"/>
      <c r="K50" s="967"/>
      <c r="L50" s="972"/>
      <c r="M50" s="973"/>
      <c r="N50" s="973"/>
      <c r="O50" s="974"/>
      <c r="P50" s="1188" t="s">
        <v>301</v>
      </c>
      <c r="Q50" s="1189"/>
      <c r="R50" s="1190"/>
      <c r="S50" s="520">
        <f>IF(S49="","",VLOOKUP(S49,'[1]【記載例】シフト記号表（勤務時間帯）'!$C$6:$K$35,9,FALSE))</f>
        <v>4</v>
      </c>
      <c r="T50" s="521" t="str">
        <f>IF(T49="","",VLOOKUP(T49,'[1]【記載例】シフト記号表（勤務時間帯）'!$C$6:$K$35,9,FALSE))</f>
        <v/>
      </c>
      <c r="U50" s="521">
        <f>IF(U49="","",VLOOKUP(U49,'[1]【記載例】シフト記号表（勤務時間帯）'!$C$6:$K$35,9,FALSE))</f>
        <v>4</v>
      </c>
      <c r="V50" s="521">
        <f>IF(V49="","",VLOOKUP(V49,'[1]【記載例】シフト記号表（勤務時間帯）'!$C$6:$K$35,9,FALSE))</f>
        <v>4</v>
      </c>
      <c r="W50" s="521" t="str">
        <f>IF(W49="","",VLOOKUP(W49,'[1]【記載例】シフト記号表（勤務時間帯）'!$C$6:$K$35,9,FALSE))</f>
        <v/>
      </c>
      <c r="X50" s="521">
        <f>IF(X49="","",VLOOKUP(X49,'[1]【記載例】シフト記号表（勤務時間帯）'!$C$6:$K$35,9,FALSE))</f>
        <v>4</v>
      </c>
      <c r="Y50" s="522" t="str">
        <f>IF(Y49="","",VLOOKUP(Y49,'[1]【記載例】シフト記号表（勤務時間帯）'!$C$6:$K$35,9,FALSE))</f>
        <v/>
      </c>
      <c r="Z50" s="520">
        <f>IF(Z49="","",VLOOKUP(Z49,'[1]【記載例】シフト記号表（勤務時間帯）'!$C$6:$K$35,9,FALSE))</f>
        <v>4</v>
      </c>
      <c r="AA50" s="521" t="str">
        <f>IF(AA49="","",VLOOKUP(AA49,'[1]【記載例】シフト記号表（勤務時間帯）'!$C$6:$K$35,9,FALSE))</f>
        <v/>
      </c>
      <c r="AB50" s="521">
        <f>IF(AB49="","",VLOOKUP(AB49,'[1]【記載例】シフト記号表（勤務時間帯）'!$C$6:$K$35,9,FALSE))</f>
        <v>4</v>
      </c>
      <c r="AC50" s="521">
        <f>IF(AC49="","",VLOOKUP(AC49,'[1]【記載例】シフト記号表（勤務時間帯）'!$C$6:$K$35,9,FALSE))</f>
        <v>4</v>
      </c>
      <c r="AD50" s="521" t="str">
        <f>IF(AD49="","",VLOOKUP(AD49,'[1]【記載例】シフト記号表（勤務時間帯）'!$C$6:$K$35,9,FALSE))</f>
        <v/>
      </c>
      <c r="AE50" s="521">
        <f>IF(AE49="","",VLOOKUP(AE49,'[1]【記載例】シフト記号表（勤務時間帯）'!$C$6:$K$35,9,FALSE))</f>
        <v>4</v>
      </c>
      <c r="AF50" s="522" t="str">
        <f>IF(AF49="","",VLOOKUP(AF49,'[1]【記載例】シフト記号表（勤務時間帯）'!$C$6:$K$35,9,FALSE))</f>
        <v/>
      </c>
      <c r="AG50" s="520">
        <f>IF(AG49="","",VLOOKUP(AG49,'[1]【記載例】シフト記号表（勤務時間帯）'!$C$6:$K$35,9,FALSE))</f>
        <v>4</v>
      </c>
      <c r="AH50" s="521" t="str">
        <f>IF(AH49="","",VLOOKUP(AH49,'[1]【記載例】シフト記号表（勤務時間帯）'!$C$6:$K$35,9,FALSE))</f>
        <v/>
      </c>
      <c r="AI50" s="521">
        <f>IF(AI49="","",VLOOKUP(AI49,'[1]【記載例】シフト記号表（勤務時間帯）'!$C$6:$K$35,9,FALSE))</f>
        <v>4</v>
      </c>
      <c r="AJ50" s="521">
        <f>IF(AJ49="","",VLOOKUP(AJ49,'[1]【記載例】シフト記号表（勤務時間帯）'!$C$6:$K$35,9,FALSE))</f>
        <v>4</v>
      </c>
      <c r="AK50" s="521" t="str">
        <f>IF(AK49="","",VLOOKUP(AK49,'[1]【記載例】シフト記号表（勤務時間帯）'!$C$6:$K$35,9,FALSE))</f>
        <v/>
      </c>
      <c r="AL50" s="521">
        <f>IF(AL49="","",VLOOKUP(AL49,'[1]【記載例】シフト記号表（勤務時間帯）'!$C$6:$K$35,9,FALSE))</f>
        <v>4</v>
      </c>
      <c r="AM50" s="522" t="str">
        <f>IF(AM49="","",VLOOKUP(AM49,'[1]【記載例】シフト記号表（勤務時間帯）'!$C$6:$K$35,9,FALSE))</f>
        <v/>
      </c>
      <c r="AN50" s="520">
        <f>IF(AN49="","",VLOOKUP(AN49,'[1]【記載例】シフト記号表（勤務時間帯）'!$C$6:$K$35,9,FALSE))</f>
        <v>4</v>
      </c>
      <c r="AO50" s="521" t="str">
        <f>IF(AO49="","",VLOOKUP(AO49,'[1]【記載例】シフト記号表（勤務時間帯）'!$C$6:$K$35,9,FALSE))</f>
        <v/>
      </c>
      <c r="AP50" s="521">
        <f>IF(AP49="","",VLOOKUP(AP49,'[1]【記載例】シフト記号表（勤務時間帯）'!$C$6:$K$35,9,FALSE))</f>
        <v>4</v>
      </c>
      <c r="AQ50" s="521">
        <f>IF(AQ49="","",VLOOKUP(AQ49,'[1]【記載例】シフト記号表（勤務時間帯）'!$C$6:$K$35,9,FALSE))</f>
        <v>4</v>
      </c>
      <c r="AR50" s="521" t="str">
        <f>IF(AR49="","",VLOOKUP(AR49,'[1]【記載例】シフト記号表（勤務時間帯）'!$C$6:$K$35,9,FALSE))</f>
        <v/>
      </c>
      <c r="AS50" s="521">
        <f>IF(AS49="","",VLOOKUP(AS49,'[1]【記載例】シフト記号表（勤務時間帯）'!$C$6:$K$35,9,FALSE))</f>
        <v>4</v>
      </c>
      <c r="AT50" s="522" t="str">
        <f>IF(AT49="","",VLOOKUP(AT49,'[1]【記載例】シフト記号表（勤務時間帯）'!$C$6:$K$35,9,FALSE))</f>
        <v/>
      </c>
      <c r="AU50" s="520" t="str">
        <f>IF(AU49="","",VLOOKUP(AU49,'[1]【記載例】シフト記号表（勤務時間帯）'!$C$6:$K$35,9,FALSE))</f>
        <v/>
      </c>
      <c r="AV50" s="521" t="str">
        <f>IF(AV49="","",VLOOKUP(AV49,'[1]【記載例】シフト記号表（勤務時間帯）'!$C$6:$K$35,9,FALSE))</f>
        <v/>
      </c>
      <c r="AW50" s="521" t="str">
        <f>IF(AW49="","",VLOOKUP(AW49,'[1]【記載例】シフト記号表（勤務時間帯）'!$C$6:$K$35,9,FALSE))</f>
        <v/>
      </c>
      <c r="AX50" s="1191">
        <f>IF($BB$3="４週",SUM(S50:AT50),IF($BB$3="暦月",SUM(S50:AW50),""))</f>
        <v>64</v>
      </c>
      <c r="AY50" s="1192"/>
      <c r="AZ50" s="1193">
        <f>IF($BB$3="４週",AX50/4,IF($BB$3="暦月",【記載例】地密通所!AX50/(【記載例】地密通所!$BB$8/7),""))</f>
        <v>16</v>
      </c>
      <c r="BA50" s="1194"/>
      <c r="BB50" s="1032"/>
      <c r="BC50" s="1033"/>
      <c r="BD50" s="1033"/>
      <c r="BE50" s="1033"/>
      <c r="BF50" s="1034"/>
    </row>
    <row r="51" spans="2:58" ht="20.25" customHeight="1">
      <c r="B51" s="1216"/>
      <c r="C51" s="1049"/>
      <c r="D51" s="1050"/>
      <c r="E51" s="1051"/>
      <c r="F51" s="519" t="str">
        <f>C49</f>
        <v>機能訓練指導員</v>
      </c>
      <c r="G51" s="964"/>
      <c r="H51" s="968"/>
      <c r="I51" s="966"/>
      <c r="J51" s="966"/>
      <c r="K51" s="967"/>
      <c r="L51" s="975"/>
      <c r="M51" s="976"/>
      <c r="N51" s="976"/>
      <c r="O51" s="977"/>
      <c r="P51" s="1213" t="s">
        <v>300</v>
      </c>
      <c r="Q51" s="1214"/>
      <c r="R51" s="1215"/>
      <c r="S51" s="524">
        <f>IF(S49="","",VLOOKUP(S49,'[1]【記載例】シフト記号表（勤務時間帯）'!$C$6:$U$35,19,FALSE))</f>
        <v>3</v>
      </c>
      <c r="T51" s="525" t="str">
        <f>IF(T49="","",VLOOKUP(T49,'[1]【記載例】シフト記号表（勤務時間帯）'!$C$6:$U$35,19,FALSE))</f>
        <v/>
      </c>
      <c r="U51" s="525">
        <f>IF(U49="","",VLOOKUP(U49,'[1]【記載例】シフト記号表（勤務時間帯）'!$C$6:$U$35,19,FALSE))</f>
        <v>3</v>
      </c>
      <c r="V51" s="525">
        <f>IF(V49="","",VLOOKUP(V49,'[1]【記載例】シフト記号表（勤務時間帯）'!$C$6:$U$35,19,FALSE))</f>
        <v>3</v>
      </c>
      <c r="W51" s="525" t="str">
        <f>IF(W49="","",VLOOKUP(W49,'[1]【記載例】シフト記号表（勤務時間帯）'!$C$6:$U$35,19,FALSE))</f>
        <v/>
      </c>
      <c r="X51" s="525">
        <f>IF(X49="","",VLOOKUP(X49,'[1]【記載例】シフト記号表（勤務時間帯）'!$C$6:$U$35,19,FALSE))</f>
        <v>3</v>
      </c>
      <c r="Y51" s="526" t="str">
        <f>IF(Y49="","",VLOOKUP(Y49,'[1]【記載例】シフト記号表（勤務時間帯）'!$C$6:$U$35,19,FALSE))</f>
        <v/>
      </c>
      <c r="Z51" s="524">
        <f>IF(Z49="","",VLOOKUP(Z49,'[1]【記載例】シフト記号表（勤務時間帯）'!$C$6:$U$35,19,FALSE))</f>
        <v>3</v>
      </c>
      <c r="AA51" s="525" t="str">
        <f>IF(AA49="","",VLOOKUP(AA49,'[1]【記載例】シフト記号表（勤務時間帯）'!$C$6:$U$35,19,FALSE))</f>
        <v/>
      </c>
      <c r="AB51" s="525">
        <f>IF(AB49="","",VLOOKUP(AB49,'[1]【記載例】シフト記号表（勤務時間帯）'!$C$6:$U$35,19,FALSE))</f>
        <v>3</v>
      </c>
      <c r="AC51" s="525">
        <f>IF(AC49="","",VLOOKUP(AC49,'[1]【記載例】シフト記号表（勤務時間帯）'!$C$6:$U$35,19,FALSE))</f>
        <v>3</v>
      </c>
      <c r="AD51" s="525" t="str">
        <f>IF(AD49="","",VLOOKUP(AD49,'[1]【記載例】シフト記号表（勤務時間帯）'!$C$6:$U$35,19,FALSE))</f>
        <v/>
      </c>
      <c r="AE51" s="525">
        <f>IF(AE49="","",VLOOKUP(AE49,'[1]【記載例】シフト記号表（勤務時間帯）'!$C$6:$U$35,19,FALSE))</f>
        <v>3</v>
      </c>
      <c r="AF51" s="526" t="str">
        <f>IF(AF49="","",VLOOKUP(AF49,'[1]【記載例】シフト記号表（勤務時間帯）'!$C$6:$U$35,19,FALSE))</f>
        <v/>
      </c>
      <c r="AG51" s="524">
        <f>IF(AG49="","",VLOOKUP(AG49,'[1]【記載例】シフト記号表（勤務時間帯）'!$C$6:$U$35,19,FALSE))</f>
        <v>3</v>
      </c>
      <c r="AH51" s="525" t="str">
        <f>IF(AH49="","",VLOOKUP(AH49,'[1]【記載例】シフト記号表（勤務時間帯）'!$C$6:$U$35,19,FALSE))</f>
        <v/>
      </c>
      <c r="AI51" s="525">
        <f>IF(AI49="","",VLOOKUP(AI49,'[1]【記載例】シフト記号表（勤務時間帯）'!$C$6:$U$35,19,FALSE))</f>
        <v>3</v>
      </c>
      <c r="AJ51" s="525">
        <f>IF(AJ49="","",VLOOKUP(AJ49,'[1]【記載例】シフト記号表（勤務時間帯）'!$C$6:$U$35,19,FALSE))</f>
        <v>3</v>
      </c>
      <c r="AK51" s="525" t="str">
        <f>IF(AK49="","",VLOOKUP(AK49,'[1]【記載例】シフト記号表（勤務時間帯）'!$C$6:$U$35,19,FALSE))</f>
        <v/>
      </c>
      <c r="AL51" s="525">
        <f>IF(AL49="","",VLOOKUP(AL49,'[1]【記載例】シフト記号表（勤務時間帯）'!$C$6:$U$35,19,FALSE))</f>
        <v>3</v>
      </c>
      <c r="AM51" s="526" t="str">
        <f>IF(AM49="","",VLOOKUP(AM49,'[1]【記載例】シフト記号表（勤務時間帯）'!$C$6:$U$35,19,FALSE))</f>
        <v/>
      </c>
      <c r="AN51" s="524">
        <f>IF(AN49="","",VLOOKUP(AN49,'[1]【記載例】シフト記号表（勤務時間帯）'!$C$6:$U$35,19,FALSE))</f>
        <v>3</v>
      </c>
      <c r="AO51" s="525" t="str">
        <f>IF(AO49="","",VLOOKUP(AO49,'[1]【記載例】シフト記号表（勤務時間帯）'!$C$6:$U$35,19,FALSE))</f>
        <v/>
      </c>
      <c r="AP51" s="525">
        <f>IF(AP49="","",VLOOKUP(AP49,'[1]【記載例】シフト記号表（勤務時間帯）'!$C$6:$U$35,19,FALSE))</f>
        <v>3</v>
      </c>
      <c r="AQ51" s="525">
        <f>IF(AQ49="","",VLOOKUP(AQ49,'[1]【記載例】シフト記号表（勤務時間帯）'!$C$6:$U$35,19,FALSE))</f>
        <v>3</v>
      </c>
      <c r="AR51" s="525" t="str">
        <f>IF(AR49="","",VLOOKUP(AR49,'[1]【記載例】シフト記号表（勤務時間帯）'!$C$6:$U$35,19,FALSE))</f>
        <v/>
      </c>
      <c r="AS51" s="525">
        <f>IF(AS49="","",VLOOKUP(AS49,'[1]【記載例】シフト記号表（勤務時間帯）'!$C$6:$U$35,19,FALSE))</f>
        <v>3</v>
      </c>
      <c r="AT51" s="526" t="str">
        <f>IF(AT49="","",VLOOKUP(AT49,'[1]【記載例】シフト記号表（勤務時間帯）'!$C$6:$U$35,19,FALSE))</f>
        <v/>
      </c>
      <c r="AU51" s="524" t="str">
        <f>IF(AU49="","",VLOOKUP(AU49,'[1]【記載例】シフト記号表（勤務時間帯）'!$C$6:$U$35,19,FALSE))</f>
        <v/>
      </c>
      <c r="AV51" s="525" t="str">
        <f>IF(AV49="","",VLOOKUP(AV49,'[1]【記載例】シフト記号表（勤務時間帯）'!$C$6:$U$35,19,FALSE))</f>
        <v/>
      </c>
      <c r="AW51" s="525" t="str">
        <f>IF(AW49="","",VLOOKUP(AW49,'[1]【記載例】シフト記号表（勤務時間帯）'!$C$6:$U$35,19,FALSE))</f>
        <v/>
      </c>
      <c r="AX51" s="1198">
        <f>IF($BB$3="４週",SUM(S51:AT51),IF($BB$3="暦月",SUM(S51:AW51),""))</f>
        <v>48</v>
      </c>
      <c r="AY51" s="1199"/>
      <c r="AZ51" s="1200">
        <f>IF($BB$3="４週",AX51/4,IF($BB$3="暦月",【記載例】地密通所!AX51/(【記載例】地密通所!$BB$8/7),""))</f>
        <v>12</v>
      </c>
      <c r="BA51" s="1201"/>
      <c r="BB51" s="1035"/>
      <c r="BC51" s="1036"/>
      <c r="BD51" s="1036"/>
      <c r="BE51" s="1036"/>
      <c r="BF51" s="1037"/>
    </row>
    <row r="52" spans="2:58" ht="20.25" customHeight="1">
      <c r="B52" s="1216">
        <f>B49+1</f>
        <v>11</v>
      </c>
      <c r="C52" s="1043" t="s">
        <v>296</v>
      </c>
      <c r="D52" s="1044"/>
      <c r="E52" s="1045"/>
      <c r="F52" s="527"/>
      <c r="G52" s="962" t="s">
        <v>307</v>
      </c>
      <c r="H52" s="965" t="s">
        <v>306</v>
      </c>
      <c r="I52" s="966"/>
      <c r="J52" s="966"/>
      <c r="K52" s="967"/>
      <c r="L52" s="969" t="s">
        <v>305</v>
      </c>
      <c r="M52" s="970"/>
      <c r="N52" s="970"/>
      <c r="O52" s="971"/>
      <c r="P52" s="1172" t="s">
        <v>302</v>
      </c>
      <c r="Q52" s="1173"/>
      <c r="R52" s="1174"/>
      <c r="S52" s="516"/>
      <c r="T52" s="517" t="s">
        <v>358</v>
      </c>
      <c r="U52" s="517"/>
      <c r="V52" s="517"/>
      <c r="W52" s="517" t="s">
        <v>358</v>
      </c>
      <c r="X52" s="517"/>
      <c r="Y52" s="518" t="s">
        <v>358</v>
      </c>
      <c r="Z52" s="516"/>
      <c r="AA52" s="517" t="s">
        <v>358</v>
      </c>
      <c r="AB52" s="517"/>
      <c r="AC52" s="517"/>
      <c r="AD52" s="517" t="s">
        <v>358</v>
      </c>
      <c r="AE52" s="517"/>
      <c r="AF52" s="518" t="s">
        <v>358</v>
      </c>
      <c r="AG52" s="516"/>
      <c r="AH52" s="517" t="s">
        <v>358</v>
      </c>
      <c r="AI52" s="517"/>
      <c r="AJ52" s="517"/>
      <c r="AK52" s="517" t="s">
        <v>358</v>
      </c>
      <c r="AL52" s="517"/>
      <c r="AM52" s="518" t="s">
        <v>358</v>
      </c>
      <c r="AN52" s="516"/>
      <c r="AO52" s="517" t="s">
        <v>358</v>
      </c>
      <c r="AP52" s="517"/>
      <c r="AQ52" s="517"/>
      <c r="AR52" s="517" t="s">
        <v>358</v>
      </c>
      <c r="AS52" s="517"/>
      <c r="AT52" s="518" t="s">
        <v>358</v>
      </c>
      <c r="AU52" s="516"/>
      <c r="AV52" s="517"/>
      <c r="AW52" s="517"/>
      <c r="AX52" s="1184"/>
      <c r="AY52" s="1185"/>
      <c r="AZ52" s="1186"/>
      <c r="BA52" s="1187"/>
      <c r="BB52" s="1029" t="s">
        <v>298</v>
      </c>
      <c r="BC52" s="1030"/>
      <c r="BD52" s="1030"/>
      <c r="BE52" s="1030"/>
      <c r="BF52" s="1031"/>
    </row>
    <row r="53" spans="2:58" ht="20.25" customHeight="1">
      <c r="B53" s="1216"/>
      <c r="C53" s="1046"/>
      <c r="D53" s="1047"/>
      <c r="E53" s="1048"/>
      <c r="F53" s="519"/>
      <c r="G53" s="963"/>
      <c r="H53" s="968"/>
      <c r="I53" s="966"/>
      <c r="J53" s="966"/>
      <c r="K53" s="967"/>
      <c r="L53" s="972"/>
      <c r="M53" s="973"/>
      <c r="N53" s="973"/>
      <c r="O53" s="974"/>
      <c r="P53" s="1188" t="s">
        <v>301</v>
      </c>
      <c r="Q53" s="1189"/>
      <c r="R53" s="1190"/>
      <c r="S53" s="520" t="str">
        <f>IF(S52="","",VLOOKUP(S52,'[1]【記載例】シフト記号表（勤務時間帯）'!$C$6:$K$35,9,FALSE))</f>
        <v/>
      </c>
      <c r="T53" s="521">
        <f>IF(T52="","",VLOOKUP(T52,'[1]【記載例】シフト記号表（勤務時間帯）'!$C$6:$K$35,9,FALSE))</f>
        <v>4</v>
      </c>
      <c r="U53" s="521" t="str">
        <f>IF(U52="","",VLOOKUP(U52,'[1]【記載例】シフト記号表（勤務時間帯）'!$C$6:$K$35,9,FALSE))</f>
        <v/>
      </c>
      <c r="V53" s="521" t="str">
        <f>IF(V52="","",VLOOKUP(V52,'[1]【記載例】シフト記号表（勤務時間帯）'!$C$6:$K$35,9,FALSE))</f>
        <v/>
      </c>
      <c r="W53" s="521">
        <f>IF(W52="","",VLOOKUP(W52,'[1]【記載例】シフト記号表（勤務時間帯）'!$C$6:$K$35,9,FALSE))</f>
        <v>4</v>
      </c>
      <c r="X53" s="521" t="str">
        <f>IF(X52="","",VLOOKUP(X52,'[1]【記載例】シフト記号表（勤務時間帯）'!$C$6:$K$35,9,FALSE))</f>
        <v/>
      </c>
      <c r="Y53" s="522">
        <f>IF(Y52="","",VLOOKUP(Y52,'[1]【記載例】シフト記号表（勤務時間帯）'!$C$6:$K$35,9,FALSE))</f>
        <v>4</v>
      </c>
      <c r="Z53" s="520" t="str">
        <f>IF(Z52="","",VLOOKUP(Z52,'[1]【記載例】シフト記号表（勤務時間帯）'!$C$6:$K$35,9,FALSE))</f>
        <v/>
      </c>
      <c r="AA53" s="521">
        <f>IF(AA52="","",VLOOKUP(AA52,'[1]【記載例】シフト記号表（勤務時間帯）'!$C$6:$K$35,9,FALSE))</f>
        <v>4</v>
      </c>
      <c r="AB53" s="521" t="str">
        <f>IF(AB52="","",VLOOKUP(AB52,'[1]【記載例】シフト記号表（勤務時間帯）'!$C$6:$K$35,9,FALSE))</f>
        <v/>
      </c>
      <c r="AC53" s="521" t="str">
        <f>IF(AC52="","",VLOOKUP(AC52,'[1]【記載例】シフト記号表（勤務時間帯）'!$C$6:$K$35,9,FALSE))</f>
        <v/>
      </c>
      <c r="AD53" s="521">
        <f>IF(AD52="","",VLOOKUP(AD52,'[1]【記載例】シフト記号表（勤務時間帯）'!$C$6:$K$35,9,FALSE))</f>
        <v>4</v>
      </c>
      <c r="AE53" s="521" t="str">
        <f>IF(AE52="","",VLOOKUP(AE52,'[1]【記載例】シフト記号表（勤務時間帯）'!$C$6:$K$35,9,FALSE))</f>
        <v/>
      </c>
      <c r="AF53" s="522">
        <f>IF(AF52="","",VLOOKUP(AF52,'[1]【記載例】シフト記号表（勤務時間帯）'!$C$6:$K$35,9,FALSE))</f>
        <v>4</v>
      </c>
      <c r="AG53" s="520" t="str">
        <f>IF(AG52="","",VLOOKUP(AG52,'[1]【記載例】シフト記号表（勤務時間帯）'!$C$6:$K$35,9,FALSE))</f>
        <v/>
      </c>
      <c r="AH53" s="521">
        <f>IF(AH52="","",VLOOKUP(AH52,'[1]【記載例】シフト記号表（勤務時間帯）'!$C$6:$K$35,9,FALSE))</f>
        <v>4</v>
      </c>
      <c r="AI53" s="521" t="str">
        <f>IF(AI52="","",VLOOKUP(AI52,'[1]【記載例】シフト記号表（勤務時間帯）'!$C$6:$K$35,9,FALSE))</f>
        <v/>
      </c>
      <c r="AJ53" s="521" t="str">
        <f>IF(AJ52="","",VLOOKUP(AJ52,'[1]【記載例】シフト記号表（勤務時間帯）'!$C$6:$K$35,9,FALSE))</f>
        <v/>
      </c>
      <c r="AK53" s="521">
        <f>IF(AK52="","",VLOOKUP(AK52,'[1]【記載例】シフト記号表（勤務時間帯）'!$C$6:$K$35,9,FALSE))</f>
        <v>4</v>
      </c>
      <c r="AL53" s="521" t="str">
        <f>IF(AL52="","",VLOOKUP(AL52,'[1]【記載例】シフト記号表（勤務時間帯）'!$C$6:$K$35,9,FALSE))</f>
        <v/>
      </c>
      <c r="AM53" s="522">
        <f>IF(AM52="","",VLOOKUP(AM52,'[1]【記載例】シフト記号表（勤務時間帯）'!$C$6:$K$35,9,FALSE))</f>
        <v>4</v>
      </c>
      <c r="AN53" s="520" t="str">
        <f>IF(AN52="","",VLOOKUP(AN52,'[1]【記載例】シフト記号表（勤務時間帯）'!$C$6:$K$35,9,FALSE))</f>
        <v/>
      </c>
      <c r="AO53" s="521">
        <f>IF(AO52="","",VLOOKUP(AO52,'[1]【記載例】シフト記号表（勤務時間帯）'!$C$6:$K$35,9,FALSE))</f>
        <v>4</v>
      </c>
      <c r="AP53" s="521" t="str">
        <f>IF(AP52="","",VLOOKUP(AP52,'[1]【記載例】シフト記号表（勤務時間帯）'!$C$6:$K$35,9,FALSE))</f>
        <v/>
      </c>
      <c r="AQ53" s="521" t="str">
        <f>IF(AQ52="","",VLOOKUP(AQ52,'[1]【記載例】シフト記号表（勤務時間帯）'!$C$6:$K$35,9,FALSE))</f>
        <v/>
      </c>
      <c r="AR53" s="521">
        <f>IF(AR52="","",VLOOKUP(AR52,'[1]【記載例】シフト記号表（勤務時間帯）'!$C$6:$K$35,9,FALSE))</f>
        <v>4</v>
      </c>
      <c r="AS53" s="521" t="str">
        <f>IF(AS52="","",VLOOKUP(AS52,'[1]【記載例】シフト記号表（勤務時間帯）'!$C$6:$K$35,9,FALSE))</f>
        <v/>
      </c>
      <c r="AT53" s="522">
        <f>IF(AT52="","",VLOOKUP(AT52,'[1]【記載例】シフト記号表（勤務時間帯）'!$C$6:$K$35,9,FALSE))</f>
        <v>4</v>
      </c>
      <c r="AU53" s="520" t="str">
        <f>IF(AU52="","",VLOOKUP(AU52,'[1]【記載例】シフト記号表（勤務時間帯）'!$C$6:$K$35,9,FALSE))</f>
        <v/>
      </c>
      <c r="AV53" s="521" t="str">
        <f>IF(AV52="","",VLOOKUP(AV52,'[1]【記載例】シフト記号表（勤務時間帯）'!$C$6:$K$35,9,FALSE))</f>
        <v/>
      </c>
      <c r="AW53" s="521" t="str">
        <f>IF(AW52="","",VLOOKUP(AW52,'[1]【記載例】シフト記号表（勤務時間帯）'!$C$6:$K$35,9,FALSE))</f>
        <v/>
      </c>
      <c r="AX53" s="1191">
        <f>IF($BB$3="４週",SUM(S53:AT53),IF($BB$3="暦月",SUM(S53:AW53),""))</f>
        <v>48</v>
      </c>
      <c r="AY53" s="1192"/>
      <c r="AZ53" s="1193">
        <f>IF($BB$3="４週",AX53/4,IF($BB$3="暦月",【記載例】地密通所!AX53/(【記載例】地密通所!$BB$8/7),""))</f>
        <v>12</v>
      </c>
      <c r="BA53" s="1194"/>
      <c r="BB53" s="1032"/>
      <c r="BC53" s="1033"/>
      <c r="BD53" s="1033"/>
      <c r="BE53" s="1033"/>
      <c r="BF53" s="1034"/>
    </row>
    <row r="54" spans="2:58" ht="20.25" customHeight="1">
      <c r="B54" s="1216"/>
      <c r="C54" s="1049"/>
      <c r="D54" s="1050"/>
      <c r="E54" s="1051"/>
      <c r="F54" s="519" t="str">
        <f>C52</f>
        <v>機能訓練指導員</v>
      </c>
      <c r="G54" s="964"/>
      <c r="H54" s="968"/>
      <c r="I54" s="966"/>
      <c r="J54" s="966"/>
      <c r="K54" s="967"/>
      <c r="L54" s="975"/>
      <c r="M54" s="976"/>
      <c r="N54" s="976"/>
      <c r="O54" s="977"/>
      <c r="P54" s="1213" t="s">
        <v>300</v>
      </c>
      <c r="Q54" s="1214"/>
      <c r="R54" s="1215"/>
      <c r="S54" s="524" t="str">
        <f>IF(S52="","",VLOOKUP(S52,'[1]【記載例】シフト記号表（勤務時間帯）'!$C$6:$U$35,19,FALSE))</f>
        <v/>
      </c>
      <c r="T54" s="525">
        <f>IF(T52="","",VLOOKUP(T52,'[1]【記載例】シフト記号表（勤務時間帯）'!$C$6:$U$35,19,FALSE))</f>
        <v>3</v>
      </c>
      <c r="U54" s="525" t="str">
        <f>IF(U52="","",VLOOKUP(U52,'[1]【記載例】シフト記号表（勤務時間帯）'!$C$6:$U$35,19,FALSE))</f>
        <v/>
      </c>
      <c r="V54" s="525" t="str">
        <f>IF(V52="","",VLOOKUP(V52,'[1]【記載例】シフト記号表（勤務時間帯）'!$C$6:$U$35,19,FALSE))</f>
        <v/>
      </c>
      <c r="W54" s="525">
        <f>IF(W52="","",VLOOKUP(W52,'[1]【記載例】シフト記号表（勤務時間帯）'!$C$6:$U$35,19,FALSE))</f>
        <v>3</v>
      </c>
      <c r="X54" s="525" t="str">
        <f>IF(X52="","",VLOOKUP(X52,'[1]【記載例】シフト記号表（勤務時間帯）'!$C$6:$U$35,19,FALSE))</f>
        <v/>
      </c>
      <c r="Y54" s="526">
        <f>IF(Y52="","",VLOOKUP(Y52,'[1]【記載例】シフト記号表（勤務時間帯）'!$C$6:$U$35,19,FALSE))</f>
        <v>3</v>
      </c>
      <c r="Z54" s="524" t="str">
        <f>IF(Z52="","",VLOOKUP(Z52,'[1]【記載例】シフト記号表（勤務時間帯）'!$C$6:$U$35,19,FALSE))</f>
        <v/>
      </c>
      <c r="AA54" s="525">
        <f>IF(AA52="","",VLOOKUP(AA52,'[1]【記載例】シフト記号表（勤務時間帯）'!$C$6:$U$35,19,FALSE))</f>
        <v>3</v>
      </c>
      <c r="AB54" s="525" t="str">
        <f>IF(AB52="","",VLOOKUP(AB52,'[1]【記載例】シフト記号表（勤務時間帯）'!$C$6:$U$35,19,FALSE))</f>
        <v/>
      </c>
      <c r="AC54" s="525" t="str">
        <f>IF(AC52="","",VLOOKUP(AC52,'[1]【記載例】シフト記号表（勤務時間帯）'!$C$6:$U$35,19,FALSE))</f>
        <v/>
      </c>
      <c r="AD54" s="525">
        <f>IF(AD52="","",VLOOKUP(AD52,'[1]【記載例】シフト記号表（勤務時間帯）'!$C$6:$U$35,19,FALSE))</f>
        <v>3</v>
      </c>
      <c r="AE54" s="525" t="str">
        <f>IF(AE52="","",VLOOKUP(AE52,'[1]【記載例】シフト記号表（勤務時間帯）'!$C$6:$U$35,19,FALSE))</f>
        <v/>
      </c>
      <c r="AF54" s="526">
        <f>IF(AF52="","",VLOOKUP(AF52,'[1]【記載例】シフト記号表（勤務時間帯）'!$C$6:$U$35,19,FALSE))</f>
        <v>3</v>
      </c>
      <c r="AG54" s="524" t="str">
        <f>IF(AG52="","",VLOOKUP(AG52,'[1]【記載例】シフト記号表（勤務時間帯）'!$C$6:$U$35,19,FALSE))</f>
        <v/>
      </c>
      <c r="AH54" s="525">
        <f>IF(AH52="","",VLOOKUP(AH52,'[1]【記載例】シフト記号表（勤務時間帯）'!$C$6:$U$35,19,FALSE))</f>
        <v>3</v>
      </c>
      <c r="AI54" s="525" t="str">
        <f>IF(AI52="","",VLOOKUP(AI52,'[1]【記載例】シフト記号表（勤務時間帯）'!$C$6:$U$35,19,FALSE))</f>
        <v/>
      </c>
      <c r="AJ54" s="525" t="str">
        <f>IF(AJ52="","",VLOOKUP(AJ52,'[1]【記載例】シフト記号表（勤務時間帯）'!$C$6:$U$35,19,FALSE))</f>
        <v/>
      </c>
      <c r="AK54" s="525">
        <f>IF(AK52="","",VLOOKUP(AK52,'[1]【記載例】シフト記号表（勤務時間帯）'!$C$6:$U$35,19,FALSE))</f>
        <v>3</v>
      </c>
      <c r="AL54" s="525" t="str">
        <f>IF(AL52="","",VLOOKUP(AL52,'[1]【記載例】シフト記号表（勤務時間帯）'!$C$6:$U$35,19,FALSE))</f>
        <v/>
      </c>
      <c r="AM54" s="526">
        <f>IF(AM52="","",VLOOKUP(AM52,'[1]【記載例】シフト記号表（勤務時間帯）'!$C$6:$U$35,19,FALSE))</f>
        <v>3</v>
      </c>
      <c r="AN54" s="524" t="str">
        <f>IF(AN52="","",VLOOKUP(AN52,'[1]【記載例】シフト記号表（勤務時間帯）'!$C$6:$U$35,19,FALSE))</f>
        <v/>
      </c>
      <c r="AO54" s="525">
        <f>IF(AO52="","",VLOOKUP(AO52,'[1]【記載例】シフト記号表（勤務時間帯）'!$C$6:$U$35,19,FALSE))</f>
        <v>3</v>
      </c>
      <c r="AP54" s="525" t="str">
        <f>IF(AP52="","",VLOOKUP(AP52,'[1]【記載例】シフト記号表（勤務時間帯）'!$C$6:$U$35,19,FALSE))</f>
        <v/>
      </c>
      <c r="AQ54" s="525" t="str">
        <f>IF(AQ52="","",VLOOKUP(AQ52,'[1]【記載例】シフト記号表（勤務時間帯）'!$C$6:$U$35,19,FALSE))</f>
        <v/>
      </c>
      <c r="AR54" s="525">
        <f>IF(AR52="","",VLOOKUP(AR52,'[1]【記載例】シフト記号表（勤務時間帯）'!$C$6:$U$35,19,FALSE))</f>
        <v>3</v>
      </c>
      <c r="AS54" s="525" t="str">
        <f>IF(AS52="","",VLOOKUP(AS52,'[1]【記載例】シフト記号表（勤務時間帯）'!$C$6:$U$35,19,FALSE))</f>
        <v/>
      </c>
      <c r="AT54" s="526">
        <f>IF(AT52="","",VLOOKUP(AT52,'[1]【記載例】シフト記号表（勤務時間帯）'!$C$6:$U$35,19,FALSE))</f>
        <v>3</v>
      </c>
      <c r="AU54" s="524" t="str">
        <f>IF(AU52="","",VLOOKUP(AU52,'[1]【記載例】シフト記号表（勤務時間帯）'!$C$6:$U$35,19,FALSE))</f>
        <v/>
      </c>
      <c r="AV54" s="525" t="str">
        <f>IF(AV52="","",VLOOKUP(AV52,'[1]【記載例】シフト記号表（勤務時間帯）'!$C$6:$U$35,19,FALSE))</f>
        <v/>
      </c>
      <c r="AW54" s="525" t="str">
        <f>IF(AW52="","",VLOOKUP(AW52,'[1]【記載例】シフト記号表（勤務時間帯）'!$C$6:$U$35,19,FALSE))</f>
        <v/>
      </c>
      <c r="AX54" s="1198">
        <f>IF($BB$3="４週",SUM(S54:AT54),IF($BB$3="暦月",SUM(S54:AW54),""))</f>
        <v>36</v>
      </c>
      <c r="AY54" s="1199"/>
      <c r="AZ54" s="1200">
        <f>IF($BB$3="４週",AX54/4,IF($BB$3="暦月",【記載例】地密通所!AX54/(【記載例】地密通所!$BB$8/7),""))</f>
        <v>9</v>
      </c>
      <c r="BA54" s="1201"/>
      <c r="BB54" s="1035"/>
      <c r="BC54" s="1036"/>
      <c r="BD54" s="1036"/>
      <c r="BE54" s="1036"/>
      <c r="BF54" s="1037"/>
    </row>
    <row r="55" spans="2:58" ht="20.25" customHeight="1">
      <c r="B55" s="1216">
        <f>B52+1</f>
        <v>12</v>
      </c>
      <c r="C55" s="1043"/>
      <c r="D55" s="1044"/>
      <c r="E55" s="1045"/>
      <c r="F55" s="527"/>
      <c r="G55" s="962"/>
      <c r="H55" s="965"/>
      <c r="I55" s="966"/>
      <c r="J55" s="966"/>
      <c r="K55" s="967"/>
      <c r="L55" s="969"/>
      <c r="M55" s="970"/>
      <c r="N55" s="970"/>
      <c r="O55" s="971"/>
      <c r="P55" s="1172" t="s">
        <v>302</v>
      </c>
      <c r="Q55" s="1173"/>
      <c r="R55" s="1174"/>
      <c r="S55" s="516"/>
      <c r="T55" s="517"/>
      <c r="U55" s="517"/>
      <c r="V55" s="517"/>
      <c r="W55" s="517"/>
      <c r="X55" s="517"/>
      <c r="Y55" s="518"/>
      <c r="Z55" s="516"/>
      <c r="AA55" s="517"/>
      <c r="AB55" s="517"/>
      <c r="AC55" s="517"/>
      <c r="AD55" s="517"/>
      <c r="AE55" s="517"/>
      <c r="AF55" s="518"/>
      <c r="AG55" s="516"/>
      <c r="AH55" s="517"/>
      <c r="AI55" s="517"/>
      <c r="AJ55" s="517"/>
      <c r="AK55" s="517"/>
      <c r="AL55" s="517"/>
      <c r="AM55" s="518"/>
      <c r="AN55" s="516"/>
      <c r="AO55" s="517"/>
      <c r="AP55" s="517"/>
      <c r="AQ55" s="517"/>
      <c r="AR55" s="517"/>
      <c r="AS55" s="517"/>
      <c r="AT55" s="518"/>
      <c r="AU55" s="516"/>
      <c r="AV55" s="517"/>
      <c r="AW55" s="517"/>
      <c r="AX55" s="1184"/>
      <c r="AY55" s="1185"/>
      <c r="AZ55" s="1186"/>
      <c r="BA55" s="1187"/>
      <c r="BB55" s="997"/>
      <c r="BC55" s="970"/>
      <c r="BD55" s="970"/>
      <c r="BE55" s="970"/>
      <c r="BF55" s="971"/>
    </row>
    <row r="56" spans="2:58" ht="20.25" customHeight="1">
      <c r="B56" s="1216"/>
      <c r="C56" s="1046"/>
      <c r="D56" s="1047"/>
      <c r="E56" s="1048"/>
      <c r="F56" s="519"/>
      <c r="G56" s="963"/>
      <c r="H56" s="968"/>
      <c r="I56" s="966"/>
      <c r="J56" s="966"/>
      <c r="K56" s="967"/>
      <c r="L56" s="972"/>
      <c r="M56" s="973"/>
      <c r="N56" s="973"/>
      <c r="O56" s="974"/>
      <c r="P56" s="1188" t="s">
        <v>301</v>
      </c>
      <c r="Q56" s="1189"/>
      <c r="R56" s="1190"/>
      <c r="S56" s="520" t="str">
        <f>IF(S55="","",VLOOKUP(S55,'[1]【記載例】シフト記号表（勤務時間帯）'!$C$6:$K$35,9,FALSE))</f>
        <v/>
      </c>
      <c r="T56" s="521" t="str">
        <f>IF(T55="","",VLOOKUP(T55,'[1]【記載例】シフト記号表（勤務時間帯）'!$C$6:$K$35,9,FALSE))</f>
        <v/>
      </c>
      <c r="U56" s="521" t="str">
        <f>IF(U55="","",VLOOKUP(U55,'[1]【記載例】シフト記号表（勤務時間帯）'!$C$6:$K$35,9,FALSE))</f>
        <v/>
      </c>
      <c r="V56" s="521" t="str">
        <f>IF(V55="","",VLOOKUP(V55,'[1]【記載例】シフト記号表（勤務時間帯）'!$C$6:$K$35,9,FALSE))</f>
        <v/>
      </c>
      <c r="W56" s="521" t="str">
        <f>IF(W55="","",VLOOKUP(W55,'[1]【記載例】シフト記号表（勤務時間帯）'!$C$6:$K$35,9,FALSE))</f>
        <v/>
      </c>
      <c r="X56" s="521" t="str">
        <f>IF(X55="","",VLOOKUP(X55,'[1]【記載例】シフト記号表（勤務時間帯）'!$C$6:$K$35,9,FALSE))</f>
        <v/>
      </c>
      <c r="Y56" s="522" t="str">
        <f>IF(Y55="","",VLOOKUP(Y55,'[1]【記載例】シフト記号表（勤務時間帯）'!$C$6:$K$35,9,FALSE))</f>
        <v/>
      </c>
      <c r="Z56" s="520" t="str">
        <f>IF(Z55="","",VLOOKUP(Z55,'[1]【記載例】シフト記号表（勤務時間帯）'!$C$6:$K$35,9,FALSE))</f>
        <v/>
      </c>
      <c r="AA56" s="521" t="str">
        <f>IF(AA55="","",VLOOKUP(AA55,'[1]【記載例】シフト記号表（勤務時間帯）'!$C$6:$K$35,9,FALSE))</f>
        <v/>
      </c>
      <c r="AB56" s="521" t="str">
        <f>IF(AB55="","",VLOOKUP(AB55,'[1]【記載例】シフト記号表（勤務時間帯）'!$C$6:$K$35,9,FALSE))</f>
        <v/>
      </c>
      <c r="AC56" s="521" t="str">
        <f>IF(AC55="","",VLOOKUP(AC55,'[1]【記載例】シフト記号表（勤務時間帯）'!$C$6:$K$35,9,FALSE))</f>
        <v/>
      </c>
      <c r="AD56" s="521" t="str">
        <f>IF(AD55="","",VLOOKUP(AD55,'[1]【記載例】シフト記号表（勤務時間帯）'!$C$6:$K$35,9,FALSE))</f>
        <v/>
      </c>
      <c r="AE56" s="521" t="str">
        <f>IF(AE55="","",VLOOKUP(AE55,'[1]【記載例】シフト記号表（勤務時間帯）'!$C$6:$K$35,9,FALSE))</f>
        <v/>
      </c>
      <c r="AF56" s="522" t="str">
        <f>IF(AF55="","",VLOOKUP(AF55,'[1]【記載例】シフト記号表（勤務時間帯）'!$C$6:$K$35,9,FALSE))</f>
        <v/>
      </c>
      <c r="AG56" s="520" t="str">
        <f>IF(AG55="","",VLOOKUP(AG55,'[1]【記載例】シフト記号表（勤務時間帯）'!$C$6:$K$35,9,FALSE))</f>
        <v/>
      </c>
      <c r="AH56" s="521" t="str">
        <f>IF(AH55="","",VLOOKUP(AH55,'[1]【記載例】シフト記号表（勤務時間帯）'!$C$6:$K$35,9,FALSE))</f>
        <v/>
      </c>
      <c r="AI56" s="521" t="str">
        <f>IF(AI55="","",VLOOKUP(AI55,'[1]【記載例】シフト記号表（勤務時間帯）'!$C$6:$K$35,9,FALSE))</f>
        <v/>
      </c>
      <c r="AJ56" s="521" t="str">
        <f>IF(AJ55="","",VLOOKUP(AJ55,'[1]【記載例】シフト記号表（勤務時間帯）'!$C$6:$K$35,9,FALSE))</f>
        <v/>
      </c>
      <c r="AK56" s="521" t="str">
        <f>IF(AK55="","",VLOOKUP(AK55,'[1]【記載例】シフト記号表（勤務時間帯）'!$C$6:$K$35,9,FALSE))</f>
        <v/>
      </c>
      <c r="AL56" s="521" t="str">
        <f>IF(AL55="","",VLOOKUP(AL55,'[1]【記載例】シフト記号表（勤務時間帯）'!$C$6:$K$35,9,FALSE))</f>
        <v/>
      </c>
      <c r="AM56" s="522" t="str">
        <f>IF(AM55="","",VLOOKUP(AM55,'[1]【記載例】シフト記号表（勤務時間帯）'!$C$6:$K$35,9,FALSE))</f>
        <v/>
      </c>
      <c r="AN56" s="520" t="str">
        <f>IF(AN55="","",VLOOKUP(AN55,'[1]【記載例】シフト記号表（勤務時間帯）'!$C$6:$K$35,9,FALSE))</f>
        <v/>
      </c>
      <c r="AO56" s="521" t="str">
        <f>IF(AO55="","",VLOOKUP(AO55,'[1]【記載例】シフト記号表（勤務時間帯）'!$C$6:$K$35,9,FALSE))</f>
        <v/>
      </c>
      <c r="AP56" s="521" t="str">
        <f>IF(AP55="","",VLOOKUP(AP55,'[1]【記載例】シフト記号表（勤務時間帯）'!$C$6:$K$35,9,FALSE))</f>
        <v/>
      </c>
      <c r="AQ56" s="521" t="str">
        <f>IF(AQ55="","",VLOOKUP(AQ55,'[1]【記載例】シフト記号表（勤務時間帯）'!$C$6:$K$35,9,FALSE))</f>
        <v/>
      </c>
      <c r="AR56" s="521" t="str">
        <f>IF(AR55="","",VLOOKUP(AR55,'[1]【記載例】シフト記号表（勤務時間帯）'!$C$6:$K$35,9,FALSE))</f>
        <v/>
      </c>
      <c r="AS56" s="521" t="str">
        <f>IF(AS55="","",VLOOKUP(AS55,'[1]【記載例】シフト記号表（勤務時間帯）'!$C$6:$K$35,9,FALSE))</f>
        <v/>
      </c>
      <c r="AT56" s="522" t="str">
        <f>IF(AT55="","",VLOOKUP(AT55,'[1]【記載例】シフト記号表（勤務時間帯）'!$C$6:$K$35,9,FALSE))</f>
        <v/>
      </c>
      <c r="AU56" s="520" t="str">
        <f>IF(AU55="","",VLOOKUP(AU55,'[1]【記載例】シフト記号表（勤務時間帯）'!$C$6:$K$35,9,FALSE))</f>
        <v/>
      </c>
      <c r="AV56" s="521" t="str">
        <f>IF(AV55="","",VLOOKUP(AV55,'[1]【記載例】シフト記号表（勤務時間帯）'!$C$6:$K$35,9,FALSE))</f>
        <v/>
      </c>
      <c r="AW56" s="521" t="str">
        <f>IF(AW55="","",VLOOKUP(AW55,'[1]【記載例】シフト記号表（勤務時間帯）'!$C$6:$K$35,9,FALSE))</f>
        <v/>
      </c>
      <c r="AX56" s="1191">
        <f>IF($BB$3="４週",SUM(S56:AT56),IF($BB$3="暦月",SUM(S56:AW56),""))</f>
        <v>0</v>
      </c>
      <c r="AY56" s="1192"/>
      <c r="AZ56" s="1193">
        <f>IF($BB$3="４週",AX56/4,IF($BB$3="暦月",【記載例】地密通所!AX56/(【記載例】地密通所!$BB$8/7),""))</f>
        <v>0</v>
      </c>
      <c r="BA56" s="1194"/>
      <c r="BB56" s="998"/>
      <c r="BC56" s="973"/>
      <c r="BD56" s="973"/>
      <c r="BE56" s="973"/>
      <c r="BF56" s="974"/>
    </row>
    <row r="57" spans="2:58" ht="20.25" customHeight="1">
      <c r="B57" s="1216"/>
      <c r="C57" s="1049"/>
      <c r="D57" s="1050"/>
      <c r="E57" s="1051"/>
      <c r="F57" s="519">
        <f>C55</f>
        <v>0</v>
      </c>
      <c r="G57" s="964"/>
      <c r="H57" s="968"/>
      <c r="I57" s="966"/>
      <c r="J57" s="966"/>
      <c r="K57" s="967"/>
      <c r="L57" s="975"/>
      <c r="M57" s="976"/>
      <c r="N57" s="976"/>
      <c r="O57" s="977"/>
      <c r="P57" s="1213" t="s">
        <v>300</v>
      </c>
      <c r="Q57" s="1214"/>
      <c r="R57" s="1215"/>
      <c r="S57" s="524" t="str">
        <f>IF(S55="","",VLOOKUP(S55,'[1]【記載例】シフト記号表（勤務時間帯）'!$C$6:$U$35,19,FALSE))</f>
        <v/>
      </c>
      <c r="T57" s="525" t="str">
        <f>IF(T55="","",VLOOKUP(T55,'[1]【記載例】シフト記号表（勤務時間帯）'!$C$6:$U$35,19,FALSE))</f>
        <v/>
      </c>
      <c r="U57" s="525" t="str">
        <f>IF(U55="","",VLOOKUP(U55,'[1]【記載例】シフト記号表（勤務時間帯）'!$C$6:$U$35,19,FALSE))</f>
        <v/>
      </c>
      <c r="V57" s="525" t="str">
        <f>IF(V55="","",VLOOKUP(V55,'[1]【記載例】シフト記号表（勤務時間帯）'!$C$6:$U$35,19,FALSE))</f>
        <v/>
      </c>
      <c r="W57" s="525" t="str">
        <f>IF(W55="","",VLOOKUP(W55,'[1]【記載例】シフト記号表（勤務時間帯）'!$C$6:$U$35,19,FALSE))</f>
        <v/>
      </c>
      <c r="X57" s="525" t="str">
        <f>IF(X55="","",VLOOKUP(X55,'[1]【記載例】シフト記号表（勤務時間帯）'!$C$6:$U$35,19,FALSE))</f>
        <v/>
      </c>
      <c r="Y57" s="526" t="str">
        <f>IF(Y55="","",VLOOKUP(Y55,'[1]【記載例】シフト記号表（勤務時間帯）'!$C$6:$U$35,19,FALSE))</f>
        <v/>
      </c>
      <c r="Z57" s="524" t="str">
        <f>IF(Z55="","",VLOOKUP(Z55,'[1]【記載例】シフト記号表（勤務時間帯）'!$C$6:$U$35,19,FALSE))</f>
        <v/>
      </c>
      <c r="AA57" s="525" t="str">
        <f>IF(AA55="","",VLOOKUP(AA55,'[1]【記載例】シフト記号表（勤務時間帯）'!$C$6:$U$35,19,FALSE))</f>
        <v/>
      </c>
      <c r="AB57" s="525" t="str">
        <f>IF(AB55="","",VLOOKUP(AB55,'[1]【記載例】シフト記号表（勤務時間帯）'!$C$6:$U$35,19,FALSE))</f>
        <v/>
      </c>
      <c r="AC57" s="525" t="str">
        <f>IF(AC55="","",VLOOKUP(AC55,'[1]【記載例】シフト記号表（勤務時間帯）'!$C$6:$U$35,19,FALSE))</f>
        <v/>
      </c>
      <c r="AD57" s="525" t="str">
        <f>IF(AD55="","",VLOOKUP(AD55,'[1]【記載例】シフト記号表（勤務時間帯）'!$C$6:$U$35,19,FALSE))</f>
        <v/>
      </c>
      <c r="AE57" s="525" t="str">
        <f>IF(AE55="","",VLOOKUP(AE55,'[1]【記載例】シフト記号表（勤務時間帯）'!$C$6:$U$35,19,FALSE))</f>
        <v/>
      </c>
      <c r="AF57" s="526" t="str">
        <f>IF(AF55="","",VLOOKUP(AF55,'[1]【記載例】シフト記号表（勤務時間帯）'!$C$6:$U$35,19,FALSE))</f>
        <v/>
      </c>
      <c r="AG57" s="524" t="str">
        <f>IF(AG55="","",VLOOKUP(AG55,'[1]【記載例】シフト記号表（勤務時間帯）'!$C$6:$U$35,19,FALSE))</f>
        <v/>
      </c>
      <c r="AH57" s="525" t="str">
        <f>IF(AH55="","",VLOOKUP(AH55,'[1]【記載例】シフト記号表（勤務時間帯）'!$C$6:$U$35,19,FALSE))</f>
        <v/>
      </c>
      <c r="AI57" s="525" t="str">
        <f>IF(AI55="","",VLOOKUP(AI55,'[1]【記載例】シフト記号表（勤務時間帯）'!$C$6:$U$35,19,FALSE))</f>
        <v/>
      </c>
      <c r="AJ57" s="525" t="str">
        <f>IF(AJ55="","",VLOOKUP(AJ55,'[1]【記載例】シフト記号表（勤務時間帯）'!$C$6:$U$35,19,FALSE))</f>
        <v/>
      </c>
      <c r="AK57" s="525" t="str">
        <f>IF(AK55="","",VLOOKUP(AK55,'[1]【記載例】シフト記号表（勤務時間帯）'!$C$6:$U$35,19,FALSE))</f>
        <v/>
      </c>
      <c r="AL57" s="525" t="str">
        <f>IF(AL55="","",VLOOKUP(AL55,'[1]【記載例】シフト記号表（勤務時間帯）'!$C$6:$U$35,19,FALSE))</f>
        <v/>
      </c>
      <c r="AM57" s="526" t="str">
        <f>IF(AM55="","",VLOOKUP(AM55,'[1]【記載例】シフト記号表（勤務時間帯）'!$C$6:$U$35,19,FALSE))</f>
        <v/>
      </c>
      <c r="AN57" s="524" t="str">
        <f>IF(AN55="","",VLOOKUP(AN55,'[1]【記載例】シフト記号表（勤務時間帯）'!$C$6:$U$35,19,FALSE))</f>
        <v/>
      </c>
      <c r="AO57" s="525" t="str">
        <f>IF(AO55="","",VLOOKUP(AO55,'[1]【記載例】シフト記号表（勤務時間帯）'!$C$6:$U$35,19,FALSE))</f>
        <v/>
      </c>
      <c r="AP57" s="525" t="str">
        <f>IF(AP55="","",VLOOKUP(AP55,'[1]【記載例】シフト記号表（勤務時間帯）'!$C$6:$U$35,19,FALSE))</f>
        <v/>
      </c>
      <c r="AQ57" s="525" t="str">
        <f>IF(AQ55="","",VLOOKUP(AQ55,'[1]【記載例】シフト記号表（勤務時間帯）'!$C$6:$U$35,19,FALSE))</f>
        <v/>
      </c>
      <c r="AR57" s="525" t="str">
        <f>IF(AR55="","",VLOOKUP(AR55,'[1]【記載例】シフト記号表（勤務時間帯）'!$C$6:$U$35,19,FALSE))</f>
        <v/>
      </c>
      <c r="AS57" s="525" t="str">
        <f>IF(AS55="","",VLOOKUP(AS55,'[1]【記載例】シフト記号表（勤務時間帯）'!$C$6:$U$35,19,FALSE))</f>
        <v/>
      </c>
      <c r="AT57" s="526" t="str">
        <f>IF(AT55="","",VLOOKUP(AT55,'[1]【記載例】シフト記号表（勤務時間帯）'!$C$6:$U$35,19,FALSE))</f>
        <v/>
      </c>
      <c r="AU57" s="524" t="str">
        <f>IF(AU55="","",VLOOKUP(AU55,'[1]【記載例】シフト記号表（勤務時間帯）'!$C$6:$U$35,19,FALSE))</f>
        <v/>
      </c>
      <c r="AV57" s="525" t="str">
        <f>IF(AV55="","",VLOOKUP(AV55,'[1]【記載例】シフト記号表（勤務時間帯）'!$C$6:$U$35,19,FALSE))</f>
        <v/>
      </c>
      <c r="AW57" s="525" t="str">
        <f>IF(AW55="","",VLOOKUP(AW55,'[1]【記載例】シフト記号表（勤務時間帯）'!$C$6:$U$35,19,FALSE))</f>
        <v/>
      </c>
      <c r="AX57" s="1198">
        <f>IF($BB$3="４週",SUM(S57:AT57),IF($BB$3="暦月",SUM(S57:AW57),""))</f>
        <v>0</v>
      </c>
      <c r="AY57" s="1199"/>
      <c r="AZ57" s="1200">
        <f>IF($BB$3="４週",AX57/4,IF($BB$3="暦月",【記載例】地密通所!AX57/(【記載例】地密通所!$BB$8/7),""))</f>
        <v>0</v>
      </c>
      <c r="BA57" s="1201"/>
      <c r="BB57" s="1057"/>
      <c r="BC57" s="976"/>
      <c r="BD57" s="976"/>
      <c r="BE57" s="976"/>
      <c r="BF57" s="977"/>
    </row>
    <row r="58" spans="2:58" ht="20.25" customHeight="1">
      <c r="B58" s="1216">
        <f>B55+1</f>
        <v>13</v>
      </c>
      <c r="C58" s="1043"/>
      <c r="D58" s="1044"/>
      <c r="E58" s="1045"/>
      <c r="F58" s="527"/>
      <c r="G58" s="962"/>
      <c r="H58" s="965"/>
      <c r="I58" s="966"/>
      <c r="J58" s="966"/>
      <c r="K58" s="967"/>
      <c r="L58" s="969"/>
      <c r="M58" s="970"/>
      <c r="N58" s="970"/>
      <c r="O58" s="971"/>
      <c r="P58" s="1172" t="s">
        <v>302</v>
      </c>
      <c r="Q58" s="1173"/>
      <c r="R58" s="1174"/>
      <c r="S58" s="516"/>
      <c r="T58" s="517"/>
      <c r="U58" s="517"/>
      <c r="V58" s="517"/>
      <c r="W58" s="517"/>
      <c r="X58" s="517"/>
      <c r="Y58" s="518"/>
      <c r="Z58" s="516"/>
      <c r="AA58" s="517"/>
      <c r="AB58" s="517"/>
      <c r="AC58" s="517"/>
      <c r="AD58" s="517"/>
      <c r="AE58" s="517"/>
      <c r="AF58" s="518"/>
      <c r="AG58" s="516"/>
      <c r="AH58" s="517"/>
      <c r="AI58" s="517"/>
      <c r="AJ58" s="517"/>
      <c r="AK58" s="517"/>
      <c r="AL58" s="517"/>
      <c r="AM58" s="518"/>
      <c r="AN58" s="516"/>
      <c r="AO58" s="517"/>
      <c r="AP58" s="517"/>
      <c r="AQ58" s="517"/>
      <c r="AR58" s="517"/>
      <c r="AS58" s="517"/>
      <c r="AT58" s="518"/>
      <c r="AU58" s="516"/>
      <c r="AV58" s="517"/>
      <c r="AW58" s="517"/>
      <c r="AX58" s="1184"/>
      <c r="AY58" s="1185"/>
      <c r="AZ58" s="1186"/>
      <c r="BA58" s="1187"/>
      <c r="BB58" s="997"/>
      <c r="BC58" s="970"/>
      <c r="BD58" s="970"/>
      <c r="BE58" s="970"/>
      <c r="BF58" s="971"/>
    </row>
    <row r="59" spans="2:58" ht="20.25" customHeight="1">
      <c r="B59" s="1216"/>
      <c r="C59" s="1046"/>
      <c r="D59" s="1047"/>
      <c r="E59" s="1048"/>
      <c r="F59" s="519"/>
      <c r="G59" s="963"/>
      <c r="H59" s="968"/>
      <c r="I59" s="966"/>
      <c r="J59" s="966"/>
      <c r="K59" s="967"/>
      <c r="L59" s="972"/>
      <c r="M59" s="973"/>
      <c r="N59" s="973"/>
      <c r="O59" s="974"/>
      <c r="P59" s="1188" t="s">
        <v>301</v>
      </c>
      <c r="Q59" s="1189"/>
      <c r="R59" s="1190"/>
      <c r="S59" s="520" t="str">
        <f>IF(S58="","",VLOOKUP(S58,'[1]【記載例】シフト記号表（勤務時間帯）'!$C$6:$K$35,9,FALSE))</f>
        <v/>
      </c>
      <c r="T59" s="521" t="str">
        <f>IF(T58="","",VLOOKUP(T58,'[1]【記載例】シフト記号表（勤務時間帯）'!$C$6:$K$35,9,FALSE))</f>
        <v/>
      </c>
      <c r="U59" s="521" t="str">
        <f>IF(U58="","",VLOOKUP(U58,'[1]【記載例】シフト記号表（勤務時間帯）'!$C$6:$K$35,9,FALSE))</f>
        <v/>
      </c>
      <c r="V59" s="521" t="str">
        <f>IF(V58="","",VLOOKUP(V58,'[1]【記載例】シフト記号表（勤務時間帯）'!$C$6:$K$35,9,FALSE))</f>
        <v/>
      </c>
      <c r="W59" s="521" t="str">
        <f>IF(W58="","",VLOOKUP(W58,'[1]【記載例】シフト記号表（勤務時間帯）'!$C$6:$K$35,9,FALSE))</f>
        <v/>
      </c>
      <c r="X59" s="521" t="str">
        <f>IF(X58="","",VLOOKUP(X58,'[1]【記載例】シフト記号表（勤務時間帯）'!$C$6:$K$35,9,FALSE))</f>
        <v/>
      </c>
      <c r="Y59" s="522" t="str">
        <f>IF(Y58="","",VLOOKUP(Y58,'[1]【記載例】シフト記号表（勤務時間帯）'!$C$6:$K$35,9,FALSE))</f>
        <v/>
      </c>
      <c r="Z59" s="520" t="str">
        <f>IF(Z58="","",VLOOKUP(Z58,'[1]【記載例】シフト記号表（勤務時間帯）'!$C$6:$K$35,9,FALSE))</f>
        <v/>
      </c>
      <c r="AA59" s="521" t="str">
        <f>IF(AA58="","",VLOOKUP(AA58,'[1]【記載例】シフト記号表（勤務時間帯）'!$C$6:$K$35,9,FALSE))</f>
        <v/>
      </c>
      <c r="AB59" s="521" t="str">
        <f>IF(AB58="","",VLOOKUP(AB58,'[1]【記載例】シフト記号表（勤務時間帯）'!$C$6:$K$35,9,FALSE))</f>
        <v/>
      </c>
      <c r="AC59" s="521" t="str">
        <f>IF(AC58="","",VLOOKUP(AC58,'[1]【記載例】シフト記号表（勤務時間帯）'!$C$6:$K$35,9,FALSE))</f>
        <v/>
      </c>
      <c r="AD59" s="521" t="str">
        <f>IF(AD58="","",VLOOKUP(AD58,'[1]【記載例】シフト記号表（勤務時間帯）'!$C$6:$K$35,9,FALSE))</f>
        <v/>
      </c>
      <c r="AE59" s="521" t="str">
        <f>IF(AE58="","",VLOOKUP(AE58,'[1]【記載例】シフト記号表（勤務時間帯）'!$C$6:$K$35,9,FALSE))</f>
        <v/>
      </c>
      <c r="AF59" s="522" t="str">
        <f>IF(AF58="","",VLOOKUP(AF58,'[1]【記載例】シフト記号表（勤務時間帯）'!$C$6:$K$35,9,FALSE))</f>
        <v/>
      </c>
      <c r="AG59" s="520" t="str">
        <f>IF(AG58="","",VLOOKUP(AG58,'[1]【記載例】シフト記号表（勤務時間帯）'!$C$6:$K$35,9,FALSE))</f>
        <v/>
      </c>
      <c r="AH59" s="521" t="str">
        <f>IF(AH58="","",VLOOKUP(AH58,'[1]【記載例】シフト記号表（勤務時間帯）'!$C$6:$K$35,9,FALSE))</f>
        <v/>
      </c>
      <c r="AI59" s="521" t="str">
        <f>IF(AI58="","",VLOOKUP(AI58,'[1]【記載例】シフト記号表（勤務時間帯）'!$C$6:$K$35,9,FALSE))</f>
        <v/>
      </c>
      <c r="AJ59" s="521" t="str">
        <f>IF(AJ58="","",VLOOKUP(AJ58,'[1]【記載例】シフト記号表（勤務時間帯）'!$C$6:$K$35,9,FALSE))</f>
        <v/>
      </c>
      <c r="AK59" s="521" t="str">
        <f>IF(AK58="","",VLOOKUP(AK58,'[1]【記載例】シフト記号表（勤務時間帯）'!$C$6:$K$35,9,FALSE))</f>
        <v/>
      </c>
      <c r="AL59" s="521" t="str">
        <f>IF(AL58="","",VLOOKUP(AL58,'[1]【記載例】シフト記号表（勤務時間帯）'!$C$6:$K$35,9,FALSE))</f>
        <v/>
      </c>
      <c r="AM59" s="522" t="str">
        <f>IF(AM58="","",VLOOKUP(AM58,'[1]【記載例】シフト記号表（勤務時間帯）'!$C$6:$K$35,9,FALSE))</f>
        <v/>
      </c>
      <c r="AN59" s="520" t="str">
        <f>IF(AN58="","",VLOOKUP(AN58,'[1]【記載例】シフト記号表（勤務時間帯）'!$C$6:$K$35,9,FALSE))</f>
        <v/>
      </c>
      <c r="AO59" s="521" t="str">
        <f>IF(AO58="","",VLOOKUP(AO58,'[1]【記載例】シフト記号表（勤務時間帯）'!$C$6:$K$35,9,FALSE))</f>
        <v/>
      </c>
      <c r="AP59" s="521" t="str">
        <f>IF(AP58="","",VLOOKUP(AP58,'[1]【記載例】シフト記号表（勤務時間帯）'!$C$6:$K$35,9,FALSE))</f>
        <v/>
      </c>
      <c r="AQ59" s="521" t="str">
        <f>IF(AQ58="","",VLOOKUP(AQ58,'[1]【記載例】シフト記号表（勤務時間帯）'!$C$6:$K$35,9,FALSE))</f>
        <v/>
      </c>
      <c r="AR59" s="521" t="str">
        <f>IF(AR58="","",VLOOKUP(AR58,'[1]【記載例】シフト記号表（勤務時間帯）'!$C$6:$K$35,9,FALSE))</f>
        <v/>
      </c>
      <c r="AS59" s="521" t="str">
        <f>IF(AS58="","",VLOOKUP(AS58,'[1]【記載例】シフト記号表（勤務時間帯）'!$C$6:$K$35,9,FALSE))</f>
        <v/>
      </c>
      <c r="AT59" s="522" t="str">
        <f>IF(AT58="","",VLOOKUP(AT58,'[1]【記載例】シフト記号表（勤務時間帯）'!$C$6:$K$35,9,FALSE))</f>
        <v/>
      </c>
      <c r="AU59" s="520" t="str">
        <f>IF(AU58="","",VLOOKUP(AU58,'[1]【記載例】シフト記号表（勤務時間帯）'!$C$6:$K$35,9,FALSE))</f>
        <v/>
      </c>
      <c r="AV59" s="521" t="str">
        <f>IF(AV58="","",VLOOKUP(AV58,'[1]【記載例】シフト記号表（勤務時間帯）'!$C$6:$K$35,9,FALSE))</f>
        <v/>
      </c>
      <c r="AW59" s="521" t="str">
        <f>IF(AW58="","",VLOOKUP(AW58,'[1]【記載例】シフト記号表（勤務時間帯）'!$C$6:$K$35,9,FALSE))</f>
        <v/>
      </c>
      <c r="AX59" s="1191">
        <f>IF($BB$3="４週",SUM(S59:AT59),IF($BB$3="暦月",SUM(S59:AW59),""))</f>
        <v>0</v>
      </c>
      <c r="AY59" s="1192"/>
      <c r="AZ59" s="1193">
        <f>IF($BB$3="４週",AX59/4,IF($BB$3="暦月",【記載例】地密通所!AX59/(【記載例】地密通所!$BB$8/7),""))</f>
        <v>0</v>
      </c>
      <c r="BA59" s="1194"/>
      <c r="BB59" s="998"/>
      <c r="BC59" s="973"/>
      <c r="BD59" s="973"/>
      <c r="BE59" s="973"/>
      <c r="BF59" s="974"/>
    </row>
    <row r="60" spans="2:58" ht="20.25" customHeight="1" thickBot="1">
      <c r="B60" s="1217"/>
      <c r="C60" s="1049"/>
      <c r="D60" s="1050"/>
      <c r="E60" s="1051"/>
      <c r="F60" s="528">
        <f>C58</f>
        <v>0</v>
      </c>
      <c r="G60" s="1052"/>
      <c r="H60" s="1053"/>
      <c r="I60" s="1054"/>
      <c r="J60" s="1054"/>
      <c r="K60" s="1055"/>
      <c r="L60" s="1056"/>
      <c r="M60" s="1000"/>
      <c r="N60" s="1000"/>
      <c r="O60" s="1001"/>
      <c r="P60" s="1195" t="s">
        <v>300</v>
      </c>
      <c r="Q60" s="1196"/>
      <c r="R60" s="1197"/>
      <c r="S60" s="524" t="str">
        <f>IF(S58="","",VLOOKUP(S58,'[1]【記載例】シフト記号表（勤務時間帯）'!$C$6:$U$35,19,FALSE))</f>
        <v/>
      </c>
      <c r="T60" s="525" t="str">
        <f>IF(T58="","",VLOOKUP(T58,'[1]【記載例】シフト記号表（勤務時間帯）'!$C$6:$U$35,19,FALSE))</f>
        <v/>
      </c>
      <c r="U60" s="525" t="str">
        <f>IF(U58="","",VLOOKUP(U58,'[1]【記載例】シフト記号表（勤務時間帯）'!$C$6:$U$35,19,FALSE))</f>
        <v/>
      </c>
      <c r="V60" s="525" t="str">
        <f>IF(V58="","",VLOOKUP(V58,'[1]【記載例】シフト記号表（勤務時間帯）'!$C$6:$U$35,19,FALSE))</f>
        <v/>
      </c>
      <c r="W60" s="525" t="str">
        <f>IF(W58="","",VLOOKUP(W58,'[1]【記載例】シフト記号表（勤務時間帯）'!$C$6:$U$35,19,FALSE))</f>
        <v/>
      </c>
      <c r="X60" s="525" t="str">
        <f>IF(X58="","",VLOOKUP(X58,'[1]【記載例】シフト記号表（勤務時間帯）'!$C$6:$U$35,19,FALSE))</f>
        <v/>
      </c>
      <c r="Y60" s="526" t="str">
        <f>IF(Y58="","",VLOOKUP(Y58,'[1]【記載例】シフト記号表（勤務時間帯）'!$C$6:$U$35,19,FALSE))</f>
        <v/>
      </c>
      <c r="Z60" s="524" t="str">
        <f>IF(Z58="","",VLOOKUP(Z58,'[1]【記載例】シフト記号表（勤務時間帯）'!$C$6:$U$35,19,FALSE))</f>
        <v/>
      </c>
      <c r="AA60" s="525" t="str">
        <f>IF(AA58="","",VLOOKUP(AA58,'[1]【記載例】シフト記号表（勤務時間帯）'!$C$6:$U$35,19,FALSE))</f>
        <v/>
      </c>
      <c r="AB60" s="525" t="str">
        <f>IF(AB58="","",VLOOKUP(AB58,'[1]【記載例】シフト記号表（勤務時間帯）'!$C$6:$U$35,19,FALSE))</f>
        <v/>
      </c>
      <c r="AC60" s="525" t="str">
        <f>IF(AC58="","",VLOOKUP(AC58,'[1]【記載例】シフト記号表（勤務時間帯）'!$C$6:$U$35,19,FALSE))</f>
        <v/>
      </c>
      <c r="AD60" s="525" t="str">
        <f>IF(AD58="","",VLOOKUP(AD58,'[1]【記載例】シフト記号表（勤務時間帯）'!$C$6:$U$35,19,FALSE))</f>
        <v/>
      </c>
      <c r="AE60" s="525" t="str">
        <f>IF(AE58="","",VLOOKUP(AE58,'[1]【記載例】シフト記号表（勤務時間帯）'!$C$6:$U$35,19,FALSE))</f>
        <v/>
      </c>
      <c r="AF60" s="526" t="str">
        <f>IF(AF58="","",VLOOKUP(AF58,'[1]【記載例】シフト記号表（勤務時間帯）'!$C$6:$U$35,19,FALSE))</f>
        <v/>
      </c>
      <c r="AG60" s="524" t="str">
        <f>IF(AG58="","",VLOOKUP(AG58,'[1]【記載例】シフト記号表（勤務時間帯）'!$C$6:$U$35,19,FALSE))</f>
        <v/>
      </c>
      <c r="AH60" s="525" t="str">
        <f>IF(AH58="","",VLOOKUP(AH58,'[1]【記載例】シフト記号表（勤務時間帯）'!$C$6:$U$35,19,FALSE))</f>
        <v/>
      </c>
      <c r="AI60" s="525" t="str">
        <f>IF(AI58="","",VLOOKUP(AI58,'[1]【記載例】シフト記号表（勤務時間帯）'!$C$6:$U$35,19,FALSE))</f>
        <v/>
      </c>
      <c r="AJ60" s="525" t="str">
        <f>IF(AJ58="","",VLOOKUP(AJ58,'[1]【記載例】シフト記号表（勤務時間帯）'!$C$6:$U$35,19,FALSE))</f>
        <v/>
      </c>
      <c r="AK60" s="525" t="str">
        <f>IF(AK58="","",VLOOKUP(AK58,'[1]【記載例】シフト記号表（勤務時間帯）'!$C$6:$U$35,19,FALSE))</f>
        <v/>
      </c>
      <c r="AL60" s="525" t="str">
        <f>IF(AL58="","",VLOOKUP(AL58,'[1]【記載例】シフト記号表（勤務時間帯）'!$C$6:$U$35,19,FALSE))</f>
        <v/>
      </c>
      <c r="AM60" s="526" t="str">
        <f>IF(AM58="","",VLOOKUP(AM58,'[1]【記載例】シフト記号表（勤務時間帯）'!$C$6:$U$35,19,FALSE))</f>
        <v/>
      </c>
      <c r="AN60" s="524" t="str">
        <f>IF(AN58="","",VLOOKUP(AN58,'[1]【記載例】シフト記号表（勤務時間帯）'!$C$6:$U$35,19,FALSE))</f>
        <v/>
      </c>
      <c r="AO60" s="525" t="str">
        <f>IF(AO58="","",VLOOKUP(AO58,'[1]【記載例】シフト記号表（勤務時間帯）'!$C$6:$U$35,19,FALSE))</f>
        <v/>
      </c>
      <c r="AP60" s="525" t="str">
        <f>IF(AP58="","",VLOOKUP(AP58,'[1]【記載例】シフト記号表（勤務時間帯）'!$C$6:$U$35,19,FALSE))</f>
        <v/>
      </c>
      <c r="AQ60" s="525" t="str">
        <f>IF(AQ58="","",VLOOKUP(AQ58,'[1]【記載例】シフト記号表（勤務時間帯）'!$C$6:$U$35,19,FALSE))</f>
        <v/>
      </c>
      <c r="AR60" s="525" t="str">
        <f>IF(AR58="","",VLOOKUP(AR58,'[1]【記載例】シフト記号表（勤務時間帯）'!$C$6:$U$35,19,FALSE))</f>
        <v/>
      </c>
      <c r="AS60" s="525" t="str">
        <f>IF(AS58="","",VLOOKUP(AS58,'[1]【記載例】シフト記号表（勤務時間帯）'!$C$6:$U$35,19,FALSE))</f>
        <v/>
      </c>
      <c r="AT60" s="526" t="str">
        <f>IF(AT58="","",VLOOKUP(AT58,'[1]【記載例】シフト記号表（勤務時間帯）'!$C$6:$U$35,19,FALSE))</f>
        <v/>
      </c>
      <c r="AU60" s="524" t="str">
        <f>IF(AU58="","",VLOOKUP(AU58,'[1]【記載例】シフト記号表（勤務時間帯）'!$C$6:$U$35,19,FALSE))</f>
        <v/>
      </c>
      <c r="AV60" s="525" t="str">
        <f>IF(AV58="","",VLOOKUP(AV58,'[1]【記載例】シフト記号表（勤務時間帯）'!$C$6:$U$35,19,FALSE))</f>
        <v/>
      </c>
      <c r="AW60" s="525" t="str">
        <f>IF(AW58="","",VLOOKUP(AW58,'[1]【記載例】シフト記号表（勤務時間帯）'!$C$6:$U$35,19,FALSE))</f>
        <v/>
      </c>
      <c r="AX60" s="1198">
        <f>IF($BB$3="４週",SUM(S60:AT60),IF($BB$3="暦月",SUM(S60:AW60),""))</f>
        <v>0</v>
      </c>
      <c r="AY60" s="1199"/>
      <c r="AZ60" s="1200">
        <f>IF($BB$3="４週",AX60/4,IF($BB$3="暦月",【記載例】地密通所!AX60/(【記載例】地密通所!$BB$8/7),""))</f>
        <v>0</v>
      </c>
      <c r="BA60" s="1201"/>
      <c r="BB60" s="999"/>
      <c r="BC60" s="1000"/>
      <c r="BD60" s="1000"/>
      <c r="BE60" s="1000"/>
      <c r="BF60" s="1001"/>
    </row>
    <row r="61" spans="2:58" s="536" customFormat="1" ht="6" customHeight="1" thickBot="1">
      <c r="B61" s="529"/>
      <c r="C61" s="530"/>
      <c r="D61" s="530"/>
      <c r="E61" s="530"/>
      <c r="F61" s="531"/>
      <c r="G61" s="531"/>
      <c r="H61" s="532"/>
      <c r="I61" s="532"/>
      <c r="J61" s="532"/>
      <c r="K61" s="532"/>
      <c r="L61" s="531"/>
      <c r="M61" s="531"/>
      <c r="N61" s="531"/>
      <c r="O61" s="531"/>
      <c r="P61" s="533"/>
      <c r="Q61" s="533"/>
      <c r="R61" s="533"/>
      <c r="S61" s="532"/>
      <c r="T61" s="532"/>
      <c r="U61" s="532"/>
      <c r="V61" s="532"/>
      <c r="W61" s="532"/>
      <c r="X61" s="532"/>
      <c r="Y61" s="532"/>
      <c r="Z61" s="532"/>
      <c r="AA61" s="532"/>
      <c r="AB61" s="532"/>
      <c r="AC61" s="532"/>
      <c r="AD61" s="532"/>
      <c r="AE61" s="532"/>
      <c r="AF61" s="532"/>
      <c r="AG61" s="532"/>
      <c r="AH61" s="532"/>
      <c r="AI61" s="532"/>
      <c r="AJ61" s="532"/>
      <c r="AK61" s="532"/>
      <c r="AL61" s="532"/>
      <c r="AM61" s="532"/>
      <c r="AN61" s="532"/>
      <c r="AO61" s="532"/>
      <c r="AP61" s="532"/>
      <c r="AQ61" s="532"/>
      <c r="AR61" s="532"/>
      <c r="AS61" s="532"/>
      <c r="AT61" s="532"/>
      <c r="AU61" s="532"/>
      <c r="AV61" s="532"/>
      <c r="AW61" s="532"/>
      <c r="AX61" s="534"/>
      <c r="AY61" s="534"/>
      <c r="AZ61" s="534"/>
      <c r="BA61" s="534"/>
      <c r="BB61" s="531"/>
      <c r="BC61" s="531"/>
      <c r="BD61" s="531"/>
      <c r="BE61" s="531"/>
      <c r="BF61" s="535"/>
    </row>
    <row r="62" spans="2:58" ht="20.100000000000001" customHeight="1">
      <c r="B62" s="537"/>
      <c r="C62" s="538"/>
      <c r="D62" s="538"/>
      <c r="E62" s="538"/>
      <c r="F62" s="539"/>
      <c r="G62" s="951" t="s">
        <v>734</v>
      </c>
      <c r="H62" s="951"/>
      <c r="I62" s="951"/>
      <c r="J62" s="951"/>
      <c r="K62" s="952"/>
      <c r="L62" s="540"/>
      <c r="M62" s="957" t="s">
        <v>299</v>
      </c>
      <c r="N62" s="958"/>
      <c r="O62" s="958"/>
      <c r="P62" s="958"/>
      <c r="Q62" s="958"/>
      <c r="R62" s="959"/>
      <c r="S62" s="541">
        <f t="shared" ref="S62:AH64" si="1">IF(SUMIF($F$22:$F$60, $M62, S$22:S$60)=0,"",SUMIF($F$22:$F$60, $M62, S$22:S$60))</f>
        <v>7</v>
      </c>
      <c r="T62" s="542">
        <f t="shared" si="1"/>
        <v>7</v>
      </c>
      <c r="U62" s="542">
        <f t="shared" si="1"/>
        <v>7</v>
      </c>
      <c r="V62" s="542">
        <f t="shared" si="1"/>
        <v>7</v>
      </c>
      <c r="W62" s="542">
        <f t="shared" si="1"/>
        <v>7</v>
      </c>
      <c r="X62" s="542">
        <f t="shared" si="1"/>
        <v>7</v>
      </c>
      <c r="Y62" s="543">
        <f t="shared" si="1"/>
        <v>7</v>
      </c>
      <c r="Z62" s="541">
        <f t="shared" si="1"/>
        <v>7</v>
      </c>
      <c r="AA62" s="542">
        <f t="shared" si="1"/>
        <v>7</v>
      </c>
      <c r="AB62" s="542">
        <f t="shared" si="1"/>
        <v>7</v>
      </c>
      <c r="AC62" s="542">
        <f t="shared" si="1"/>
        <v>7</v>
      </c>
      <c r="AD62" s="542">
        <f t="shared" si="1"/>
        <v>7</v>
      </c>
      <c r="AE62" s="542">
        <f t="shared" si="1"/>
        <v>7</v>
      </c>
      <c r="AF62" s="543">
        <f t="shared" si="1"/>
        <v>7</v>
      </c>
      <c r="AG62" s="541">
        <f t="shared" si="1"/>
        <v>7</v>
      </c>
      <c r="AH62" s="542">
        <f t="shared" si="1"/>
        <v>7</v>
      </c>
      <c r="AI62" s="542">
        <f t="shared" ref="AI62:AW64" si="2">IF(SUMIF($F$22:$F$60, $M62, AI$22:AI$60)=0,"",SUMIF($F$22:$F$60, $M62, AI$22:AI$60))</f>
        <v>7</v>
      </c>
      <c r="AJ62" s="542">
        <f t="shared" si="2"/>
        <v>7</v>
      </c>
      <c r="AK62" s="542">
        <f t="shared" si="2"/>
        <v>7</v>
      </c>
      <c r="AL62" s="542">
        <f t="shared" si="2"/>
        <v>7</v>
      </c>
      <c r="AM62" s="543">
        <f t="shared" si="2"/>
        <v>7</v>
      </c>
      <c r="AN62" s="541">
        <f t="shared" si="2"/>
        <v>7</v>
      </c>
      <c r="AO62" s="542">
        <f t="shared" si="2"/>
        <v>7</v>
      </c>
      <c r="AP62" s="542">
        <f t="shared" si="2"/>
        <v>7</v>
      </c>
      <c r="AQ62" s="542">
        <f t="shared" si="2"/>
        <v>7</v>
      </c>
      <c r="AR62" s="542">
        <f t="shared" si="2"/>
        <v>7</v>
      </c>
      <c r="AS62" s="542">
        <f t="shared" si="2"/>
        <v>7</v>
      </c>
      <c r="AT62" s="543">
        <f t="shared" si="2"/>
        <v>7</v>
      </c>
      <c r="AU62" s="541" t="str">
        <f t="shared" si="2"/>
        <v/>
      </c>
      <c r="AV62" s="542" t="str">
        <f t="shared" si="2"/>
        <v/>
      </c>
      <c r="AW62" s="542" t="str">
        <f t="shared" si="2"/>
        <v/>
      </c>
      <c r="AX62" s="960">
        <f>IF(SUMIF($F$22:$F$60, $M62, AX$22:AX$60)=0,"",SUMIF($F$22:$F$60, $M62, AX$22:AX$60))</f>
        <v>196</v>
      </c>
      <c r="AY62" s="961"/>
      <c r="AZ62" s="936">
        <f>IF(AX62="","",IF($BB$3="４週",AX62/4,IF($BB$3="暦月",AX62/($BB$8/7),"")))</f>
        <v>49</v>
      </c>
      <c r="BA62" s="937"/>
      <c r="BB62" s="1175"/>
      <c r="BC62" s="1176"/>
      <c r="BD62" s="1176"/>
      <c r="BE62" s="1176"/>
      <c r="BF62" s="1177"/>
    </row>
    <row r="63" spans="2:58" ht="20.100000000000001" customHeight="1">
      <c r="B63" s="544"/>
      <c r="C63" s="545"/>
      <c r="D63" s="545"/>
      <c r="E63" s="545"/>
      <c r="F63" s="546"/>
      <c r="G63" s="953"/>
      <c r="H63" s="953"/>
      <c r="I63" s="953"/>
      <c r="J63" s="953"/>
      <c r="K63" s="954"/>
      <c r="L63" s="547"/>
      <c r="M63" s="990" t="s">
        <v>298</v>
      </c>
      <c r="N63" s="991"/>
      <c r="O63" s="991"/>
      <c r="P63" s="991"/>
      <c r="Q63" s="991"/>
      <c r="R63" s="992"/>
      <c r="S63" s="541">
        <f t="shared" si="1"/>
        <v>4</v>
      </c>
      <c r="T63" s="542">
        <f t="shared" si="1"/>
        <v>4</v>
      </c>
      <c r="U63" s="542">
        <f t="shared" si="1"/>
        <v>4</v>
      </c>
      <c r="V63" s="542">
        <f t="shared" si="1"/>
        <v>4</v>
      </c>
      <c r="W63" s="542">
        <f t="shared" si="1"/>
        <v>4</v>
      </c>
      <c r="X63" s="542">
        <f t="shared" si="1"/>
        <v>4</v>
      </c>
      <c r="Y63" s="543">
        <f t="shared" si="1"/>
        <v>4</v>
      </c>
      <c r="Z63" s="541">
        <f t="shared" si="1"/>
        <v>4</v>
      </c>
      <c r="AA63" s="542">
        <f t="shared" si="1"/>
        <v>4</v>
      </c>
      <c r="AB63" s="542">
        <f t="shared" si="1"/>
        <v>4</v>
      </c>
      <c r="AC63" s="542">
        <f t="shared" si="1"/>
        <v>4</v>
      </c>
      <c r="AD63" s="542">
        <f t="shared" si="1"/>
        <v>4</v>
      </c>
      <c r="AE63" s="542">
        <f t="shared" si="1"/>
        <v>4</v>
      </c>
      <c r="AF63" s="543">
        <f t="shared" si="1"/>
        <v>4</v>
      </c>
      <c r="AG63" s="541">
        <f t="shared" si="1"/>
        <v>4</v>
      </c>
      <c r="AH63" s="542">
        <f t="shared" si="1"/>
        <v>4</v>
      </c>
      <c r="AI63" s="542">
        <f t="shared" si="2"/>
        <v>4</v>
      </c>
      <c r="AJ63" s="542">
        <f t="shared" si="2"/>
        <v>4</v>
      </c>
      <c r="AK63" s="542">
        <f t="shared" si="2"/>
        <v>4</v>
      </c>
      <c r="AL63" s="542">
        <f t="shared" si="2"/>
        <v>4</v>
      </c>
      <c r="AM63" s="543">
        <f t="shared" si="2"/>
        <v>4</v>
      </c>
      <c r="AN63" s="541">
        <f t="shared" si="2"/>
        <v>4</v>
      </c>
      <c r="AO63" s="542">
        <f t="shared" si="2"/>
        <v>4</v>
      </c>
      <c r="AP63" s="542">
        <f t="shared" si="2"/>
        <v>4</v>
      </c>
      <c r="AQ63" s="542">
        <f t="shared" si="2"/>
        <v>4</v>
      </c>
      <c r="AR63" s="542">
        <f t="shared" si="2"/>
        <v>4</v>
      </c>
      <c r="AS63" s="542">
        <f t="shared" si="2"/>
        <v>4</v>
      </c>
      <c r="AT63" s="543">
        <f t="shared" si="2"/>
        <v>4</v>
      </c>
      <c r="AU63" s="541" t="str">
        <f t="shared" si="2"/>
        <v/>
      </c>
      <c r="AV63" s="542" t="str">
        <f t="shared" si="2"/>
        <v/>
      </c>
      <c r="AW63" s="542" t="str">
        <f t="shared" si="2"/>
        <v/>
      </c>
      <c r="AX63" s="960">
        <f>IF(SUMIF($F$22:$F$60, $M63, AX$22:AX$60)=0,"",SUMIF($F$22:$F$60, $M63, AX$22:AX$60))</f>
        <v>112</v>
      </c>
      <c r="AY63" s="961"/>
      <c r="AZ63" s="936">
        <f>IF(AX63="","",IF($BB$3="４週",AX63/4,IF($BB$3="暦月",AX63/($BB$8/7),"")))</f>
        <v>28</v>
      </c>
      <c r="BA63" s="937"/>
      <c r="BB63" s="1178"/>
      <c r="BC63" s="1179"/>
      <c r="BD63" s="1179"/>
      <c r="BE63" s="1179"/>
      <c r="BF63" s="1180"/>
    </row>
    <row r="64" spans="2:58" ht="20.25" customHeight="1">
      <c r="B64" s="548"/>
      <c r="C64" s="549"/>
      <c r="D64" s="549"/>
      <c r="E64" s="549"/>
      <c r="F64" s="546"/>
      <c r="G64" s="955"/>
      <c r="H64" s="955"/>
      <c r="I64" s="955"/>
      <c r="J64" s="955"/>
      <c r="K64" s="956"/>
      <c r="L64" s="547"/>
      <c r="M64" s="990" t="s">
        <v>297</v>
      </c>
      <c r="N64" s="991"/>
      <c r="O64" s="991"/>
      <c r="P64" s="991"/>
      <c r="Q64" s="991"/>
      <c r="R64" s="992"/>
      <c r="S64" s="541">
        <f t="shared" si="1"/>
        <v>14</v>
      </c>
      <c r="T64" s="542">
        <f t="shared" si="1"/>
        <v>14</v>
      </c>
      <c r="U64" s="542">
        <f t="shared" si="1"/>
        <v>14</v>
      </c>
      <c r="V64" s="542">
        <f t="shared" si="1"/>
        <v>14</v>
      </c>
      <c r="W64" s="542">
        <f t="shared" si="1"/>
        <v>14</v>
      </c>
      <c r="X64" s="542">
        <f t="shared" si="1"/>
        <v>14</v>
      </c>
      <c r="Y64" s="543">
        <f t="shared" si="1"/>
        <v>14</v>
      </c>
      <c r="Z64" s="541">
        <f t="shared" si="1"/>
        <v>14</v>
      </c>
      <c r="AA64" s="542">
        <f t="shared" si="1"/>
        <v>14</v>
      </c>
      <c r="AB64" s="542">
        <f t="shared" si="1"/>
        <v>14</v>
      </c>
      <c r="AC64" s="542">
        <f t="shared" si="1"/>
        <v>14</v>
      </c>
      <c r="AD64" s="542">
        <f t="shared" si="1"/>
        <v>14</v>
      </c>
      <c r="AE64" s="542">
        <f t="shared" si="1"/>
        <v>14</v>
      </c>
      <c r="AF64" s="543">
        <f t="shared" si="1"/>
        <v>14</v>
      </c>
      <c r="AG64" s="541">
        <f t="shared" si="1"/>
        <v>14</v>
      </c>
      <c r="AH64" s="542">
        <f t="shared" si="1"/>
        <v>14</v>
      </c>
      <c r="AI64" s="542">
        <f t="shared" si="2"/>
        <v>14</v>
      </c>
      <c r="AJ64" s="542">
        <f t="shared" si="2"/>
        <v>14</v>
      </c>
      <c r="AK64" s="542">
        <f t="shared" si="2"/>
        <v>14</v>
      </c>
      <c r="AL64" s="542">
        <f t="shared" si="2"/>
        <v>14</v>
      </c>
      <c r="AM64" s="543">
        <f t="shared" si="2"/>
        <v>14</v>
      </c>
      <c r="AN64" s="541">
        <f t="shared" si="2"/>
        <v>14</v>
      </c>
      <c r="AO64" s="542">
        <f t="shared" si="2"/>
        <v>14</v>
      </c>
      <c r="AP64" s="542">
        <f t="shared" si="2"/>
        <v>14</v>
      </c>
      <c r="AQ64" s="542">
        <f t="shared" si="2"/>
        <v>14</v>
      </c>
      <c r="AR64" s="542">
        <f t="shared" si="2"/>
        <v>14</v>
      </c>
      <c r="AS64" s="542">
        <f t="shared" si="2"/>
        <v>14</v>
      </c>
      <c r="AT64" s="543">
        <f t="shared" si="2"/>
        <v>14</v>
      </c>
      <c r="AU64" s="541" t="str">
        <f t="shared" si="2"/>
        <v/>
      </c>
      <c r="AV64" s="542" t="str">
        <f t="shared" si="2"/>
        <v/>
      </c>
      <c r="AW64" s="542" t="str">
        <f t="shared" si="2"/>
        <v/>
      </c>
      <c r="AX64" s="960">
        <f>IF(SUMIF($F$22:$F$60, $M64, AX$22:AX$60)=0,"",SUMIF($F$22:$F$60, $M64, AX$22:AX$60))</f>
        <v>392</v>
      </c>
      <c r="AY64" s="961"/>
      <c r="AZ64" s="936">
        <f>IF(AX64="","",IF($BB$3="４週",AX64/4,IF($BB$3="暦月",AX64/($BB$8/7),"")))</f>
        <v>98</v>
      </c>
      <c r="BA64" s="937"/>
      <c r="BB64" s="1178"/>
      <c r="BC64" s="1179"/>
      <c r="BD64" s="1179"/>
      <c r="BE64" s="1179"/>
      <c r="BF64" s="1180"/>
    </row>
    <row r="65" spans="1:73" ht="20.25" customHeight="1">
      <c r="B65" s="550"/>
      <c r="C65" s="546"/>
      <c r="D65" s="546"/>
      <c r="E65" s="546"/>
      <c r="F65" s="546"/>
      <c r="G65" s="1202" t="s">
        <v>735</v>
      </c>
      <c r="H65" s="1202"/>
      <c r="I65" s="1202"/>
      <c r="J65" s="1202"/>
      <c r="K65" s="1202"/>
      <c r="L65" s="1202"/>
      <c r="M65" s="1202"/>
      <c r="N65" s="1202"/>
      <c r="O65" s="1202"/>
      <c r="P65" s="1202"/>
      <c r="Q65" s="1202"/>
      <c r="R65" s="1203"/>
      <c r="S65" s="551">
        <v>18</v>
      </c>
      <c r="T65" s="552">
        <v>18</v>
      </c>
      <c r="U65" s="552">
        <v>18</v>
      </c>
      <c r="V65" s="552">
        <v>18</v>
      </c>
      <c r="W65" s="552">
        <v>18</v>
      </c>
      <c r="X65" s="552">
        <v>18</v>
      </c>
      <c r="Y65" s="553">
        <v>18</v>
      </c>
      <c r="Z65" s="551">
        <v>18</v>
      </c>
      <c r="AA65" s="552">
        <v>18</v>
      </c>
      <c r="AB65" s="552">
        <v>18</v>
      </c>
      <c r="AC65" s="552">
        <v>18</v>
      </c>
      <c r="AD65" s="552">
        <v>18</v>
      </c>
      <c r="AE65" s="552">
        <v>18</v>
      </c>
      <c r="AF65" s="553">
        <v>18</v>
      </c>
      <c r="AG65" s="551">
        <v>18</v>
      </c>
      <c r="AH65" s="552">
        <v>18</v>
      </c>
      <c r="AI65" s="552">
        <v>18</v>
      </c>
      <c r="AJ65" s="552">
        <v>18</v>
      </c>
      <c r="AK65" s="552">
        <v>18</v>
      </c>
      <c r="AL65" s="552">
        <v>18</v>
      </c>
      <c r="AM65" s="553">
        <v>18</v>
      </c>
      <c r="AN65" s="551">
        <v>18</v>
      </c>
      <c r="AO65" s="552">
        <v>18</v>
      </c>
      <c r="AP65" s="552">
        <v>18</v>
      </c>
      <c r="AQ65" s="552">
        <v>18</v>
      </c>
      <c r="AR65" s="552">
        <v>18</v>
      </c>
      <c r="AS65" s="552">
        <v>18</v>
      </c>
      <c r="AT65" s="553">
        <v>18</v>
      </c>
      <c r="AU65" s="551"/>
      <c r="AV65" s="552"/>
      <c r="AW65" s="553"/>
      <c r="AX65" s="1204"/>
      <c r="AY65" s="1205"/>
      <c r="AZ65" s="1205"/>
      <c r="BA65" s="1206"/>
      <c r="BB65" s="1178"/>
      <c r="BC65" s="1179"/>
      <c r="BD65" s="1179"/>
      <c r="BE65" s="1179"/>
      <c r="BF65" s="1180"/>
    </row>
    <row r="66" spans="1:73" ht="20.25" customHeight="1">
      <c r="B66" s="550"/>
      <c r="C66" s="546"/>
      <c r="D66" s="546"/>
      <c r="E66" s="546"/>
      <c r="F66" s="546"/>
      <c r="G66" s="1202" t="s">
        <v>736</v>
      </c>
      <c r="H66" s="1202"/>
      <c r="I66" s="1202"/>
      <c r="J66" s="1202"/>
      <c r="K66" s="1202"/>
      <c r="L66" s="1202"/>
      <c r="M66" s="1202"/>
      <c r="N66" s="1202"/>
      <c r="O66" s="1202"/>
      <c r="P66" s="1202"/>
      <c r="Q66" s="1202"/>
      <c r="R66" s="1203"/>
      <c r="S66" s="551">
        <v>7</v>
      </c>
      <c r="T66" s="552">
        <v>7</v>
      </c>
      <c r="U66" s="552">
        <v>7</v>
      </c>
      <c r="V66" s="552">
        <v>7</v>
      </c>
      <c r="W66" s="552">
        <v>7</v>
      </c>
      <c r="X66" s="552">
        <v>7</v>
      </c>
      <c r="Y66" s="553">
        <v>7</v>
      </c>
      <c r="Z66" s="551">
        <v>7</v>
      </c>
      <c r="AA66" s="552">
        <v>7</v>
      </c>
      <c r="AB66" s="552">
        <v>7</v>
      </c>
      <c r="AC66" s="552">
        <v>7</v>
      </c>
      <c r="AD66" s="552">
        <v>7</v>
      </c>
      <c r="AE66" s="552">
        <v>7</v>
      </c>
      <c r="AF66" s="553">
        <v>7</v>
      </c>
      <c r="AG66" s="551">
        <v>7</v>
      </c>
      <c r="AH66" s="552">
        <v>7</v>
      </c>
      <c r="AI66" s="552">
        <v>7</v>
      </c>
      <c r="AJ66" s="552">
        <v>7</v>
      </c>
      <c r="AK66" s="552">
        <v>7</v>
      </c>
      <c r="AL66" s="552">
        <v>7</v>
      </c>
      <c r="AM66" s="553">
        <v>7</v>
      </c>
      <c r="AN66" s="551">
        <v>7</v>
      </c>
      <c r="AO66" s="552">
        <v>7</v>
      </c>
      <c r="AP66" s="552">
        <v>7</v>
      </c>
      <c r="AQ66" s="552">
        <v>7</v>
      </c>
      <c r="AR66" s="552">
        <v>7</v>
      </c>
      <c r="AS66" s="552">
        <v>7</v>
      </c>
      <c r="AT66" s="553">
        <v>7</v>
      </c>
      <c r="AU66" s="551"/>
      <c r="AV66" s="552"/>
      <c r="AW66" s="553"/>
      <c r="AX66" s="1207"/>
      <c r="AY66" s="1208"/>
      <c r="AZ66" s="1208"/>
      <c r="BA66" s="1209"/>
      <c r="BB66" s="1178"/>
      <c r="BC66" s="1179"/>
      <c r="BD66" s="1179"/>
      <c r="BE66" s="1179"/>
      <c r="BF66" s="1180"/>
    </row>
    <row r="67" spans="1:73" ht="20.25" customHeight="1" thickBot="1">
      <c r="B67" s="554"/>
      <c r="C67" s="555"/>
      <c r="D67" s="555"/>
      <c r="E67" s="555"/>
      <c r="F67" s="555"/>
      <c r="G67" s="1160" t="s">
        <v>737</v>
      </c>
      <c r="H67" s="1160"/>
      <c r="I67" s="1160"/>
      <c r="J67" s="1160"/>
      <c r="K67" s="1160"/>
      <c r="L67" s="1160"/>
      <c r="M67" s="1160"/>
      <c r="N67" s="1160"/>
      <c r="O67" s="1160"/>
      <c r="P67" s="1160"/>
      <c r="Q67" s="1160"/>
      <c r="R67" s="1161"/>
      <c r="S67" s="556">
        <f>IF(S66&lt;&gt;"",IF(S65&gt;15,((S65-15)/5+1)*S66,S66),"")</f>
        <v>11.200000000000001</v>
      </c>
      <c r="T67" s="557">
        <f t="shared" ref="T67:AW67" si="3">IF(T66&lt;&gt;"",IF(T65&gt;15,((T65-15)/5+1)*T66,T66),"")</f>
        <v>11.200000000000001</v>
      </c>
      <c r="U67" s="557">
        <f t="shared" si="3"/>
        <v>11.200000000000001</v>
      </c>
      <c r="V67" s="557">
        <f t="shared" si="3"/>
        <v>11.200000000000001</v>
      </c>
      <c r="W67" s="557">
        <f t="shared" si="3"/>
        <v>11.200000000000001</v>
      </c>
      <c r="X67" s="557">
        <f t="shared" si="3"/>
        <v>11.200000000000001</v>
      </c>
      <c r="Y67" s="558">
        <f t="shared" si="3"/>
        <v>11.200000000000001</v>
      </c>
      <c r="Z67" s="556">
        <f t="shared" si="3"/>
        <v>11.200000000000001</v>
      </c>
      <c r="AA67" s="557">
        <f t="shared" si="3"/>
        <v>11.200000000000001</v>
      </c>
      <c r="AB67" s="557">
        <f t="shared" si="3"/>
        <v>11.200000000000001</v>
      </c>
      <c r="AC67" s="557">
        <f t="shared" si="3"/>
        <v>11.200000000000001</v>
      </c>
      <c r="AD67" s="557">
        <f t="shared" si="3"/>
        <v>11.200000000000001</v>
      </c>
      <c r="AE67" s="557">
        <f t="shared" si="3"/>
        <v>11.200000000000001</v>
      </c>
      <c r="AF67" s="558">
        <f t="shared" si="3"/>
        <v>11.200000000000001</v>
      </c>
      <c r="AG67" s="556">
        <f t="shared" si="3"/>
        <v>11.200000000000001</v>
      </c>
      <c r="AH67" s="557">
        <f t="shared" si="3"/>
        <v>11.200000000000001</v>
      </c>
      <c r="AI67" s="557">
        <f t="shared" si="3"/>
        <v>11.200000000000001</v>
      </c>
      <c r="AJ67" s="557">
        <f t="shared" si="3"/>
        <v>11.200000000000001</v>
      </c>
      <c r="AK67" s="557">
        <f t="shared" si="3"/>
        <v>11.200000000000001</v>
      </c>
      <c r="AL67" s="557">
        <f t="shared" si="3"/>
        <v>11.200000000000001</v>
      </c>
      <c r="AM67" s="558">
        <f t="shared" si="3"/>
        <v>11.200000000000001</v>
      </c>
      <c r="AN67" s="556">
        <f t="shared" si="3"/>
        <v>11.200000000000001</v>
      </c>
      <c r="AO67" s="557">
        <f t="shared" si="3"/>
        <v>11.200000000000001</v>
      </c>
      <c r="AP67" s="557">
        <f t="shared" si="3"/>
        <v>11.200000000000001</v>
      </c>
      <c r="AQ67" s="557">
        <f t="shared" si="3"/>
        <v>11.200000000000001</v>
      </c>
      <c r="AR67" s="557">
        <f t="shared" si="3"/>
        <v>11.200000000000001</v>
      </c>
      <c r="AS67" s="557">
        <f t="shared" si="3"/>
        <v>11.200000000000001</v>
      </c>
      <c r="AT67" s="558">
        <f t="shared" si="3"/>
        <v>11.200000000000001</v>
      </c>
      <c r="AU67" s="559" t="str">
        <f t="shared" si="3"/>
        <v/>
      </c>
      <c r="AV67" s="560" t="str">
        <f t="shared" si="3"/>
        <v/>
      </c>
      <c r="AW67" s="561" t="str">
        <f t="shared" si="3"/>
        <v/>
      </c>
      <c r="AX67" s="1207"/>
      <c r="AY67" s="1208"/>
      <c r="AZ67" s="1208"/>
      <c r="BA67" s="1209"/>
      <c r="BB67" s="1178"/>
      <c r="BC67" s="1179"/>
      <c r="BD67" s="1179"/>
      <c r="BE67" s="1179"/>
      <c r="BF67" s="1180"/>
    </row>
    <row r="68" spans="1:73" ht="18.75" customHeight="1">
      <c r="B68" s="1162" t="s">
        <v>738</v>
      </c>
      <c r="C68" s="1163"/>
      <c r="D68" s="1163"/>
      <c r="E68" s="1163"/>
      <c r="F68" s="1163"/>
      <c r="G68" s="1163"/>
      <c r="H68" s="1163"/>
      <c r="I68" s="1163"/>
      <c r="J68" s="1163"/>
      <c r="K68" s="1164"/>
      <c r="L68" s="1168" t="s">
        <v>299</v>
      </c>
      <c r="M68" s="1168"/>
      <c r="N68" s="1168"/>
      <c r="O68" s="1168"/>
      <c r="P68" s="1168"/>
      <c r="Q68" s="1168"/>
      <c r="R68" s="1169"/>
      <c r="S68" s="562">
        <f>IF($L68="","",IF(COUNTIFS($F$22:$F$60,$L68,S$22:S$60,"&gt;0")=0,"",COUNTIFS($F$22:$F$60,$L68,S$22:S$60,"&gt;0")))</f>
        <v>1</v>
      </c>
      <c r="T68" s="563">
        <f t="shared" ref="T68:AW72" si="4">IF($L68="","",IF(COUNTIFS($F$22:$F$60,$L68,T$22:T$60,"&gt;0")=0,"",COUNTIFS($F$22:$F$60,$L68,T$22:T$60,"&gt;0")))</f>
        <v>1</v>
      </c>
      <c r="U68" s="563">
        <f t="shared" si="4"/>
        <v>1</v>
      </c>
      <c r="V68" s="563">
        <f t="shared" si="4"/>
        <v>1</v>
      </c>
      <c r="W68" s="563">
        <f t="shared" si="4"/>
        <v>1</v>
      </c>
      <c r="X68" s="563">
        <f t="shared" si="4"/>
        <v>1</v>
      </c>
      <c r="Y68" s="564">
        <f t="shared" si="4"/>
        <v>1</v>
      </c>
      <c r="Z68" s="565">
        <f t="shared" si="4"/>
        <v>1</v>
      </c>
      <c r="AA68" s="563">
        <f t="shared" si="4"/>
        <v>1</v>
      </c>
      <c r="AB68" s="563">
        <f t="shared" si="4"/>
        <v>1</v>
      </c>
      <c r="AC68" s="563">
        <f t="shared" si="4"/>
        <v>1</v>
      </c>
      <c r="AD68" s="563">
        <f t="shared" si="4"/>
        <v>1</v>
      </c>
      <c r="AE68" s="563">
        <f t="shared" si="4"/>
        <v>1</v>
      </c>
      <c r="AF68" s="564">
        <f t="shared" si="4"/>
        <v>1</v>
      </c>
      <c r="AG68" s="563">
        <f t="shared" si="4"/>
        <v>1</v>
      </c>
      <c r="AH68" s="563">
        <f t="shared" si="4"/>
        <v>1</v>
      </c>
      <c r="AI68" s="563">
        <f t="shared" si="4"/>
        <v>1</v>
      </c>
      <c r="AJ68" s="563">
        <f t="shared" si="4"/>
        <v>1</v>
      </c>
      <c r="AK68" s="563">
        <f t="shared" si="4"/>
        <v>1</v>
      </c>
      <c r="AL68" s="563">
        <f t="shared" si="4"/>
        <v>1</v>
      </c>
      <c r="AM68" s="564">
        <f t="shared" si="4"/>
        <v>1</v>
      </c>
      <c r="AN68" s="563">
        <f t="shared" si="4"/>
        <v>1</v>
      </c>
      <c r="AO68" s="563">
        <f t="shared" si="4"/>
        <v>1</v>
      </c>
      <c r="AP68" s="563">
        <f t="shared" si="4"/>
        <v>1</v>
      </c>
      <c r="AQ68" s="563">
        <f t="shared" si="4"/>
        <v>1</v>
      </c>
      <c r="AR68" s="563">
        <f t="shared" si="4"/>
        <v>1</v>
      </c>
      <c r="AS68" s="563">
        <f t="shared" si="4"/>
        <v>1</v>
      </c>
      <c r="AT68" s="564">
        <f t="shared" si="4"/>
        <v>1</v>
      </c>
      <c r="AU68" s="563" t="str">
        <f t="shared" si="4"/>
        <v/>
      </c>
      <c r="AV68" s="563" t="str">
        <f t="shared" si="4"/>
        <v/>
      </c>
      <c r="AW68" s="564" t="str">
        <f t="shared" si="4"/>
        <v/>
      </c>
      <c r="AX68" s="1207"/>
      <c r="AY68" s="1208"/>
      <c r="AZ68" s="1208"/>
      <c r="BA68" s="1209"/>
      <c r="BB68" s="1178"/>
      <c r="BC68" s="1179"/>
      <c r="BD68" s="1179"/>
      <c r="BE68" s="1179"/>
      <c r="BF68" s="1180"/>
    </row>
    <row r="69" spans="1:73" ht="18.75" customHeight="1">
      <c r="B69" s="1162"/>
      <c r="C69" s="1163"/>
      <c r="D69" s="1163"/>
      <c r="E69" s="1163"/>
      <c r="F69" s="1163"/>
      <c r="G69" s="1163"/>
      <c r="H69" s="1163"/>
      <c r="I69" s="1163"/>
      <c r="J69" s="1163"/>
      <c r="K69" s="1164"/>
      <c r="L69" s="1170" t="s">
        <v>298</v>
      </c>
      <c r="M69" s="1170"/>
      <c r="N69" s="1170"/>
      <c r="O69" s="1170"/>
      <c r="P69" s="1170"/>
      <c r="Q69" s="1170"/>
      <c r="R69" s="1171"/>
      <c r="S69" s="559">
        <f t="shared" ref="S69:AH72" si="5">IF($L69="","",IF(COUNTIFS($F$22:$F$60,$L69,S$22:S$60,"&gt;0")=0,"",COUNTIFS($F$22:$F$60,$L69,S$22:S$60,"&gt;0")))</f>
        <v>1</v>
      </c>
      <c r="T69" s="560">
        <f>IF($L69="","",IF(COUNTIFS($F$22:$F$60,$L69,T$22:T$60,"&gt;0")=0,"",COUNTIFS($F$22:$F$60,$L69,T$22:T$60,"&gt;0")))</f>
        <v>1</v>
      </c>
      <c r="U69" s="560">
        <f t="shared" si="5"/>
        <v>1</v>
      </c>
      <c r="V69" s="560">
        <f t="shared" si="5"/>
        <v>1</v>
      </c>
      <c r="W69" s="560">
        <f t="shared" si="5"/>
        <v>1</v>
      </c>
      <c r="X69" s="560">
        <f t="shared" si="5"/>
        <v>1</v>
      </c>
      <c r="Y69" s="561">
        <f t="shared" si="5"/>
        <v>1</v>
      </c>
      <c r="Z69" s="566">
        <f t="shared" si="5"/>
        <v>1</v>
      </c>
      <c r="AA69" s="560">
        <f t="shared" si="5"/>
        <v>1</v>
      </c>
      <c r="AB69" s="560">
        <f t="shared" si="5"/>
        <v>1</v>
      </c>
      <c r="AC69" s="560">
        <f t="shared" si="5"/>
        <v>1</v>
      </c>
      <c r="AD69" s="560">
        <f t="shared" si="5"/>
        <v>1</v>
      </c>
      <c r="AE69" s="560">
        <f t="shared" si="5"/>
        <v>1</v>
      </c>
      <c r="AF69" s="561">
        <f t="shared" si="5"/>
        <v>1</v>
      </c>
      <c r="AG69" s="560">
        <f t="shared" si="5"/>
        <v>1</v>
      </c>
      <c r="AH69" s="560">
        <f t="shared" si="5"/>
        <v>1</v>
      </c>
      <c r="AI69" s="560">
        <f t="shared" si="4"/>
        <v>1</v>
      </c>
      <c r="AJ69" s="560">
        <f t="shared" si="4"/>
        <v>1</v>
      </c>
      <c r="AK69" s="560">
        <f t="shared" si="4"/>
        <v>1</v>
      </c>
      <c r="AL69" s="560">
        <f t="shared" si="4"/>
        <v>1</v>
      </c>
      <c r="AM69" s="561">
        <f t="shared" si="4"/>
        <v>1</v>
      </c>
      <c r="AN69" s="560">
        <f t="shared" si="4"/>
        <v>1</v>
      </c>
      <c r="AO69" s="560">
        <f t="shared" si="4"/>
        <v>1</v>
      </c>
      <c r="AP69" s="560">
        <f t="shared" si="4"/>
        <v>1</v>
      </c>
      <c r="AQ69" s="560">
        <f t="shared" si="4"/>
        <v>1</v>
      </c>
      <c r="AR69" s="560">
        <f t="shared" si="4"/>
        <v>1</v>
      </c>
      <c r="AS69" s="560">
        <f t="shared" si="4"/>
        <v>1</v>
      </c>
      <c r="AT69" s="561">
        <f t="shared" si="4"/>
        <v>1</v>
      </c>
      <c r="AU69" s="560" t="str">
        <f t="shared" si="4"/>
        <v/>
      </c>
      <c r="AV69" s="560" t="str">
        <f t="shared" si="4"/>
        <v/>
      </c>
      <c r="AW69" s="561" t="str">
        <f t="shared" si="4"/>
        <v/>
      </c>
      <c r="AX69" s="1207"/>
      <c r="AY69" s="1208"/>
      <c r="AZ69" s="1208"/>
      <c r="BA69" s="1209"/>
      <c r="BB69" s="1178"/>
      <c r="BC69" s="1179"/>
      <c r="BD69" s="1179"/>
      <c r="BE69" s="1179"/>
      <c r="BF69" s="1180"/>
    </row>
    <row r="70" spans="1:73" ht="18.75" customHeight="1">
      <c r="B70" s="1162"/>
      <c r="C70" s="1163"/>
      <c r="D70" s="1163"/>
      <c r="E70" s="1163"/>
      <c r="F70" s="1163"/>
      <c r="G70" s="1163"/>
      <c r="H70" s="1163"/>
      <c r="I70" s="1163"/>
      <c r="J70" s="1163"/>
      <c r="K70" s="1164"/>
      <c r="L70" s="1170" t="s">
        <v>297</v>
      </c>
      <c r="M70" s="1170"/>
      <c r="N70" s="1170"/>
      <c r="O70" s="1170"/>
      <c r="P70" s="1170"/>
      <c r="Q70" s="1170"/>
      <c r="R70" s="1171"/>
      <c r="S70" s="559">
        <f t="shared" si="5"/>
        <v>2</v>
      </c>
      <c r="T70" s="560">
        <f t="shared" si="4"/>
        <v>2</v>
      </c>
      <c r="U70" s="560">
        <f t="shared" si="4"/>
        <v>2</v>
      </c>
      <c r="V70" s="560">
        <f t="shared" si="4"/>
        <v>2</v>
      </c>
      <c r="W70" s="560">
        <f t="shared" si="4"/>
        <v>2</v>
      </c>
      <c r="X70" s="560">
        <f>IF($L70="","",IF(COUNTIFS($F$22:$F$60,$L70,X$22:X$60,"&gt;0")=0,"",COUNTIFS($F$22:$F$60,$L70,X$22:X$60,"&gt;0")))</f>
        <v>2</v>
      </c>
      <c r="Y70" s="561">
        <f t="shared" si="4"/>
        <v>2</v>
      </c>
      <c r="Z70" s="566">
        <f t="shared" si="4"/>
        <v>2</v>
      </c>
      <c r="AA70" s="560">
        <f t="shared" si="4"/>
        <v>2</v>
      </c>
      <c r="AB70" s="560">
        <f t="shared" si="4"/>
        <v>2</v>
      </c>
      <c r="AC70" s="560">
        <f t="shared" si="4"/>
        <v>2</v>
      </c>
      <c r="AD70" s="560">
        <f t="shared" si="4"/>
        <v>2</v>
      </c>
      <c r="AE70" s="560">
        <f t="shared" si="4"/>
        <v>2</v>
      </c>
      <c r="AF70" s="561">
        <f t="shared" si="4"/>
        <v>2</v>
      </c>
      <c r="AG70" s="560">
        <f t="shared" si="4"/>
        <v>2</v>
      </c>
      <c r="AH70" s="560">
        <f t="shared" si="4"/>
        <v>2</v>
      </c>
      <c r="AI70" s="560">
        <f t="shared" si="4"/>
        <v>2</v>
      </c>
      <c r="AJ70" s="560">
        <f t="shared" si="4"/>
        <v>2</v>
      </c>
      <c r="AK70" s="560">
        <f t="shared" si="4"/>
        <v>2</v>
      </c>
      <c r="AL70" s="560">
        <f t="shared" si="4"/>
        <v>2</v>
      </c>
      <c r="AM70" s="561">
        <f t="shared" si="4"/>
        <v>2</v>
      </c>
      <c r="AN70" s="560">
        <f t="shared" si="4"/>
        <v>2</v>
      </c>
      <c r="AO70" s="560">
        <f t="shared" si="4"/>
        <v>2</v>
      </c>
      <c r="AP70" s="560">
        <f t="shared" si="4"/>
        <v>2</v>
      </c>
      <c r="AQ70" s="560">
        <f t="shared" si="4"/>
        <v>2</v>
      </c>
      <c r="AR70" s="560">
        <f t="shared" si="4"/>
        <v>2</v>
      </c>
      <c r="AS70" s="560">
        <f t="shared" si="4"/>
        <v>2</v>
      </c>
      <c r="AT70" s="561">
        <f t="shared" si="4"/>
        <v>2</v>
      </c>
      <c r="AU70" s="560" t="str">
        <f t="shared" si="4"/>
        <v/>
      </c>
      <c r="AV70" s="560" t="str">
        <f t="shared" si="4"/>
        <v/>
      </c>
      <c r="AW70" s="561" t="str">
        <f t="shared" si="4"/>
        <v/>
      </c>
      <c r="AX70" s="1207"/>
      <c r="AY70" s="1208"/>
      <c r="AZ70" s="1208"/>
      <c r="BA70" s="1209"/>
      <c r="BB70" s="1178"/>
      <c r="BC70" s="1179"/>
      <c r="BD70" s="1179"/>
      <c r="BE70" s="1179"/>
      <c r="BF70" s="1180"/>
    </row>
    <row r="71" spans="1:73" ht="18.75" customHeight="1">
      <c r="B71" s="1162"/>
      <c r="C71" s="1163"/>
      <c r="D71" s="1163"/>
      <c r="E71" s="1163"/>
      <c r="F71" s="1163"/>
      <c r="G71" s="1163"/>
      <c r="H71" s="1163"/>
      <c r="I71" s="1163"/>
      <c r="J71" s="1163"/>
      <c r="K71" s="1164"/>
      <c r="L71" s="1170" t="s">
        <v>296</v>
      </c>
      <c r="M71" s="1170"/>
      <c r="N71" s="1170"/>
      <c r="O71" s="1170"/>
      <c r="P71" s="1170"/>
      <c r="Q71" s="1170"/>
      <c r="R71" s="1171"/>
      <c r="S71" s="559">
        <f t="shared" si="5"/>
        <v>1</v>
      </c>
      <c r="T71" s="560">
        <f t="shared" si="4"/>
        <v>1</v>
      </c>
      <c r="U71" s="560">
        <f t="shared" si="4"/>
        <v>1</v>
      </c>
      <c r="V71" s="560">
        <f t="shared" si="4"/>
        <v>1</v>
      </c>
      <c r="W71" s="560">
        <f t="shared" si="4"/>
        <v>1</v>
      </c>
      <c r="X71" s="560">
        <f t="shared" si="4"/>
        <v>1</v>
      </c>
      <c r="Y71" s="561">
        <f t="shared" si="4"/>
        <v>1</v>
      </c>
      <c r="Z71" s="566">
        <f t="shared" si="4"/>
        <v>1</v>
      </c>
      <c r="AA71" s="560">
        <f t="shared" si="4"/>
        <v>1</v>
      </c>
      <c r="AB71" s="560">
        <f t="shared" si="4"/>
        <v>1</v>
      </c>
      <c r="AC71" s="560">
        <f t="shared" si="4"/>
        <v>1</v>
      </c>
      <c r="AD71" s="560">
        <f t="shared" si="4"/>
        <v>1</v>
      </c>
      <c r="AE71" s="560">
        <f t="shared" si="4"/>
        <v>1</v>
      </c>
      <c r="AF71" s="561">
        <f t="shared" si="4"/>
        <v>1</v>
      </c>
      <c r="AG71" s="560">
        <f t="shared" si="4"/>
        <v>1</v>
      </c>
      <c r="AH71" s="560">
        <f t="shared" si="4"/>
        <v>1</v>
      </c>
      <c r="AI71" s="560">
        <f t="shared" si="4"/>
        <v>1</v>
      </c>
      <c r="AJ71" s="560">
        <f t="shared" si="4"/>
        <v>1</v>
      </c>
      <c r="AK71" s="560">
        <f t="shared" si="4"/>
        <v>1</v>
      </c>
      <c r="AL71" s="560">
        <f t="shared" si="4"/>
        <v>1</v>
      </c>
      <c r="AM71" s="561">
        <f t="shared" si="4"/>
        <v>1</v>
      </c>
      <c r="AN71" s="560">
        <f t="shared" si="4"/>
        <v>1</v>
      </c>
      <c r="AO71" s="560">
        <f t="shared" si="4"/>
        <v>1</v>
      </c>
      <c r="AP71" s="560">
        <f t="shared" si="4"/>
        <v>1</v>
      </c>
      <c r="AQ71" s="560">
        <f t="shared" si="4"/>
        <v>1</v>
      </c>
      <c r="AR71" s="560">
        <f t="shared" si="4"/>
        <v>1</v>
      </c>
      <c r="AS71" s="560">
        <f t="shared" si="4"/>
        <v>1</v>
      </c>
      <c r="AT71" s="561">
        <f t="shared" si="4"/>
        <v>1</v>
      </c>
      <c r="AU71" s="560" t="str">
        <f t="shared" si="4"/>
        <v/>
      </c>
      <c r="AV71" s="560" t="str">
        <f t="shared" si="4"/>
        <v/>
      </c>
      <c r="AW71" s="561" t="str">
        <f t="shared" si="4"/>
        <v/>
      </c>
      <c r="AX71" s="1207"/>
      <c r="AY71" s="1208"/>
      <c r="AZ71" s="1208"/>
      <c r="BA71" s="1209"/>
      <c r="BB71" s="1178"/>
      <c r="BC71" s="1179"/>
      <c r="BD71" s="1179"/>
      <c r="BE71" s="1179"/>
      <c r="BF71" s="1180"/>
    </row>
    <row r="72" spans="1:73" ht="18.75" customHeight="1" thickBot="1">
      <c r="B72" s="1165"/>
      <c r="C72" s="1166"/>
      <c r="D72" s="1166"/>
      <c r="E72" s="1166"/>
      <c r="F72" s="1166"/>
      <c r="G72" s="1166"/>
      <c r="H72" s="1166"/>
      <c r="I72" s="1166"/>
      <c r="J72" s="1166"/>
      <c r="K72" s="1167"/>
      <c r="L72" s="1016"/>
      <c r="M72" s="1016"/>
      <c r="N72" s="1016"/>
      <c r="O72" s="1016"/>
      <c r="P72" s="1016"/>
      <c r="Q72" s="1016"/>
      <c r="R72" s="1017"/>
      <c r="S72" s="567" t="str">
        <f t="shared" si="5"/>
        <v/>
      </c>
      <c r="T72" s="568" t="str">
        <f t="shared" si="4"/>
        <v/>
      </c>
      <c r="U72" s="568" t="str">
        <f t="shared" si="4"/>
        <v/>
      </c>
      <c r="V72" s="568" t="str">
        <f t="shared" si="4"/>
        <v/>
      </c>
      <c r="W72" s="568" t="str">
        <f t="shared" si="4"/>
        <v/>
      </c>
      <c r="X72" s="568" t="str">
        <f t="shared" si="4"/>
        <v/>
      </c>
      <c r="Y72" s="569" t="str">
        <f t="shared" si="4"/>
        <v/>
      </c>
      <c r="Z72" s="570" t="str">
        <f t="shared" si="4"/>
        <v/>
      </c>
      <c r="AA72" s="568" t="str">
        <f t="shared" si="4"/>
        <v/>
      </c>
      <c r="AB72" s="568" t="str">
        <f t="shared" si="4"/>
        <v/>
      </c>
      <c r="AC72" s="568" t="str">
        <f t="shared" si="4"/>
        <v/>
      </c>
      <c r="AD72" s="568" t="str">
        <f t="shared" si="4"/>
        <v/>
      </c>
      <c r="AE72" s="568" t="str">
        <f t="shared" si="4"/>
        <v/>
      </c>
      <c r="AF72" s="569" t="str">
        <f t="shared" si="4"/>
        <v/>
      </c>
      <c r="AG72" s="568" t="str">
        <f t="shared" si="4"/>
        <v/>
      </c>
      <c r="AH72" s="568" t="str">
        <f t="shared" si="4"/>
        <v/>
      </c>
      <c r="AI72" s="568" t="str">
        <f t="shared" si="4"/>
        <v/>
      </c>
      <c r="AJ72" s="568" t="str">
        <f t="shared" si="4"/>
        <v/>
      </c>
      <c r="AK72" s="568" t="str">
        <f t="shared" si="4"/>
        <v/>
      </c>
      <c r="AL72" s="568" t="str">
        <f t="shared" si="4"/>
        <v/>
      </c>
      <c r="AM72" s="569" t="str">
        <f t="shared" si="4"/>
        <v/>
      </c>
      <c r="AN72" s="568" t="str">
        <f t="shared" si="4"/>
        <v/>
      </c>
      <c r="AO72" s="568" t="str">
        <f t="shared" si="4"/>
        <v/>
      </c>
      <c r="AP72" s="568" t="str">
        <f t="shared" si="4"/>
        <v/>
      </c>
      <c r="AQ72" s="568" t="str">
        <f t="shared" si="4"/>
        <v/>
      </c>
      <c r="AR72" s="568" t="str">
        <f t="shared" si="4"/>
        <v/>
      </c>
      <c r="AS72" s="568" t="str">
        <f t="shared" si="4"/>
        <v/>
      </c>
      <c r="AT72" s="569" t="str">
        <f t="shared" si="4"/>
        <v/>
      </c>
      <c r="AU72" s="568" t="str">
        <f t="shared" si="4"/>
        <v/>
      </c>
      <c r="AV72" s="568" t="str">
        <f t="shared" si="4"/>
        <v/>
      </c>
      <c r="AW72" s="569" t="str">
        <f t="shared" si="4"/>
        <v/>
      </c>
      <c r="AX72" s="1210"/>
      <c r="AY72" s="1211"/>
      <c r="AZ72" s="1211"/>
      <c r="BA72" s="1212"/>
      <c r="BB72" s="1181"/>
      <c r="BC72" s="1182"/>
      <c r="BD72" s="1182"/>
      <c r="BE72" s="1182"/>
      <c r="BF72" s="1183"/>
    </row>
    <row r="73" spans="1:73" ht="13.5" customHeight="1">
      <c r="C73" s="571"/>
      <c r="D73" s="571"/>
      <c r="E73" s="571"/>
      <c r="F73" s="571"/>
      <c r="G73" s="572"/>
      <c r="H73" s="573"/>
      <c r="AF73" s="500"/>
    </row>
    <row r="74" spans="1:73" ht="11.4" customHeight="1">
      <c r="A74" s="574"/>
      <c r="B74" s="574"/>
      <c r="C74" s="574"/>
      <c r="D74" s="574"/>
      <c r="E74" s="574"/>
      <c r="F74" s="574"/>
      <c r="G74" s="574"/>
      <c r="H74" s="575"/>
      <c r="I74" s="575"/>
      <c r="J74" s="575"/>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575"/>
      <c r="AK74" s="575"/>
      <c r="AL74" s="575"/>
      <c r="AM74" s="575"/>
      <c r="AN74" s="575"/>
      <c r="AO74" s="575"/>
      <c r="AP74" s="575"/>
      <c r="AQ74" s="575"/>
      <c r="AR74" s="576"/>
      <c r="AS74" s="576"/>
      <c r="AT74" s="576"/>
      <c r="AU74" s="576"/>
      <c r="AV74" s="576"/>
      <c r="AW74" s="576"/>
      <c r="AX74" s="576"/>
      <c r="AY74" s="576"/>
      <c r="AZ74" s="576"/>
      <c r="BA74" s="576"/>
    </row>
    <row r="75" spans="1:73" ht="20.25" customHeight="1">
      <c r="A75" s="577"/>
      <c r="B75" s="577"/>
      <c r="C75" s="574"/>
      <c r="D75" s="574"/>
      <c r="E75" s="574"/>
      <c r="F75" s="574"/>
      <c r="G75" s="577"/>
      <c r="H75" s="577"/>
      <c r="I75" s="577"/>
      <c r="J75" s="577"/>
      <c r="K75" s="577"/>
      <c r="L75" s="577"/>
      <c r="M75" s="577"/>
      <c r="N75" s="577"/>
      <c r="O75" s="577"/>
      <c r="P75" s="577"/>
      <c r="Q75" s="577"/>
      <c r="R75" s="577"/>
      <c r="S75" s="577"/>
      <c r="T75" s="577"/>
      <c r="U75" s="577"/>
      <c r="V75" s="577"/>
      <c r="W75" s="577"/>
      <c r="X75" s="577"/>
      <c r="Y75" s="577"/>
      <c r="Z75" s="577"/>
      <c r="AA75" s="577"/>
      <c r="AB75" s="577"/>
      <c r="AC75" s="577"/>
      <c r="AD75" s="577"/>
      <c r="AE75" s="577"/>
      <c r="AF75" s="577"/>
      <c r="AG75" s="577"/>
      <c r="AH75" s="577"/>
      <c r="AI75" s="577"/>
      <c r="AJ75" s="577"/>
      <c r="AK75" s="577"/>
      <c r="AL75" s="577"/>
      <c r="AM75" s="577"/>
      <c r="AN75" s="577"/>
      <c r="AO75" s="577"/>
      <c r="AP75" s="577"/>
      <c r="AQ75" s="577"/>
      <c r="AR75" s="578"/>
      <c r="AS75" s="578"/>
      <c r="AT75" s="578"/>
      <c r="AU75" s="578"/>
      <c r="AV75" s="578"/>
      <c r="BN75" s="579"/>
      <c r="BO75" s="580"/>
      <c r="BP75" s="579"/>
      <c r="BQ75" s="579"/>
      <c r="BR75" s="579"/>
      <c r="BS75" s="545"/>
      <c r="BT75" s="581"/>
      <c r="BU75" s="581"/>
    </row>
    <row r="76" spans="1:73" ht="20.25" customHeight="1">
      <c r="A76" s="574"/>
      <c r="B76" s="574"/>
      <c r="C76" s="582"/>
      <c r="D76" s="582"/>
      <c r="E76" s="582"/>
      <c r="F76" s="582"/>
      <c r="G76" s="582"/>
      <c r="H76" s="583"/>
      <c r="I76" s="583"/>
      <c r="J76" s="574"/>
      <c r="K76" s="574"/>
      <c r="L76" s="574"/>
      <c r="M76" s="574"/>
      <c r="N76" s="574"/>
      <c r="O76" s="574"/>
      <c r="P76" s="574"/>
      <c r="Q76" s="574"/>
      <c r="R76" s="574"/>
      <c r="S76" s="574"/>
      <c r="T76" s="574"/>
      <c r="U76" s="574"/>
      <c r="V76" s="574"/>
      <c r="W76" s="574"/>
      <c r="X76" s="574"/>
      <c r="Y76" s="574"/>
      <c r="Z76" s="574"/>
      <c r="AA76" s="574"/>
      <c r="AB76" s="574"/>
      <c r="AC76" s="574"/>
      <c r="AD76" s="574"/>
      <c r="AE76" s="574"/>
      <c r="AF76" s="574"/>
      <c r="AG76" s="574"/>
      <c r="AH76" s="574"/>
      <c r="AI76" s="574"/>
      <c r="AJ76" s="574"/>
      <c r="AK76" s="574"/>
      <c r="AL76" s="574"/>
      <c r="AM76" s="574"/>
      <c r="AN76" s="574"/>
      <c r="AO76" s="574"/>
      <c r="AP76" s="574"/>
      <c r="AQ76" s="574"/>
    </row>
    <row r="77" spans="1:73" ht="20.25" customHeight="1">
      <c r="A77" s="574"/>
      <c r="B77" s="574"/>
      <c r="C77" s="582"/>
      <c r="D77" s="582"/>
      <c r="E77" s="582"/>
      <c r="F77" s="582"/>
      <c r="G77" s="582"/>
      <c r="H77" s="583"/>
      <c r="I77" s="583"/>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c r="AI77" s="574"/>
      <c r="AJ77" s="574"/>
      <c r="AK77" s="574"/>
      <c r="AL77" s="574"/>
      <c r="AM77" s="574"/>
      <c r="AN77" s="574"/>
      <c r="AO77" s="574"/>
      <c r="AP77" s="574"/>
      <c r="AQ77" s="574"/>
    </row>
    <row r="78" spans="1:73" ht="20.25" customHeight="1">
      <c r="A78" s="574"/>
      <c r="B78" s="574"/>
      <c r="C78" s="583"/>
      <c r="D78" s="583"/>
      <c r="E78" s="583"/>
      <c r="F78" s="583"/>
      <c r="G78" s="583"/>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4"/>
      <c r="AN78" s="574"/>
      <c r="AO78" s="574"/>
      <c r="AP78" s="574"/>
      <c r="AQ78" s="574"/>
    </row>
    <row r="79" spans="1:73" ht="20.25" customHeight="1">
      <c r="A79" s="574"/>
      <c r="B79" s="574"/>
      <c r="C79" s="583"/>
      <c r="D79" s="583"/>
      <c r="E79" s="583"/>
      <c r="F79" s="583"/>
      <c r="G79" s="583"/>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c r="AI79" s="574"/>
      <c r="AJ79" s="574"/>
      <c r="AK79" s="574"/>
      <c r="AL79" s="574"/>
      <c r="AM79" s="574"/>
      <c r="AN79" s="574"/>
      <c r="AO79" s="574"/>
      <c r="AP79" s="574"/>
      <c r="AQ79" s="574"/>
    </row>
    <row r="80" spans="1:73" ht="20.25" customHeight="1">
      <c r="A80" s="574"/>
      <c r="B80" s="574"/>
      <c r="C80" s="583"/>
      <c r="D80" s="583"/>
      <c r="E80" s="583"/>
      <c r="F80" s="583"/>
      <c r="G80" s="583"/>
      <c r="H80" s="574"/>
      <c r="I80" s="574"/>
      <c r="J80" s="574"/>
      <c r="K80" s="574"/>
      <c r="L80" s="574"/>
      <c r="M80" s="574"/>
      <c r="N80" s="574"/>
      <c r="O80" s="574"/>
      <c r="P80" s="574"/>
      <c r="Q80" s="574"/>
      <c r="R80" s="574"/>
      <c r="S80" s="574"/>
      <c r="T80" s="574"/>
      <c r="U80" s="574"/>
      <c r="V80" s="574"/>
      <c r="W80" s="574"/>
      <c r="X80" s="574"/>
      <c r="Y80" s="574"/>
      <c r="Z80" s="574"/>
      <c r="AA80" s="574"/>
      <c r="AB80" s="574"/>
      <c r="AC80" s="574"/>
      <c r="AD80" s="574"/>
      <c r="AE80" s="574"/>
      <c r="AF80" s="574"/>
      <c r="AG80" s="574"/>
      <c r="AH80" s="574"/>
      <c r="AI80" s="574"/>
      <c r="AJ80" s="574"/>
      <c r="AK80" s="574"/>
      <c r="AL80" s="574"/>
      <c r="AM80" s="574"/>
      <c r="AN80" s="574"/>
      <c r="AO80" s="574"/>
      <c r="AP80" s="574"/>
      <c r="AQ80" s="574"/>
    </row>
    <row r="81" spans="3:7" ht="20.25" customHeight="1">
      <c r="C81" s="500"/>
      <c r="D81" s="500"/>
      <c r="E81" s="500"/>
      <c r="F81" s="500"/>
      <c r="G81" s="500"/>
    </row>
  </sheetData>
  <sheetProtection insertColumns="0" deleteRows="0"/>
  <mergeCells count="247">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AZ62:BA62"/>
    <mergeCell ref="G67:R67"/>
    <mergeCell ref="B68:K72"/>
    <mergeCell ref="L68:R68"/>
    <mergeCell ref="L69:R69"/>
    <mergeCell ref="L70:R70"/>
    <mergeCell ref="L71:R71"/>
    <mergeCell ref="G62:K64"/>
    <mergeCell ref="M62:R62"/>
    <mergeCell ref="AX62:AY62"/>
  </mergeCells>
  <phoneticPr fontId="20"/>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Z24">
    <cfRule type="expression" dxfId="270" priority="271">
      <formula>INDIRECT(ADDRESS(ROW(),COLUMN()))=TRUNC(INDIRECT(ADDRESS(ROW(),COLUMN())))</formula>
    </cfRule>
  </conditionalFormatting>
  <conditionalFormatting sqref="Z23">
    <cfRule type="expression" dxfId="269" priority="270">
      <formula>INDIRECT(ADDRESS(ROW(),COLUMN()))=TRUNC(INDIRECT(ADDRESS(ROW(),COLUMN())))</formula>
    </cfRule>
  </conditionalFormatting>
  <conditionalFormatting sqref="AA24:AF24">
    <cfRule type="expression" dxfId="268" priority="269">
      <formula>INDIRECT(ADDRESS(ROW(),COLUMN()))=TRUNC(INDIRECT(ADDRESS(ROW(),COLUMN())))</formula>
    </cfRule>
  </conditionalFormatting>
  <conditionalFormatting sqref="AA23:AF23">
    <cfRule type="expression" dxfId="267" priority="268">
      <formula>INDIRECT(ADDRESS(ROW(),COLUMN()))=TRUNC(INDIRECT(ADDRESS(ROW(),COLUMN())))</formula>
    </cfRule>
  </conditionalFormatting>
  <conditionalFormatting sqref="AG24">
    <cfRule type="expression" dxfId="266" priority="267">
      <formula>INDIRECT(ADDRESS(ROW(),COLUMN()))=TRUNC(INDIRECT(ADDRESS(ROW(),COLUMN())))</formula>
    </cfRule>
  </conditionalFormatting>
  <conditionalFormatting sqref="AG23">
    <cfRule type="expression" dxfId="265" priority="266">
      <formula>INDIRECT(ADDRESS(ROW(),COLUMN()))=TRUNC(INDIRECT(ADDRESS(ROW(),COLUMN())))</formula>
    </cfRule>
  </conditionalFormatting>
  <conditionalFormatting sqref="AH24:AM24">
    <cfRule type="expression" dxfId="264" priority="265">
      <formula>INDIRECT(ADDRESS(ROW(),COLUMN()))=TRUNC(INDIRECT(ADDRESS(ROW(),COLUMN())))</formula>
    </cfRule>
  </conditionalFormatting>
  <conditionalFormatting sqref="AH23:AM23">
    <cfRule type="expression" dxfId="263" priority="264">
      <formula>INDIRECT(ADDRESS(ROW(),COLUMN()))=TRUNC(INDIRECT(ADDRESS(ROW(),COLUMN())))</formula>
    </cfRule>
  </conditionalFormatting>
  <conditionalFormatting sqref="AN24">
    <cfRule type="expression" dxfId="262" priority="263">
      <formula>INDIRECT(ADDRESS(ROW(),COLUMN()))=TRUNC(INDIRECT(ADDRESS(ROW(),COLUMN())))</formula>
    </cfRule>
  </conditionalFormatting>
  <conditionalFormatting sqref="AN23">
    <cfRule type="expression" dxfId="261" priority="262">
      <formula>INDIRECT(ADDRESS(ROW(),COLUMN()))=TRUNC(INDIRECT(ADDRESS(ROW(),COLUMN())))</formula>
    </cfRule>
  </conditionalFormatting>
  <conditionalFormatting sqref="AO24:AT24">
    <cfRule type="expression" dxfId="260" priority="261">
      <formula>INDIRECT(ADDRESS(ROW(),COLUMN()))=TRUNC(INDIRECT(ADDRESS(ROW(),COLUMN())))</formula>
    </cfRule>
  </conditionalFormatting>
  <conditionalFormatting sqref="AO23:AT23">
    <cfRule type="expression" dxfId="259" priority="260">
      <formula>INDIRECT(ADDRESS(ROW(),COLUMN()))=TRUNC(INDIRECT(ADDRESS(ROW(),COLUMN())))</formula>
    </cfRule>
  </conditionalFormatting>
  <conditionalFormatting sqref="AU24">
    <cfRule type="expression" dxfId="258" priority="259">
      <formula>INDIRECT(ADDRESS(ROW(),COLUMN()))=TRUNC(INDIRECT(ADDRESS(ROW(),COLUMN())))</formula>
    </cfRule>
  </conditionalFormatting>
  <conditionalFormatting sqref="AU23">
    <cfRule type="expression" dxfId="257" priority="258">
      <formula>INDIRECT(ADDRESS(ROW(),COLUMN()))=TRUNC(INDIRECT(ADDRESS(ROW(),COLUMN())))</formula>
    </cfRule>
  </conditionalFormatting>
  <conditionalFormatting sqref="AV24:AW24">
    <cfRule type="expression" dxfId="256" priority="257">
      <formula>INDIRECT(ADDRESS(ROW(),COLUMN()))=TRUNC(INDIRECT(ADDRESS(ROW(),COLUMN())))</formula>
    </cfRule>
  </conditionalFormatting>
  <conditionalFormatting sqref="AV23:AW23">
    <cfRule type="expression" dxfId="255" priority="256">
      <formula>INDIRECT(ADDRESS(ROW(),COLUMN()))=TRUNC(INDIRECT(ADDRESS(ROW(),COLUMN())))</formula>
    </cfRule>
  </conditionalFormatting>
  <conditionalFormatting sqref="AX23:BA24">
    <cfRule type="expression" dxfId="254" priority="255">
      <formula>INDIRECT(ADDRESS(ROW(),COLUMN()))=TRUNC(INDIRECT(ADDRESS(ROW(),COLUMN())))</formula>
    </cfRule>
  </conditionalFormatting>
  <conditionalFormatting sqref="S27">
    <cfRule type="expression" dxfId="253" priority="254">
      <formula>INDIRECT(ADDRESS(ROW(),COLUMN()))=TRUNC(INDIRECT(ADDRESS(ROW(),COLUMN())))</formula>
    </cfRule>
  </conditionalFormatting>
  <conditionalFormatting sqref="S26">
    <cfRule type="expression" dxfId="252" priority="253">
      <formula>INDIRECT(ADDRESS(ROW(),COLUMN()))=TRUNC(INDIRECT(ADDRESS(ROW(),COLUMN())))</formula>
    </cfRule>
  </conditionalFormatting>
  <conditionalFormatting sqref="T27:Y27">
    <cfRule type="expression" dxfId="251" priority="252">
      <formula>INDIRECT(ADDRESS(ROW(),COLUMN()))=TRUNC(INDIRECT(ADDRESS(ROW(),COLUMN())))</formula>
    </cfRule>
  </conditionalFormatting>
  <conditionalFormatting sqref="T26:Y26">
    <cfRule type="expression" dxfId="250" priority="251">
      <formula>INDIRECT(ADDRESS(ROW(),COLUMN()))=TRUNC(INDIRECT(ADDRESS(ROW(),COLUMN())))</formula>
    </cfRule>
  </conditionalFormatting>
  <conditionalFormatting sqref="Z27">
    <cfRule type="expression" dxfId="249" priority="250">
      <formula>INDIRECT(ADDRESS(ROW(),COLUMN()))=TRUNC(INDIRECT(ADDRESS(ROW(),COLUMN())))</formula>
    </cfRule>
  </conditionalFormatting>
  <conditionalFormatting sqref="Z26">
    <cfRule type="expression" dxfId="248" priority="249">
      <formula>INDIRECT(ADDRESS(ROW(),COLUMN()))=TRUNC(INDIRECT(ADDRESS(ROW(),COLUMN())))</formula>
    </cfRule>
  </conditionalFormatting>
  <conditionalFormatting sqref="AA27:AF27">
    <cfRule type="expression" dxfId="247" priority="248">
      <formula>INDIRECT(ADDRESS(ROW(),COLUMN()))=TRUNC(INDIRECT(ADDRESS(ROW(),COLUMN())))</formula>
    </cfRule>
  </conditionalFormatting>
  <conditionalFormatting sqref="AA26:AF26">
    <cfRule type="expression" dxfId="246" priority="247">
      <formula>INDIRECT(ADDRESS(ROW(),COLUMN()))=TRUNC(INDIRECT(ADDRESS(ROW(),COLUMN())))</formula>
    </cfRule>
  </conditionalFormatting>
  <conditionalFormatting sqref="AG27">
    <cfRule type="expression" dxfId="245" priority="246">
      <formula>INDIRECT(ADDRESS(ROW(),COLUMN()))=TRUNC(INDIRECT(ADDRESS(ROW(),COLUMN())))</formula>
    </cfRule>
  </conditionalFormatting>
  <conditionalFormatting sqref="AG26">
    <cfRule type="expression" dxfId="244" priority="245">
      <formula>INDIRECT(ADDRESS(ROW(),COLUMN()))=TRUNC(INDIRECT(ADDRESS(ROW(),COLUMN())))</formula>
    </cfRule>
  </conditionalFormatting>
  <conditionalFormatting sqref="AH27:AM27">
    <cfRule type="expression" dxfId="243" priority="244">
      <formula>INDIRECT(ADDRESS(ROW(),COLUMN()))=TRUNC(INDIRECT(ADDRESS(ROW(),COLUMN())))</formula>
    </cfRule>
  </conditionalFormatting>
  <conditionalFormatting sqref="AH26:AM26">
    <cfRule type="expression" dxfId="242" priority="243">
      <formula>INDIRECT(ADDRESS(ROW(),COLUMN()))=TRUNC(INDIRECT(ADDRESS(ROW(),COLUMN())))</formula>
    </cfRule>
  </conditionalFormatting>
  <conditionalFormatting sqref="AN27">
    <cfRule type="expression" dxfId="241" priority="242">
      <formula>INDIRECT(ADDRESS(ROW(),COLUMN()))=TRUNC(INDIRECT(ADDRESS(ROW(),COLUMN())))</formula>
    </cfRule>
  </conditionalFormatting>
  <conditionalFormatting sqref="AN26">
    <cfRule type="expression" dxfId="240" priority="241">
      <formula>INDIRECT(ADDRESS(ROW(),COLUMN()))=TRUNC(INDIRECT(ADDRESS(ROW(),COLUMN())))</formula>
    </cfRule>
  </conditionalFormatting>
  <conditionalFormatting sqref="AO27:AT27">
    <cfRule type="expression" dxfId="239" priority="240">
      <formula>INDIRECT(ADDRESS(ROW(),COLUMN()))=TRUNC(INDIRECT(ADDRESS(ROW(),COLUMN())))</formula>
    </cfRule>
  </conditionalFormatting>
  <conditionalFormatting sqref="AO26:AT26">
    <cfRule type="expression" dxfId="238" priority="239">
      <formula>INDIRECT(ADDRESS(ROW(),COLUMN()))=TRUNC(INDIRECT(ADDRESS(ROW(),COLUMN())))</formula>
    </cfRule>
  </conditionalFormatting>
  <conditionalFormatting sqref="AU27">
    <cfRule type="expression" dxfId="237" priority="238">
      <formula>INDIRECT(ADDRESS(ROW(),COLUMN()))=TRUNC(INDIRECT(ADDRESS(ROW(),COLUMN())))</formula>
    </cfRule>
  </conditionalFormatting>
  <conditionalFormatting sqref="AU26">
    <cfRule type="expression" dxfId="236" priority="237">
      <formula>INDIRECT(ADDRESS(ROW(),COLUMN()))=TRUNC(INDIRECT(ADDRESS(ROW(),COLUMN())))</formula>
    </cfRule>
  </conditionalFormatting>
  <conditionalFormatting sqref="AV27:AW27">
    <cfRule type="expression" dxfId="235" priority="236">
      <formula>INDIRECT(ADDRESS(ROW(),COLUMN()))=TRUNC(INDIRECT(ADDRESS(ROW(),COLUMN())))</formula>
    </cfRule>
  </conditionalFormatting>
  <conditionalFormatting sqref="AV26:AW26">
    <cfRule type="expression" dxfId="234" priority="235">
      <formula>INDIRECT(ADDRESS(ROW(),COLUMN()))=TRUNC(INDIRECT(ADDRESS(ROW(),COLUMN())))</formula>
    </cfRule>
  </conditionalFormatting>
  <conditionalFormatting sqref="AX26:BA27">
    <cfRule type="expression" dxfId="233" priority="234">
      <formula>INDIRECT(ADDRESS(ROW(),COLUMN()))=TRUNC(INDIRECT(ADDRESS(ROW(),COLUMN())))</formula>
    </cfRule>
  </conditionalFormatting>
  <conditionalFormatting sqref="S30">
    <cfRule type="expression" dxfId="232" priority="233">
      <formula>INDIRECT(ADDRESS(ROW(),COLUMN()))=TRUNC(INDIRECT(ADDRESS(ROW(),COLUMN())))</formula>
    </cfRule>
  </conditionalFormatting>
  <conditionalFormatting sqref="S29">
    <cfRule type="expression" dxfId="231" priority="232">
      <formula>INDIRECT(ADDRESS(ROW(),COLUMN()))=TRUNC(INDIRECT(ADDRESS(ROW(),COLUMN())))</formula>
    </cfRule>
  </conditionalFormatting>
  <conditionalFormatting sqref="T30:Y30">
    <cfRule type="expression" dxfId="230" priority="231">
      <formula>INDIRECT(ADDRESS(ROW(),COLUMN()))=TRUNC(INDIRECT(ADDRESS(ROW(),COLUMN())))</formula>
    </cfRule>
  </conditionalFormatting>
  <conditionalFormatting sqref="T29:Y29">
    <cfRule type="expression" dxfId="229" priority="230">
      <formula>INDIRECT(ADDRESS(ROW(),COLUMN()))=TRUNC(INDIRECT(ADDRESS(ROW(),COLUMN())))</formula>
    </cfRule>
  </conditionalFormatting>
  <conditionalFormatting sqref="Z30">
    <cfRule type="expression" dxfId="228" priority="229">
      <formula>INDIRECT(ADDRESS(ROW(),COLUMN()))=TRUNC(INDIRECT(ADDRESS(ROW(),COLUMN())))</formula>
    </cfRule>
  </conditionalFormatting>
  <conditionalFormatting sqref="Z29">
    <cfRule type="expression" dxfId="227" priority="228">
      <formula>INDIRECT(ADDRESS(ROW(),COLUMN()))=TRUNC(INDIRECT(ADDRESS(ROW(),COLUMN())))</formula>
    </cfRule>
  </conditionalFormatting>
  <conditionalFormatting sqref="AA30:AF30">
    <cfRule type="expression" dxfId="226" priority="227">
      <formula>INDIRECT(ADDRESS(ROW(),COLUMN()))=TRUNC(INDIRECT(ADDRESS(ROW(),COLUMN())))</formula>
    </cfRule>
  </conditionalFormatting>
  <conditionalFormatting sqref="AA29:AF29">
    <cfRule type="expression" dxfId="225" priority="226">
      <formula>INDIRECT(ADDRESS(ROW(),COLUMN()))=TRUNC(INDIRECT(ADDRESS(ROW(),COLUMN())))</formula>
    </cfRule>
  </conditionalFormatting>
  <conditionalFormatting sqref="AG30">
    <cfRule type="expression" dxfId="224" priority="225">
      <formula>INDIRECT(ADDRESS(ROW(),COLUMN()))=TRUNC(INDIRECT(ADDRESS(ROW(),COLUMN())))</formula>
    </cfRule>
  </conditionalFormatting>
  <conditionalFormatting sqref="AG29">
    <cfRule type="expression" dxfId="223" priority="224">
      <formula>INDIRECT(ADDRESS(ROW(),COLUMN()))=TRUNC(INDIRECT(ADDRESS(ROW(),COLUMN())))</formula>
    </cfRule>
  </conditionalFormatting>
  <conditionalFormatting sqref="AH30:AM30">
    <cfRule type="expression" dxfId="222" priority="223">
      <formula>INDIRECT(ADDRESS(ROW(),COLUMN()))=TRUNC(INDIRECT(ADDRESS(ROW(),COLUMN())))</formula>
    </cfRule>
  </conditionalFormatting>
  <conditionalFormatting sqref="AH29:AM29">
    <cfRule type="expression" dxfId="221" priority="222">
      <formula>INDIRECT(ADDRESS(ROW(),COLUMN()))=TRUNC(INDIRECT(ADDRESS(ROW(),COLUMN())))</formula>
    </cfRule>
  </conditionalFormatting>
  <conditionalFormatting sqref="AN30">
    <cfRule type="expression" dxfId="220" priority="221">
      <formula>INDIRECT(ADDRESS(ROW(),COLUMN()))=TRUNC(INDIRECT(ADDRESS(ROW(),COLUMN())))</formula>
    </cfRule>
  </conditionalFormatting>
  <conditionalFormatting sqref="AN29">
    <cfRule type="expression" dxfId="219" priority="220">
      <formula>INDIRECT(ADDRESS(ROW(),COLUMN()))=TRUNC(INDIRECT(ADDRESS(ROW(),COLUMN())))</formula>
    </cfRule>
  </conditionalFormatting>
  <conditionalFormatting sqref="AO30:AT30">
    <cfRule type="expression" dxfId="218" priority="219">
      <formula>INDIRECT(ADDRESS(ROW(),COLUMN()))=TRUNC(INDIRECT(ADDRESS(ROW(),COLUMN())))</formula>
    </cfRule>
  </conditionalFormatting>
  <conditionalFormatting sqref="AO29:AT29">
    <cfRule type="expression" dxfId="217" priority="218">
      <formula>INDIRECT(ADDRESS(ROW(),COLUMN()))=TRUNC(INDIRECT(ADDRESS(ROW(),COLUMN())))</formula>
    </cfRule>
  </conditionalFormatting>
  <conditionalFormatting sqref="AU30">
    <cfRule type="expression" dxfId="216" priority="217">
      <formula>INDIRECT(ADDRESS(ROW(),COLUMN()))=TRUNC(INDIRECT(ADDRESS(ROW(),COLUMN())))</formula>
    </cfRule>
  </conditionalFormatting>
  <conditionalFormatting sqref="AU29">
    <cfRule type="expression" dxfId="215" priority="216">
      <formula>INDIRECT(ADDRESS(ROW(),COLUMN()))=TRUNC(INDIRECT(ADDRESS(ROW(),COLUMN())))</formula>
    </cfRule>
  </conditionalFormatting>
  <conditionalFormatting sqref="AV30:AW30">
    <cfRule type="expression" dxfId="214" priority="215">
      <formula>INDIRECT(ADDRESS(ROW(),COLUMN()))=TRUNC(INDIRECT(ADDRESS(ROW(),COLUMN())))</formula>
    </cfRule>
  </conditionalFormatting>
  <conditionalFormatting sqref="AV29:AW29">
    <cfRule type="expression" dxfId="213" priority="214">
      <formula>INDIRECT(ADDRESS(ROW(),COLUMN()))=TRUNC(INDIRECT(ADDRESS(ROW(),COLUMN())))</formula>
    </cfRule>
  </conditionalFormatting>
  <conditionalFormatting sqref="AX29:BA30">
    <cfRule type="expression" dxfId="212" priority="213">
      <formula>INDIRECT(ADDRESS(ROW(),COLUMN()))=TRUNC(INDIRECT(ADDRESS(ROW(),COLUMN())))</formula>
    </cfRule>
  </conditionalFormatting>
  <conditionalFormatting sqref="S33">
    <cfRule type="expression" dxfId="211" priority="212">
      <formula>INDIRECT(ADDRESS(ROW(),COLUMN()))=TRUNC(INDIRECT(ADDRESS(ROW(),COLUMN())))</formula>
    </cfRule>
  </conditionalFormatting>
  <conditionalFormatting sqref="S32">
    <cfRule type="expression" dxfId="210" priority="211">
      <formula>INDIRECT(ADDRESS(ROW(),COLUMN()))=TRUNC(INDIRECT(ADDRESS(ROW(),COLUMN())))</formula>
    </cfRule>
  </conditionalFormatting>
  <conditionalFormatting sqref="T33:Y33">
    <cfRule type="expression" dxfId="209" priority="210">
      <formula>INDIRECT(ADDRESS(ROW(),COLUMN()))=TRUNC(INDIRECT(ADDRESS(ROW(),COLUMN())))</formula>
    </cfRule>
  </conditionalFormatting>
  <conditionalFormatting sqref="T32:Y32">
    <cfRule type="expression" dxfId="208" priority="209">
      <formula>INDIRECT(ADDRESS(ROW(),COLUMN()))=TRUNC(INDIRECT(ADDRESS(ROW(),COLUMN())))</formula>
    </cfRule>
  </conditionalFormatting>
  <conditionalFormatting sqref="Z33">
    <cfRule type="expression" dxfId="207" priority="208">
      <formula>INDIRECT(ADDRESS(ROW(),COLUMN()))=TRUNC(INDIRECT(ADDRESS(ROW(),COLUMN())))</formula>
    </cfRule>
  </conditionalFormatting>
  <conditionalFormatting sqref="Z32">
    <cfRule type="expression" dxfId="206" priority="207">
      <formula>INDIRECT(ADDRESS(ROW(),COLUMN()))=TRUNC(INDIRECT(ADDRESS(ROW(),COLUMN())))</formula>
    </cfRule>
  </conditionalFormatting>
  <conditionalFormatting sqref="AA33:AF33">
    <cfRule type="expression" dxfId="205" priority="206">
      <formula>INDIRECT(ADDRESS(ROW(),COLUMN()))=TRUNC(INDIRECT(ADDRESS(ROW(),COLUMN())))</formula>
    </cfRule>
  </conditionalFormatting>
  <conditionalFormatting sqref="AA32:AF32">
    <cfRule type="expression" dxfId="204" priority="205">
      <formula>INDIRECT(ADDRESS(ROW(),COLUMN()))=TRUNC(INDIRECT(ADDRESS(ROW(),COLUMN())))</formula>
    </cfRule>
  </conditionalFormatting>
  <conditionalFormatting sqref="AG33">
    <cfRule type="expression" dxfId="203" priority="204">
      <formula>INDIRECT(ADDRESS(ROW(),COLUMN()))=TRUNC(INDIRECT(ADDRESS(ROW(),COLUMN())))</formula>
    </cfRule>
  </conditionalFormatting>
  <conditionalFormatting sqref="AG32">
    <cfRule type="expression" dxfId="202" priority="203">
      <formula>INDIRECT(ADDRESS(ROW(),COLUMN()))=TRUNC(INDIRECT(ADDRESS(ROW(),COLUMN())))</formula>
    </cfRule>
  </conditionalFormatting>
  <conditionalFormatting sqref="AH33:AM33">
    <cfRule type="expression" dxfId="201" priority="202">
      <formula>INDIRECT(ADDRESS(ROW(),COLUMN()))=TRUNC(INDIRECT(ADDRESS(ROW(),COLUMN())))</formula>
    </cfRule>
  </conditionalFormatting>
  <conditionalFormatting sqref="AH32:AM32">
    <cfRule type="expression" dxfId="200" priority="201">
      <formula>INDIRECT(ADDRESS(ROW(),COLUMN()))=TRUNC(INDIRECT(ADDRESS(ROW(),COLUMN())))</formula>
    </cfRule>
  </conditionalFormatting>
  <conditionalFormatting sqref="AN33">
    <cfRule type="expression" dxfId="199" priority="200">
      <formula>INDIRECT(ADDRESS(ROW(),COLUMN()))=TRUNC(INDIRECT(ADDRESS(ROW(),COLUMN())))</formula>
    </cfRule>
  </conditionalFormatting>
  <conditionalFormatting sqref="AN32">
    <cfRule type="expression" dxfId="198" priority="199">
      <formula>INDIRECT(ADDRESS(ROW(),COLUMN()))=TRUNC(INDIRECT(ADDRESS(ROW(),COLUMN())))</formula>
    </cfRule>
  </conditionalFormatting>
  <conditionalFormatting sqref="AO33:AT33">
    <cfRule type="expression" dxfId="197" priority="198">
      <formula>INDIRECT(ADDRESS(ROW(),COLUMN()))=TRUNC(INDIRECT(ADDRESS(ROW(),COLUMN())))</formula>
    </cfRule>
  </conditionalFormatting>
  <conditionalFormatting sqref="AO32:AT32">
    <cfRule type="expression" dxfId="196" priority="197">
      <formula>INDIRECT(ADDRESS(ROW(),COLUMN()))=TRUNC(INDIRECT(ADDRESS(ROW(),COLUMN())))</formula>
    </cfRule>
  </conditionalFormatting>
  <conditionalFormatting sqref="AU33">
    <cfRule type="expression" dxfId="195" priority="196">
      <formula>INDIRECT(ADDRESS(ROW(),COLUMN()))=TRUNC(INDIRECT(ADDRESS(ROW(),COLUMN())))</formula>
    </cfRule>
  </conditionalFormatting>
  <conditionalFormatting sqref="AU32">
    <cfRule type="expression" dxfId="194" priority="195">
      <formula>INDIRECT(ADDRESS(ROW(),COLUMN()))=TRUNC(INDIRECT(ADDRESS(ROW(),COLUMN())))</formula>
    </cfRule>
  </conditionalFormatting>
  <conditionalFormatting sqref="AV33:AW33">
    <cfRule type="expression" dxfId="193" priority="194">
      <formula>INDIRECT(ADDRESS(ROW(),COLUMN()))=TRUNC(INDIRECT(ADDRESS(ROW(),COLUMN())))</formula>
    </cfRule>
  </conditionalFormatting>
  <conditionalFormatting sqref="AV32:AW32">
    <cfRule type="expression" dxfId="192" priority="193">
      <formula>INDIRECT(ADDRESS(ROW(),COLUMN()))=TRUNC(INDIRECT(ADDRESS(ROW(),COLUMN())))</formula>
    </cfRule>
  </conditionalFormatting>
  <conditionalFormatting sqref="AX32:BA33">
    <cfRule type="expression" dxfId="191" priority="192">
      <formula>INDIRECT(ADDRESS(ROW(),COLUMN()))=TRUNC(INDIRECT(ADDRESS(ROW(),COLUMN())))</formula>
    </cfRule>
  </conditionalFormatting>
  <conditionalFormatting sqref="S36">
    <cfRule type="expression" dxfId="190" priority="191">
      <formula>INDIRECT(ADDRESS(ROW(),COLUMN()))=TRUNC(INDIRECT(ADDRESS(ROW(),COLUMN())))</formula>
    </cfRule>
  </conditionalFormatting>
  <conditionalFormatting sqref="S35">
    <cfRule type="expression" dxfId="189" priority="190">
      <formula>INDIRECT(ADDRESS(ROW(),COLUMN()))=TRUNC(INDIRECT(ADDRESS(ROW(),COLUMN())))</formula>
    </cfRule>
  </conditionalFormatting>
  <conditionalFormatting sqref="T36:Y36">
    <cfRule type="expression" dxfId="188" priority="189">
      <formula>INDIRECT(ADDRESS(ROW(),COLUMN()))=TRUNC(INDIRECT(ADDRESS(ROW(),COLUMN())))</formula>
    </cfRule>
  </conditionalFormatting>
  <conditionalFormatting sqref="T35:Y35">
    <cfRule type="expression" dxfId="187" priority="188">
      <formula>INDIRECT(ADDRESS(ROW(),COLUMN()))=TRUNC(INDIRECT(ADDRESS(ROW(),COLUMN())))</formula>
    </cfRule>
  </conditionalFormatting>
  <conditionalFormatting sqref="Z36">
    <cfRule type="expression" dxfId="186" priority="187">
      <formula>INDIRECT(ADDRESS(ROW(),COLUMN()))=TRUNC(INDIRECT(ADDRESS(ROW(),COLUMN())))</formula>
    </cfRule>
  </conditionalFormatting>
  <conditionalFormatting sqref="Z35">
    <cfRule type="expression" dxfId="185" priority="186">
      <formula>INDIRECT(ADDRESS(ROW(),COLUMN()))=TRUNC(INDIRECT(ADDRESS(ROW(),COLUMN())))</formula>
    </cfRule>
  </conditionalFormatting>
  <conditionalFormatting sqref="AA36:AF36">
    <cfRule type="expression" dxfId="184" priority="185">
      <formula>INDIRECT(ADDRESS(ROW(),COLUMN()))=TRUNC(INDIRECT(ADDRESS(ROW(),COLUMN())))</formula>
    </cfRule>
  </conditionalFormatting>
  <conditionalFormatting sqref="AA35:AF35">
    <cfRule type="expression" dxfId="183" priority="184">
      <formula>INDIRECT(ADDRESS(ROW(),COLUMN()))=TRUNC(INDIRECT(ADDRESS(ROW(),COLUMN())))</formula>
    </cfRule>
  </conditionalFormatting>
  <conditionalFormatting sqref="AG36">
    <cfRule type="expression" dxfId="182" priority="183">
      <formula>INDIRECT(ADDRESS(ROW(),COLUMN()))=TRUNC(INDIRECT(ADDRESS(ROW(),COLUMN())))</formula>
    </cfRule>
  </conditionalFormatting>
  <conditionalFormatting sqref="AG35">
    <cfRule type="expression" dxfId="181" priority="182">
      <formula>INDIRECT(ADDRESS(ROW(),COLUMN()))=TRUNC(INDIRECT(ADDRESS(ROW(),COLUMN())))</formula>
    </cfRule>
  </conditionalFormatting>
  <conditionalFormatting sqref="AH36:AM36">
    <cfRule type="expression" dxfId="180" priority="181">
      <formula>INDIRECT(ADDRESS(ROW(),COLUMN()))=TRUNC(INDIRECT(ADDRESS(ROW(),COLUMN())))</formula>
    </cfRule>
  </conditionalFormatting>
  <conditionalFormatting sqref="AH35:AM35">
    <cfRule type="expression" dxfId="179" priority="180">
      <formula>INDIRECT(ADDRESS(ROW(),COLUMN()))=TRUNC(INDIRECT(ADDRESS(ROW(),COLUMN())))</formula>
    </cfRule>
  </conditionalFormatting>
  <conditionalFormatting sqref="AN36">
    <cfRule type="expression" dxfId="178" priority="179">
      <formula>INDIRECT(ADDRESS(ROW(),COLUMN()))=TRUNC(INDIRECT(ADDRESS(ROW(),COLUMN())))</formula>
    </cfRule>
  </conditionalFormatting>
  <conditionalFormatting sqref="AN35">
    <cfRule type="expression" dxfId="177" priority="178">
      <formula>INDIRECT(ADDRESS(ROW(),COLUMN()))=TRUNC(INDIRECT(ADDRESS(ROW(),COLUMN())))</formula>
    </cfRule>
  </conditionalFormatting>
  <conditionalFormatting sqref="AO36:AT36">
    <cfRule type="expression" dxfId="176" priority="177">
      <formula>INDIRECT(ADDRESS(ROW(),COLUMN()))=TRUNC(INDIRECT(ADDRESS(ROW(),COLUMN())))</formula>
    </cfRule>
  </conditionalFormatting>
  <conditionalFormatting sqref="AO35:AT35">
    <cfRule type="expression" dxfId="175" priority="176">
      <formula>INDIRECT(ADDRESS(ROW(),COLUMN()))=TRUNC(INDIRECT(ADDRESS(ROW(),COLUMN())))</formula>
    </cfRule>
  </conditionalFormatting>
  <conditionalFormatting sqref="AU36">
    <cfRule type="expression" dxfId="174" priority="175">
      <formula>INDIRECT(ADDRESS(ROW(),COLUMN()))=TRUNC(INDIRECT(ADDRESS(ROW(),COLUMN())))</formula>
    </cfRule>
  </conditionalFormatting>
  <conditionalFormatting sqref="AU35">
    <cfRule type="expression" dxfId="173" priority="174">
      <formula>INDIRECT(ADDRESS(ROW(),COLUMN()))=TRUNC(INDIRECT(ADDRESS(ROW(),COLUMN())))</formula>
    </cfRule>
  </conditionalFormatting>
  <conditionalFormatting sqref="AV36:AW36">
    <cfRule type="expression" dxfId="172" priority="173">
      <formula>INDIRECT(ADDRESS(ROW(),COLUMN()))=TRUNC(INDIRECT(ADDRESS(ROW(),COLUMN())))</formula>
    </cfRule>
  </conditionalFormatting>
  <conditionalFormatting sqref="AV35:AW35">
    <cfRule type="expression" dxfId="171" priority="172">
      <formula>INDIRECT(ADDRESS(ROW(),COLUMN()))=TRUNC(INDIRECT(ADDRESS(ROW(),COLUMN())))</formula>
    </cfRule>
  </conditionalFormatting>
  <conditionalFormatting sqref="AX35:BA36">
    <cfRule type="expression" dxfId="170" priority="171">
      <formula>INDIRECT(ADDRESS(ROW(),COLUMN()))=TRUNC(INDIRECT(ADDRESS(ROW(),COLUMN())))</formula>
    </cfRule>
  </conditionalFormatting>
  <conditionalFormatting sqref="S39">
    <cfRule type="expression" dxfId="169" priority="170">
      <formula>INDIRECT(ADDRESS(ROW(),COLUMN()))=TRUNC(INDIRECT(ADDRESS(ROW(),COLUMN())))</formula>
    </cfRule>
  </conditionalFormatting>
  <conditionalFormatting sqref="S38">
    <cfRule type="expression" dxfId="168" priority="169">
      <formula>INDIRECT(ADDRESS(ROW(),COLUMN()))=TRUNC(INDIRECT(ADDRESS(ROW(),COLUMN())))</formula>
    </cfRule>
  </conditionalFormatting>
  <conditionalFormatting sqref="T39:Y39">
    <cfRule type="expression" dxfId="167" priority="168">
      <formula>INDIRECT(ADDRESS(ROW(),COLUMN()))=TRUNC(INDIRECT(ADDRESS(ROW(),COLUMN())))</formula>
    </cfRule>
  </conditionalFormatting>
  <conditionalFormatting sqref="T38:Y38">
    <cfRule type="expression" dxfId="166" priority="167">
      <formula>INDIRECT(ADDRESS(ROW(),COLUMN()))=TRUNC(INDIRECT(ADDRESS(ROW(),COLUMN())))</formula>
    </cfRule>
  </conditionalFormatting>
  <conditionalFormatting sqref="Z39">
    <cfRule type="expression" dxfId="165" priority="166">
      <formula>INDIRECT(ADDRESS(ROW(),COLUMN()))=TRUNC(INDIRECT(ADDRESS(ROW(),COLUMN())))</formula>
    </cfRule>
  </conditionalFormatting>
  <conditionalFormatting sqref="Z38">
    <cfRule type="expression" dxfId="164" priority="165">
      <formula>INDIRECT(ADDRESS(ROW(),COLUMN()))=TRUNC(INDIRECT(ADDRESS(ROW(),COLUMN())))</formula>
    </cfRule>
  </conditionalFormatting>
  <conditionalFormatting sqref="AA39:AF39">
    <cfRule type="expression" dxfId="163" priority="164">
      <formula>INDIRECT(ADDRESS(ROW(),COLUMN()))=TRUNC(INDIRECT(ADDRESS(ROW(),COLUMN())))</formula>
    </cfRule>
  </conditionalFormatting>
  <conditionalFormatting sqref="AA38:AF38">
    <cfRule type="expression" dxfId="162" priority="163">
      <formula>INDIRECT(ADDRESS(ROW(),COLUMN()))=TRUNC(INDIRECT(ADDRESS(ROW(),COLUMN())))</formula>
    </cfRule>
  </conditionalFormatting>
  <conditionalFormatting sqref="AG39">
    <cfRule type="expression" dxfId="161" priority="162">
      <formula>INDIRECT(ADDRESS(ROW(),COLUMN()))=TRUNC(INDIRECT(ADDRESS(ROW(),COLUMN())))</formula>
    </cfRule>
  </conditionalFormatting>
  <conditionalFormatting sqref="AG38">
    <cfRule type="expression" dxfId="160" priority="161">
      <formula>INDIRECT(ADDRESS(ROW(),COLUMN()))=TRUNC(INDIRECT(ADDRESS(ROW(),COLUMN())))</formula>
    </cfRule>
  </conditionalFormatting>
  <conditionalFormatting sqref="AH39:AM39">
    <cfRule type="expression" dxfId="159" priority="160">
      <formula>INDIRECT(ADDRESS(ROW(),COLUMN()))=TRUNC(INDIRECT(ADDRESS(ROW(),COLUMN())))</formula>
    </cfRule>
  </conditionalFormatting>
  <conditionalFormatting sqref="AH38:AM38">
    <cfRule type="expression" dxfId="158" priority="159">
      <formula>INDIRECT(ADDRESS(ROW(),COLUMN()))=TRUNC(INDIRECT(ADDRESS(ROW(),COLUMN())))</formula>
    </cfRule>
  </conditionalFormatting>
  <conditionalFormatting sqref="AN39">
    <cfRule type="expression" dxfId="157" priority="158">
      <formula>INDIRECT(ADDRESS(ROW(),COLUMN()))=TRUNC(INDIRECT(ADDRESS(ROW(),COLUMN())))</formula>
    </cfRule>
  </conditionalFormatting>
  <conditionalFormatting sqref="AN38">
    <cfRule type="expression" dxfId="156" priority="157">
      <formula>INDIRECT(ADDRESS(ROW(),COLUMN()))=TRUNC(INDIRECT(ADDRESS(ROW(),COLUMN())))</formula>
    </cfRule>
  </conditionalFormatting>
  <conditionalFormatting sqref="AO39:AT39">
    <cfRule type="expression" dxfId="155" priority="156">
      <formula>INDIRECT(ADDRESS(ROW(),COLUMN()))=TRUNC(INDIRECT(ADDRESS(ROW(),COLUMN())))</formula>
    </cfRule>
  </conditionalFormatting>
  <conditionalFormatting sqref="AO38:AT38">
    <cfRule type="expression" dxfId="154" priority="155">
      <formula>INDIRECT(ADDRESS(ROW(),COLUMN()))=TRUNC(INDIRECT(ADDRESS(ROW(),COLUMN())))</formula>
    </cfRule>
  </conditionalFormatting>
  <conditionalFormatting sqref="AU39">
    <cfRule type="expression" dxfId="153" priority="154">
      <formula>INDIRECT(ADDRESS(ROW(),COLUMN()))=TRUNC(INDIRECT(ADDRESS(ROW(),COLUMN())))</formula>
    </cfRule>
  </conditionalFormatting>
  <conditionalFormatting sqref="AU38">
    <cfRule type="expression" dxfId="152" priority="153">
      <formula>INDIRECT(ADDRESS(ROW(),COLUMN()))=TRUNC(INDIRECT(ADDRESS(ROW(),COLUMN())))</formula>
    </cfRule>
  </conditionalFormatting>
  <conditionalFormatting sqref="AV39:AW39">
    <cfRule type="expression" dxfId="151" priority="152">
      <formula>INDIRECT(ADDRESS(ROW(),COLUMN()))=TRUNC(INDIRECT(ADDRESS(ROW(),COLUMN())))</formula>
    </cfRule>
  </conditionalFormatting>
  <conditionalFormatting sqref="AV38:AW38">
    <cfRule type="expression" dxfId="150" priority="151">
      <formula>INDIRECT(ADDRESS(ROW(),COLUMN()))=TRUNC(INDIRECT(ADDRESS(ROW(),COLUMN())))</formula>
    </cfRule>
  </conditionalFormatting>
  <conditionalFormatting sqref="AX38:BA39">
    <cfRule type="expression" dxfId="149" priority="150">
      <formula>INDIRECT(ADDRESS(ROW(),COLUMN()))=TRUNC(INDIRECT(ADDRESS(ROW(),COLUMN())))</formula>
    </cfRule>
  </conditionalFormatting>
  <conditionalFormatting sqref="S42">
    <cfRule type="expression" dxfId="148" priority="149">
      <formula>INDIRECT(ADDRESS(ROW(),COLUMN()))=TRUNC(INDIRECT(ADDRESS(ROW(),COLUMN())))</formula>
    </cfRule>
  </conditionalFormatting>
  <conditionalFormatting sqref="S41">
    <cfRule type="expression" dxfId="147" priority="148">
      <formula>INDIRECT(ADDRESS(ROW(),COLUMN()))=TRUNC(INDIRECT(ADDRESS(ROW(),COLUMN())))</formula>
    </cfRule>
  </conditionalFormatting>
  <conditionalFormatting sqref="T42:Y42">
    <cfRule type="expression" dxfId="146" priority="147">
      <formula>INDIRECT(ADDRESS(ROW(),COLUMN()))=TRUNC(INDIRECT(ADDRESS(ROW(),COLUMN())))</formula>
    </cfRule>
  </conditionalFormatting>
  <conditionalFormatting sqref="T41:Y41">
    <cfRule type="expression" dxfId="145" priority="146">
      <formula>INDIRECT(ADDRESS(ROW(),COLUMN()))=TRUNC(INDIRECT(ADDRESS(ROW(),COLUMN())))</formula>
    </cfRule>
  </conditionalFormatting>
  <conditionalFormatting sqref="Z42">
    <cfRule type="expression" dxfId="144" priority="145">
      <formula>INDIRECT(ADDRESS(ROW(),COLUMN()))=TRUNC(INDIRECT(ADDRESS(ROW(),COLUMN())))</formula>
    </cfRule>
  </conditionalFormatting>
  <conditionalFormatting sqref="Z41">
    <cfRule type="expression" dxfId="143" priority="144">
      <formula>INDIRECT(ADDRESS(ROW(),COLUMN()))=TRUNC(INDIRECT(ADDRESS(ROW(),COLUMN())))</formula>
    </cfRule>
  </conditionalFormatting>
  <conditionalFormatting sqref="AA42:AF42">
    <cfRule type="expression" dxfId="142" priority="143">
      <formula>INDIRECT(ADDRESS(ROW(),COLUMN()))=TRUNC(INDIRECT(ADDRESS(ROW(),COLUMN())))</formula>
    </cfRule>
  </conditionalFormatting>
  <conditionalFormatting sqref="AA41:AF41">
    <cfRule type="expression" dxfId="141" priority="142">
      <formula>INDIRECT(ADDRESS(ROW(),COLUMN()))=TRUNC(INDIRECT(ADDRESS(ROW(),COLUMN())))</formula>
    </cfRule>
  </conditionalFormatting>
  <conditionalFormatting sqref="AG42">
    <cfRule type="expression" dxfId="140" priority="141">
      <formula>INDIRECT(ADDRESS(ROW(),COLUMN()))=TRUNC(INDIRECT(ADDRESS(ROW(),COLUMN())))</formula>
    </cfRule>
  </conditionalFormatting>
  <conditionalFormatting sqref="AG41">
    <cfRule type="expression" dxfId="139" priority="140">
      <formula>INDIRECT(ADDRESS(ROW(),COLUMN()))=TRUNC(INDIRECT(ADDRESS(ROW(),COLUMN())))</formula>
    </cfRule>
  </conditionalFormatting>
  <conditionalFormatting sqref="AH42:AM42">
    <cfRule type="expression" dxfId="138" priority="139">
      <formula>INDIRECT(ADDRESS(ROW(),COLUMN()))=TRUNC(INDIRECT(ADDRESS(ROW(),COLUMN())))</formula>
    </cfRule>
  </conditionalFormatting>
  <conditionalFormatting sqref="AH41:AM41">
    <cfRule type="expression" dxfId="137" priority="138">
      <formula>INDIRECT(ADDRESS(ROW(),COLUMN()))=TRUNC(INDIRECT(ADDRESS(ROW(),COLUMN())))</formula>
    </cfRule>
  </conditionalFormatting>
  <conditionalFormatting sqref="AN42">
    <cfRule type="expression" dxfId="136" priority="137">
      <formula>INDIRECT(ADDRESS(ROW(),COLUMN()))=TRUNC(INDIRECT(ADDRESS(ROW(),COLUMN())))</formula>
    </cfRule>
  </conditionalFormatting>
  <conditionalFormatting sqref="AN41">
    <cfRule type="expression" dxfId="135" priority="136">
      <formula>INDIRECT(ADDRESS(ROW(),COLUMN()))=TRUNC(INDIRECT(ADDRESS(ROW(),COLUMN())))</formula>
    </cfRule>
  </conditionalFormatting>
  <conditionalFormatting sqref="AO42:AT42">
    <cfRule type="expression" dxfId="134" priority="135">
      <formula>INDIRECT(ADDRESS(ROW(),COLUMN()))=TRUNC(INDIRECT(ADDRESS(ROW(),COLUMN())))</formula>
    </cfRule>
  </conditionalFormatting>
  <conditionalFormatting sqref="AO41:AT41">
    <cfRule type="expression" dxfId="133" priority="134">
      <formula>INDIRECT(ADDRESS(ROW(),COLUMN()))=TRUNC(INDIRECT(ADDRESS(ROW(),COLUMN())))</formula>
    </cfRule>
  </conditionalFormatting>
  <conditionalFormatting sqref="AU42">
    <cfRule type="expression" dxfId="132" priority="133">
      <formula>INDIRECT(ADDRESS(ROW(),COLUMN()))=TRUNC(INDIRECT(ADDRESS(ROW(),COLUMN())))</formula>
    </cfRule>
  </conditionalFormatting>
  <conditionalFormatting sqref="AU41">
    <cfRule type="expression" dxfId="131" priority="132">
      <formula>INDIRECT(ADDRESS(ROW(),COLUMN()))=TRUNC(INDIRECT(ADDRESS(ROW(),COLUMN())))</formula>
    </cfRule>
  </conditionalFormatting>
  <conditionalFormatting sqref="AV42:AW42">
    <cfRule type="expression" dxfId="130" priority="131">
      <formula>INDIRECT(ADDRESS(ROW(),COLUMN()))=TRUNC(INDIRECT(ADDRESS(ROW(),COLUMN())))</formula>
    </cfRule>
  </conditionalFormatting>
  <conditionalFormatting sqref="AV41:AW41">
    <cfRule type="expression" dxfId="129" priority="130">
      <formula>INDIRECT(ADDRESS(ROW(),COLUMN()))=TRUNC(INDIRECT(ADDRESS(ROW(),COLUMN())))</formula>
    </cfRule>
  </conditionalFormatting>
  <conditionalFormatting sqref="AX41:BA42">
    <cfRule type="expression" dxfId="128" priority="129">
      <formula>INDIRECT(ADDRESS(ROW(),COLUMN()))=TRUNC(INDIRECT(ADDRESS(ROW(),COLUMN())))</formula>
    </cfRule>
  </conditionalFormatting>
  <conditionalFormatting sqref="S45">
    <cfRule type="expression" dxfId="127" priority="128">
      <formula>INDIRECT(ADDRESS(ROW(),COLUMN()))=TRUNC(INDIRECT(ADDRESS(ROW(),COLUMN())))</formula>
    </cfRule>
  </conditionalFormatting>
  <conditionalFormatting sqref="S44">
    <cfRule type="expression" dxfId="126" priority="127">
      <formula>INDIRECT(ADDRESS(ROW(),COLUMN()))=TRUNC(INDIRECT(ADDRESS(ROW(),COLUMN())))</formula>
    </cfRule>
  </conditionalFormatting>
  <conditionalFormatting sqref="T45:Y45">
    <cfRule type="expression" dxfId="125" priority="126">
      <formula>INDIRECT(ADDRESS(ROW(),COLUMN()))=TRUNC(INDIRECT(ADDRESS(ROW(),COLUMN())))</formula>
    </cfRule>
  </conditionalFormatting>
  <conditionalFormatting sqref="T44:Y44">
    <cfRule type="expression" dxfId="124" priority="125">
      <formula>INDIRECT(ADDRESS(ROW(),COLUMN()))=TRUNC(INDIRECT(ADDRESS(ROW(),COLUMN())))</formula>
    </cfRule>
  </conditionalFormatting>
  <conditionalFormatting sqref="Z45">
    <cfRule type="expression" dxfId="123" priority="124">
      <formula>INDIRECT(ADDRESS(ROW(),COLUMN()))=TRUNC(INDIRECT(ADDRESS(ROW(),COLUMN())))</formula>
    </cfRule>
  </conditionalFormatting>
  <conditionalFormatting sqref="Z44">
    <cfRule type="expression" dxfId="122" priority="123">
      <formula>INDIRECT(ADDRESS(ROW(),COLUMN()))=TRUNC(INDIRECT(ADDRESS(ROW(),COLUMN())))</formula>
    </cfRule>
  </conditionalFormatting>
  <conditionalFormatting sqref="AA45:AF45">
    <cfRule type="expression" dxfId="121" priority="122">
      <formula>INDIRECT(ADDRESS(ROW(),COLUMN()))=TRUNC(INDIRECT(ADDRESS(ROW(),COLUMN())))</formula>
    </cfRule>
  </conditionalFormatting>
  <conditionalFormatting sqref="AA44:AF44">
    <cfRule type="expression" dxfId="120" priority="121">
      <formula>INDIRECT(ADDRESS(ROW(),COLUMN()))=TRUNC(INDIRECT(ADDRESS(ROW(),COLUMN())))</formula>
    </cfRule>
  </conditionalFormatting>
  <conditionalFormatting sqref="AG45">
    <cfRule type="expression" dxfId="119" priority="120">
      <formula>INDIRECT(ADDRESS(ROW(),COLUMN()))=TRUNC(INDIRECT(ADDRESS(ROW(),COLUMN())))</formula>
    </cfRule>
  </conditionalFormatting>
  <conditionalFormatting sqref="AG44">
    <cfRule type="expression" dxfId="118" priority="119">
      <formula>INDIRECT(ADDRESS(ROW(),COLUMN()))=TRUNC(INDIRECT(ADDRESS(ROW(),COLUMN())))</formula>
    </cfRule>
  </conditionalFormatting>
  <conditionalFormatting sqref="AH45:AM45">
    <cfRule type="expression" dxfId="117" priority="118">
      <formula>INDIRECT(ADDRESS(ROW(),COLUMN()))=TRUNC(INDIRECT(ADDRESS(ROW(),COLUMN())))</formula>
    </cfRule>
  </conditionalFormatting>
  <conditionalFormatting sqref="AH44:AM44">
    <cfRule type="expression" dxfId="116" priority="117">
      <formula>INDIRECT(ADDRESS(ROW(),COLUMN()))=TRUNC(INDIRECT(ADDRESS(ROW(),COLUMN())))</formula>
    </cfRule>
  </conditionalFormatting>
  <conditionalFormatting sqref="AN45">
    <cfRule type="expression" dxfId="115" priority="116">
      <formula>INDIRECT(ADDRESS(ROW(),COLUMN()))=TRUNC(INDIRECT(ADDRESS(ROW(),COLUMN())))</formula>
    </cfRule>
  </conditionalFormatting>
  <conditionalFormatting sqref="AN44">
    <cfRule type="expression" dxfId="114" priority="115">
      <formula>INDIRECT(ADDRESS(ROW(),COLUMN()))=TRUNC(INDIRECT(ADDRESS(ROW(),COLUMN())))</formula>
    </cfRule>
  </conditionalFormatting>
  <conditionalFormatting sqref="AO45:AT45">
    <cfRule type="expression" dxfId="113" priority="114">
      <formula>INDIRECT(ADDRESS(ROW(),COLUMN()))=TRUNC(INDIRECT(ADDRESS(ROW(),COLUMN())))</formula>
    </cfRule>
  </conditionalFormatting>
  <conditionalFormatting sqref="AO44:AT44">
    <cfRule type="expression" dxfId="112" priority="113">
      <formula>INDIRECT(ADDRESS(ROW(),COLUMN()))=TRUNC(INDIRECT(ADDRESS(ROW(),COLUMN())))</formula>
    </cfRule>
  </conditionalFormatting>
  <conditionalFormatting sqref="AU45">
    <cfRule type="expression" dxfId="111" priority="112">
      <formula>INDIRECT(ADDRESS(ROW(),COLUMN()))=TRUNC(INDIRECT(ADDRESS(ROW(),COLUMN())))</formula>
    </cfRule>
  </conditionalFormatting>
  <conditionalFormatting sqref="AU44">
    <cfRule type="expression" dxfId="110" priority="111">
      <formula>INDIRECT(ADDRESS(ROW(),COLUMN()))=TRUNC(INDIRECT(ADDRESS(ROW(),COLUMN())))</formula>
    </cfRule>
  </conditionalFormatting>
  <conditionalFormatting sqref="AV45:AW45">
    <cfRule type="expression" dxfId="109" priority="110">
      <formula>INDIRECT(ADDRESS(ROW(),COLUMN()))=TRUNC(INDIRECT(ADDRESS(ROW(),COLUMN())))</formula>
    </cfRule>
  </conditionalFormatting>
  <conditionalFormatting sqref="AV44:AW44">
    <cfRule type="expression" dxfId="108" priority="109">
      <formula>INDIRECT(ADDRESS(ROW(),COLUMN()))=TRUNC(INDIRECT(ADDRESS(ROW(),COLUMN())))</formula>
    </cfRule>
  </conditionalFormatting>
  <conditionalFormatting sqref="AX44:BA45">
    <cfRule type="expression" dxfId="107" priority="108">
      <formula>INDIRECT(ADDRESS(ROW(),COLUMN()))=TRUNC(INDIRECT(ADDRESS(ROW(),COLUMN())))</formula>
    </cfRule>
  </conditionalFormatting>
  <conditionalFormatting sqref="S48">
    <cfRule type="expression" dxfId="106" priority="107">
      <formula>INDIRECT(ADDRESS(ROW(),COLUMN()))=TRUNC(INDIRECT(ADDRESS(ROW(),COLUMN())))</formula>
    </cfRule>
  </conditionalFormatting>
  <conditionalFormatting sqref="S47">
    <cfRule type="expression" dxfId="105" priority="106">
      <formula>INDIRECT(ADDRESS(ROW(),COLUMN()))=TRUNC(INDIRECT(ADDRESS(ROW(),COLUMN())))</formula>
    </cfRule>
  </conditionalFormatting>
  <conditionalFormatting sqref="T48:Y48">
    <cfRule type="expression" dxfId="104" priority="105">
      <formula>INDIRECT(ADDRESS(ROW(),COLUMN()))=TRUNC(INDIRECT(ADDRESS(ROW(),COLUMN())))</formula>
    </cfRule>
  </conditionalFormatting>
  <conditionalFormatting sqref="T47:Y47">
    <cfRule type="expression" dxfId="103" priority="104">
      <formula>INDIRECT(ADDRESS(ROW(),COLUMN()))=TRUNC(INDIRECT(ADDRESS(ROW(),COLUMN())))</formula>
    </cfRule>
  </conditionalFormatting>
  <conditionalFormatting sqref="Z48">
    <cfRule type="expression" dxfId="102" priority="103">
      <formula>INDIRECT(ADDRESS(ROW(),COLUMN()))=TRUNC(INDIRECT(ADDRESS(ROW(),COLUMN())))</formula>
    </cfRule>
  </conditionalFormatting>
  <conditionalFormatting sqref="Z47">
    <cfRule type="expression" dxfId="101" priority="102">
      <formula>INDIRECT(ADDRESS(ROW(),COLUMN()))=TRUNC(INDIRECT(ADDRESS(ROW(),COLUMN())))</formula>
    </cfRule>
  </conditionalFormatting>
  <conditionalFormatting sqref="AA48:AF48">
    <cfRule type="expression" dxfId="100" priority="101">
      <formula>INDIRECT(ADDRESS(ROW(),COLUMN()))=TRUNC(INDIRECT(ADDRESS(ROW(),COLUMN())))</formula>
    </cfRule>
  </conditionalFormatting>
  <conditionalFormatting sqref="AA47:AF47">
    <cfRule type="expression" dxfId="99" priority="100">
      <formula>INDIRECT(ADDRESS(ROW(),COLUMN()))=TRUNC(INDIRECT(ADDRESS(ROW(),COLUMN())))</formula>
    </cfRule>
  </conditionalFormatting>
  <conditionalFormatting sqref="AG48">
    <cfRule type="expression" dxfId="98" priority="99">
      <formula>INDIRECT(ADDRESS(ROW(),COLUMN()))=TRUNC(INDIRECT(ADDRESS(ROW(),COLUMN())))</formula>
    </cfRule>
  </conditionalFormatting>
  <conditionalFormatting sqref="AG47">
    <cfRule type="expression" dxfId="97" priority="98">
      <formula>INDIRECT(ADDRESS(ROW(),COLUMN()))=TRUNC(INDIRECT(ADDRESS(ROW(),COLUMN())))</formula>
    </cfRule>
  </conditionalFormatting>
  <conditionalFormatting sqref="AH48:AM48">
    <cfRule type="expression" dxfId="96" priority="97">
      <formula>INDIRECT(ADDRESS(ROW(),COLUMN()))=TRUNC(INDIRECT(ADDRESS(ROW(),COLUMN())))</formula>
    </cfRule>
  </conditionalFormatting>
  <conditionalFormatting sqref="AH47:AM47">
    <cfRule type="expression" dxfId="95" priority="96">
      <formula>INDIRECT(ADDRESS(ROW(),COLUMN()))=TRUNC(INDIRECT(ADDRESS(ROW(),COLUMN())))</formula>
    </cfRule>
  </conditionalFormatting>
  <conditionalFormatting sqref="AN48">
    <cfRule type="expression" dxfId="94" priority="95">
      <formula>INDIRECT(ADDRESS(ROW(),COLUMN()))=TRUNC(INDIRECT(ADDRESS(ROW(),COLUMN())))</formula>
    </cfRule>
  </conditionalFormatting>
  <conditionalFormatting sqref="AN47">
    <cfRule type="expression" dxfId="93" priority="94">
      <formula>INDIRECT(ADDRESS(ROW(),COLUMN()))=TRUNC(INDIRECT(ADDRESS(ROW(),COLUMN())))</formula>
    </cfRule>
  </conditionalFormatting>
  <conditionalFormatting sqref="AO48:AT48">
    <cfRule type="expression" dxfId="92" priority="93">
      <formula>INDIRECT(ADDRESS(ROW(),COLUMN()))=TRUNC(INDIRECT(ADDRESS(ROW(),COLUMN())))</formula>
    </cfRule>
  </conditionalFormatting>
  <conditionalFormatting sqref="AO47:AT47">
    <cfRule type="expression" dxfId="91" priority="92">
      <formula>INDIRECT(ADDRESS(ROW(),COLUMN()))=TRUNC(INDIRECT(ADDRESS(ROW(),COLUMN())))</formula>
    </cfRule>
  </conditionalFormatting>
  <conditionalFormatting sqref="AU48">
    <cfRule type="expression" dxfId="90" priority="91">
      <formula>INDIRECT(ADDRESS(ROW(),COLUMN()))=TRUNC(INDIRECT(ADDRESS(ROW(),COLUMN())))</formula>
    </cfRule>
  </conditionalFormatting>
  <conditionalFormatting sqref="AU47">
    <cfRule type="expression" dxfId="89" priority="90">
      <formula>INDIRECT(ADDRESS(ROW(),COLUMN()))=TRUNC(INDIRECT(ADDRESS(ROW(),COLUMN())))</formula>
    </cfRule>
  </conditionalFormatting>
  <conditionalFormatting sqref="AV48:AW48">
    <cfRule type="expression" dxfId="88" priority="89">
      <formula>INDIRECT(ADDRESS(ROW(),COLUMN()))=TRUNC(INDIRECT(ADDRESS(ROW(),COLUMN())))</formula>
    </cfRule>
  </conditionalFormatting>
  <conditionalFormatting sqref="AV47:AW47">
    <cfRule type="expression" dxfId="87" priority="88">
      <formula>INDIRECT(ADDRESS(ROW(),COLUMN()))=TRUNC(INDIRECT(ADDRESS(ROW(),COLUMN())))</formula>
    </cfRule>
  </conditionalFormatting>
  <conditionalFormatting sqref="AX47:BA48">
    <cfRule type="expression" dxfId="86" priority="87">
      <formula>INDIRECT(ADDRESS(ROW(),COLUMN()))=TRUNC(INDIRECT(ADDRESS(ROW(),COLUMN())))</formula>
    </cfRule>
  </conditionalFormatting>
  <conditionalFormatting sqref="S51">
    <cfRule type="expression" dxfId="85" priority="86">
      <formula>INDIRECT(ADDRESS(ROW(),COLUMN()))=TRUNC(INDIRECT(ADDRESS(ROW(),COLUMN())))</formula>
    </cfRule>
  </conditionalFormatting>
  <conditionalFormatting sqref="S50">
    <cfRule type="expression" dxfId="84" priority="85">
      <formula>INDIRECT(ADDRESS(ROW(),COLUMN()))=TRUNC(INDIRECT(ADDRESS(ROW(),COLUMN())))</formula>
    </cfRule>
  </conditionalFormatting>
  <conditionalFormatting sqref="T51:Y51">
    <cfRule type="expression" dxfId="83" priority="84">
      <formula>INDIRECT(ADDRESS(ROW(),COLUMN()))=TRUNC(INDIRECT(ADDRESS(ROW(),COLUMN())))</formula>
    </cfRule>
  </conditionalFormatting>
  <conditionalFormatting sqref="T50:Y50">
    <cfRule type="expression" dxfId="82" priority="83">
      <formula>INDIRECT(ADDRESS(ROW(),COLUMN()))=TRUNC(INDIRECT(ADDRESS(ROW(),COLUMN())))</formula>
    </cfRule>
  </conditionalFormatting>
  <conditionalFormatting sqref="Z51">
    <cfRule type="expression" dxfId="81" priority="82">
      <formula>INDIRECT(ADDRESS(ROW(),COLUMN()))=TRUNC(INDIRECT(ADDRESS(ROW(),COLUMN())))</formula>
    </cfRule>
  </conditionalFormatting>
  <conditionalFormatting sqref="Z50">
    <cfRule type="expression" dxfId="80" priority="81">
      <formula>INDIRECT(ADDRESS(ROW(),COLUMN()))=TRUNC(INDIRECT(ADDRESS(ROW(),COLUMN())))</formula>
    </cfRule>
  </conditionalFormatting>
  <conditionalFormatting sqref="AA51:AF51">
    <cfRule type="expression" dxfId="79" priority="80">
      <formula>INDIRECT(ADDRESS(ROW(),COLUMN()))=TRUNC(INDIRECT(ADDRESS(ROW(),COLUMN())))</formula>
    </cfRule>
  </conditionalFormatting>
  <conditionalFormatting sqref="AA50:AF50">
    <cfRule type="expression" dxfId="78" priority="79">
      <formula>INDIRECT(ADDRESS(ROW(),COLUMN()))=TRUNC(INDIRECT(ADDRESS(ROW(),COLUMN())))</formula>
    </cfRule>
  </conditionalFormatting>
  <conditionalFormatting sqref="AG51">
    <cfRule type="expression" dxfId="77" priority="78">
      <formula>INDIRECT(ADDRESS(ROW(),COLUMN()))=TRUNC(INDIRECT(ADDRESS(ROW(),COLUMN())))</formula>
    </cfRule>
  </conditionalFormatting>
  <conditionalFormatting sqref="AG50">
    <cfRule type="expression" dxfId="76" priority="77">
      <formula>INDIRECT(ADDRESS(ROW(),COLUMN()))=TRUNC(INDIRECT(ADDRESS(ROW(),COLUMN())))</formula>
    </cfRule>
  </conditionalFormatting>
  <conditionalFormatting sqref="AH51:AM51">
    <cfRule type="expression" dxfId="75" priority="76">
      <formula>INDIRECT(ADDRESS(ROW(),COLUMN()))=TRUNC(INDIRECT(ADDRESS(ROW(),COLUMN())))</formula>
    </cfRule>
  </conditionalFormatting>
  <conditionalFormatting sqref="AH50:AM50">
    <cfRule type="expression" dxfId="74" priority="75">
      <formula>INDIRECT(ADDRESS(ROW(),COLUMN()))=TRUNC(INDIRECT(ADDRESS(ROW(),COLUMN())))</formula>
    </cfRule>
  </conditionalFormatting>
  <conditionalFormatting sqref="AN51">
    <cfRule type="expression" dxfId="73" priority="74">
      <formula>INDIRECT(ADDRESS(ROW(),COLUMN()))=TRUNC(INDIRECT(ADDRESS(ROW(),COLUMN())))</formula>
    </cfRule>
  </conditionalFormatting>
  <conditionalFormatting sqref="AN50">
    <cfRule type="expression" dxfId="72" priority="73">
      <formula>INDIRECT(ADDRESS(ROW(),COLUMN()))=TRUNC(INDIRECT(ADDRESS(ROW(),COLUMN())))</formula>
    </cfRule>
  </conditionalFormatting>
  <conditionalFormatting sqref="AO51:AT51">
    <cfRule type="expression" dxfId="71" priority="72">
      <formula>INDIRECT(ADDRESS(ROW(),COLUMN()))=TRUNC(INDIRECT(ADDRESS(ROW(),COLUMN())))</formula>
    </cfRule>
  </conditionalFormatting>
  <conditionalFormatting sqref="AO50:AT50">
    <cfRule type="expression" dxfId="70" priority="71">
      <formula>INDIRECT(ADDRESS(ROW(),COLUMN()))=TRUNC(INDIRECT(ADDRESS(ROW(),COLUMN())))</formula>
    </cfRule>
  </conditionalFormatting>
  <conditionalFormatting sqref="AU51">
    <cfRule type="expression" dxfId="69" priority="70">
      <formula>INDIRECT(ADDRESS(ROW(),COLUMN()))=TRUNC(INDIRECT(ADDRESS(ROW(),COLUMN())))</formula>
    </cfRule>
  </conditionalFormatting>
  <conditionalFormatting sqref="AU50">
    <cfRule type="expression" dxfId="68" priority="69">
      <formula>INDIRECT(ADDRESS(ROW(),COLUMN()))=TRUNC(INDIRECT(ADDRESS(ROW(),COLUMN())))</formula>
    </cfRule>
  </conditionalFormatting>
  <conditionalFormatting sqref="AV51:AW51">
    <cfRule type="expression" dxfId="67" priority="68">
      <formula>INDIRECT(ADDRESS(ROW(),COLUMN()))=TRUNC(INDIRECT(ADDRESS(ROW(),COLUMN())))</formula>
    </cfRule>
  </conditionalFormatting>
  <conditionalFormatting sqref="AV50:AW50">
    <cfRule type="expression" dxfId="66" priority="67">
      <formula>INDIRECT(ADDRESS(ROW(),COLUMN()))=TRUNC(INDIRECT(ADDRESS(ROW(),COLUMN())))</formula>
    </cfRule>
  </conditionalFormatting>
  <conditionalFormatting sqref="AX50:BA51">
    <cfRule type="expression" dxfId="65" priority="66">
      <formula>INDIRECT(ADDRESS(ROW(),COLUMN()))=TRUNC(INDIRECT(ADDRESS(ROW(),COLUMN())))</formula>
    </cfRule>
  </conditionalFormatting>
  <conditionalFormatting sqref="S54">
    <cfRule type="expression" dxfId="64" priority="65">
      <formula>INDIRECT(ADDRESS(ROW(),COLUMN()))=TRUNC(INDIRECT(ADDRESS(ROW(),COLUMN())))</formula>
    </cfRule>
  </conditionalFormatting>
  <conditionalFormatting sqref="S53">
    <cfRule type="expression" dxfId="63" priority="64">
      <formula>INDIRECT(ADDRESS(ROW(),COLUMN()))=TRUNC(INDIRECT(ADDRESS(ROW(),COLUMN())))</formula>
    </cfRule>
  </conditionalFormatting>
  <conditionalFormatting sqref="T54:Y54">
    <cfRule type="expression" dxfId="62" priority="63">
      <formula>INDIRECT(ADDRESS(ROW(),COLUMN()))=TRUNC(INDIRECT(ADDRESS(ROW(),COLUMN())))</formula>
    </cfRule>
  </conditionalFormatting>
  <conditionalFormatting sqref="T53:Y53">
    <cfRule type="expression" dxfId="61" priority="62">
      <formula>INDIRECT(ADDRESS(ROW(),COLUMN()))=TRUNC(INDIRECT(ADDRESS(ROW(),COLUMN())))</formula>
    </cfRule>
  </conditionalFormatting>
  <conditionalFormatting sqref="Z54">
    <cfRule type="expression" dxfId="60" priority="61">
      <formula>INDIRECT(ADDRESS(ROW(),COLUMN()))=TRUNC(INDIRECT(ADDRESS(ROW(),COLUMN())))</formula>
    </cfRule>
  </conditionalFormatting>
  <conditionalFormatting sqref="Z53">
    <cfRule type="expression" dxfId="59" priority="60">
      <formula>INDIRECT(ADDRESS(ROW(),COLUMN()))=TRUNC(INDIRECT(ADDRESS(ROW(),COLUMN())))</formula>
    </cfRule>
  </conditionalFormatting>
  <conditionalFormatting sqref="AA54:AF54">
    <cfRule type="expression" dxfId="58" priority="59">
      <formula>INDIRECT(ADDRESS(ROW(),COLUMN()))=TRUNC(INDIRECT(ADDRESS(ROW(),COLUMN())))</formula>
    </cfRule>
  </conditionalFormatting>
  <conditionalFormatting sqref="AA53:AF53">
    <cfRule type="expression" dxfId="57" priority="58">
      <formula>INDIRECT(ADDRESS(ROW(),COLUMN()))=TRUNC(INDIRECT(ADDRESS(ROW(),COLUMN())))</formula>
    </cfRule>
  </conditionalFormatting>
  <conditionalFormatting sqref="AG54">
    <cfRule type="expression" dxfId="56" priority="57">
      <formula>INDIRECT(ADDRESS(ROW(),COLUMN()))=TRUNC(INDIRECT(ADDRESS(ROW(),COLUMN())))</formula>
    </cfRule>
  </conditionalFormatting>
  <conditionalFormatting sqref="AG53">
    <cfRule type="expression" dxfId="55" priority="56">
      <formula>INDIRECT(ADDRESS(ROW(),COLUMN()))=TRUNC(INDIRECT(ADDRESS(ROW(),COLUMN())))</formula>
    </cfRule>
  </conditionalFormatting>
  <conditionalFormatting sqref="AH54:AM54">
    <cfRule type="expression" dxfId="54" priority="55">
      <formula>INDIRECT(ADDRESS(ROW(),COLUMN()))=TRUNC(INDIRECT(ADDRESS(ROW(),COLUMN())))</formula>
    </cfRule>
  </conditionalFormatting>
  <conditionalFormatting sqref="AH53:AM53">
    <cfRule type="expression" dxfId="53" priority="54">
      <formula>INDIRECT(ADDRESS(ROW(),COLUMN()))=TRUNC(INDIRECT(ADDRESS(ROW(),COLUMN())))</formula>
    </cfRule>
  </conditionalFormatting>
  <conditionalFormatting sqref="AN54">
    <cfRule type="expression" dxfId="52" priority="53">
      <formula>INDIRECT(ADDRESS(ROW(),COLUMN()))=TRUNC(INDIRECT(ADDRESS(ROW(),COLUMN())))</formula>
    </cfRule>
  </conditionalFormatting>
  <conditionalFormatting sqref="AN53">
    <cfRule type="expression" dxfId="51" priority="52">
      <formula>INDIRECT(ADDRESS(ROW(),COLUMN()))=TRUNC(INDIRECT(ADDRESS(ROW(),COLUMN())))</formula>
    </cfRule>
  </conditionalFormatting>
  <conditionalFormatting sqref="AO54:AT54">
    <cfRule type="expression" dxfId="50" priority="51">
      <formula>INDIRECT(ADDRESS(ROW(),COLUMN()))=TRUNC(INDIRECT(ADDRESS(ROW(),COLUMN())))</formula>
    </cfRule>
  </conditionalFormatting>
  <conditionalFormatting sqref="AO53:AT53">
    <cfRule type="expression" dxfId="49" priority="50">
      <formula>INDIRECT(ADDRESS(ROW(),COLUMN()))=TRUNC(INDIRECT(ADDRESS(ROW(),COLUMN())))</formula>
    </cfRule>
  </conditionalFormatting>
  <conditionalFormatting sqref="AU54">
    <cfRule type="expression" dxfId="48" priority="49">
      <formula>INDIRECT(ADDRESS(ROW(),COLUMN()))=TRUNC(INDIRECT(ADDRESS(ROW(),COLUMN())))</formula>
    </cfRule>
  </conditionalFormatting>
  <conditionalFormatting sqref="AU53">
    <cfRule type="expression" dxfId="47" priority="48">
      <formula>INDIRECT(ADDRESS(ROW(),COLUMN()))=TRUNC(INDIRECT(ADDRESS(ROW(),COLUMN())))</formula>
    </cfRule>
  </conditionalFormatting>
  <conditionalFormatting sqref="AV54:AW54">
    <cfRule type="expression" dxfId="46" priority="47">
      <formula>INDIRECT(ADDRESS(ROW(),COLUMN()))=TRUNC(INDIRECT(ADDRESS(ROW(),COLUMN())))</formula>
    </cfRule>
  </conditionalFormatting>
  <conditionalFormatting sqref="AV53:AW53">
    <cfRule type="expression" dxfId="45" priority="46">
      <formula>INDIRECT(ADDRESS(ROW(),COLUMN()))=TRUNC(INDIRECT(ADDRESS(ROW(),COLUMN())))</formula>
    </cfRule>
  </conditionalFormatting>
  <conditionalFormatting sqref="AX53:BA54">
    <cfRule type="expression" dxfId="44" priority="45">
      <formula>INDIRECT(ADDRESS(ROW(),COLUMN()))=TRUNC(INDIRECT(ADDRESS(ROW(),COLUMN())))</formula>
    </cfRule>
  </conditionalFormatting>
  <conditionalFormatting sqref="S57">
    <cfRule type="expression" dxfId="43" priority="44">
      <formula>INDIRECT(ADDRESS(ROW(),COLUMN()))=TRUNC(INDIRECT(ADDRESS(ROW(),COLUMN())))</formula>
    </cfRule>
  </conditionalFormatting>
  <conditionalFormatting sqref="S56">
    <cfRule type="expression" dxfId="42" priority="43">
      <formula>INDIRECT(ADDRESS(ROW(),COLUMN()))=TRUNC(INDIRECT(ADDRESS(ROW(),COLUMN())))</formula>
    </cfRule>
  </conditionalFormatting>
  <conditionalFormatting sqref="T57:Y57">
    <cfRule type="expression" dxfId="41" priority="42">
      <formula>INDIRECT(ADDRESS(ROW(),COLUMN()))=TRUNC(INDIRECT(ADDRESS(ROW(),COLUMN())))</formula>
    </cfRule>
  </conditionalFormatting>
  <conditionalFormatting sqref="T56:Y56">
    <cfRule type="expression" dxfId="40" priority="41">
      <formula>INDIRECT(ADDRESS(ROW(),COLUMN()))=TRUNC(INDIRECT(ADDRESS(ROW(),COLUMN())))</formula>
    </cfRule>
  </conditionalFormatting>
  <conditionalFormatting sqref="Z57">
    <cfRule type="expression" dxfId="39" priority="40">
      <formula>INDIRECT(ADDRESS(ROW(),COLUMN()))=TRUNC(INDIRECT(ADDRESS(ROW(),COLUMN())))</formula>
    </cfRule>
  </conditionalFormatting>
  <conditionalFormatting sqref="Z56">
    <cfRule type="expression" dxfId="38" priority="39">
      <formula>INDIRECT(ADDRESS(ROW(),COLUMN()))=TRUNC(INDIRECT(ADDRESS(ROW(),COLUMN())))</formula>
    </cfRule>
  </conditionalFormatting>
  <conditionalFormatting sqref="AA57:AF57">
    <cfRule type="expression" dxfId="37" priority="38">
      <formula>INDIRECT(ADDRESS(ROW(),COLUMN()))=TRUNC(INDIRECT(ADDRESS(ROW(),COLUMN())))</formula>
    </cfRule>
  </conditionalFormatting>
  <conditionalFormatting sqref="AA56:AF56">
    <cfRule type="expression" dxfId="36" priority="37">
      <formula>INDIRECT(ADDRESS(ROW(),COLUMN()))=TRUNC(INDIRECT(ADDRESS(ROW(),COLUMN())))</formula>
    </cfRule>
  </conditionalFormatting>
  <conditionalFormatting sqref="AG57">
    <cfRule type="expression" dxfId="35" priority="36">
      <formula>INDIRECT(ADDRESS(ROW(),COLUMN()))=TRUNC(INDIRECT(ADDRESS(ROW(),COLUMN())))</formula>
    </cfRule>
  </conditionalFormatting>
  <conditionalFormatting sqref="AG56">
    <cfRule type="expression" dxfId="34" priority="35">
      <formula>INDIRECT(ADDRESS(ROW(),COLUMN()))=TRUNC(INDIRECT(ADDRESS(ROW(),COLUMN())))</formula>
    </cfRule>
  </conditionalFormatting>
  <conditionalFormatting sqref="AH57:AM57">
    <cfRule type="expression" dxfId="33" priority="34">
      <formula>INDIRECT(ADDRESS(ROW(),COLUMN()))=TRUNC(INDIRECT(ADDRESS(ROW(),COLUMN())))</formula>
    </cfRule>
  </conditionalFormatting>
  <conditionalFormatting sqref="AH56:AM56">
    <cfRule type="expression" dxfId="32" priority="33">
      <formula>INDIRECT(ADDRESS(ROW(),COLUMN()))=TRUNC(INDIRECT(ADDRESS(ROW(),COLUMN())))</formula>
    </cfRule>
  </conditionalFormatting>
  <conditionalFormatting sqref="AN57">
    <cfRule type="expression" dxfId="31" priority="32">
      <formula>INDIRECT(ADDRESS(ROW(),COLUMN()))=TRUNC(INDIRECT(ADDRESS(ROW(),COLUMN())))</formula>
    </cfRule>
  </conditionalFormatting>
  <conditionalFormatting sqref="AN56">
    <cfRule type="expression" dxfId="30" priority="31">
      <formula>INDIRECT(ADDRESS(ROW(),COLUMN()))=TRUNC(INDIRECT(ADDRESS(ROW(),COLUMN())))</formula>
    </cfRule>
  </conditionalFormatting>
  <conditionalFormatting sqref="AO57:AT57">
    <cfRule type="expression" dxfId="29" priority="30">
      <formula>INDIRECT(ADDRESS(ROW(),COLUMN()))=TRUNC(INDIRECT(ADDRESS(ROW(),COLUMN())))</formula>
    </cfRule>
  </conditionalFormatting>
  <conditionalFormatting sqref="AO56:AT56">
    <cfRule type="expression" dxfId="28" priority="29">
      <formula>INDIRECT(ADDRESS(ROW(),COLUMN()))=TRUNC(INDIRECT(ADDRESS(ROW(),COLUMN())))</formula>
    </cfRule>
  </conditionalFormatting>
  <conditionalFormatting sqref="AU57">
    <cfRule type="expression" dxfId="27" priority="28">
      <formula>INDIRECT(ADDRESS(ROW(),COLUMN()))=TRUNC(INDIRECT(ADDRESS(ROW(),COLUMN())))</formula>
    </cfRule>
  </conditionalFormatting>
  <conditionalFormatting sqref="AU56">
    <cfRule type="expression" dxfId="26" priority="27">
      <formula>INDIRECT(ADDRESS(ROW(),COLUMN()))=TRUNC(INDIRECT(ADDRESS(ROW(),COLUMN())))</formula>
    </cfRule>
  </conditionalFormatting>
  <conditionalFormatting sqref="AV57:AW57">
    <cfRule type="expression" dxfId="25" priority="26">
      <formula>INDIRECT(ADDRESS(ROW(),COLUMN()))=TRUNC(INDIRECT(ADDRESS(ROW(),COLUMN())))</formula>
    </cfRule>
  </conditionalFormatting>
  <conditionalFormatting sqref="AV56:AW56">
    <cfRule type="expression" dxfId="24" priority="25">
      <formula>INDIRECT(ADDRESS(ROW(),COLUMN()))=TRUNC(INDIRECT(ADDRESS(ROW(),COLUMN())))</formula>
    </cfRule>
  </conditionalFormatting>
  <conditionalFormatting sqref="AX56:BA57">
    <cfRule type="expression" dxfId="23" priority="24">
      <formula>INDIRECT(ADDRESS(ROW(),COLUMN()))=TRUNC(INDIRECT(ADDRESS(ROW(),COLUMN())))</formula>
    </cfRule>
  </conditionalFormatting>
  <conditionalFormatting sqref="S60">
    <cfRule type="expression" dxfId="22" priority="23">
      <formula>INDIRECT(ADDRESS(ROW(),COLUMN()))=TRUNC(INDIRECT(ADDRESS(ROW(),COLUMN())))</formula>
    </cfRule>
  </conditionalFormatting>
  <conditionalFormatting sqref="S59">
    <cfRule type="expression" dxfId="21" priority="22">
      <formula>INDIRECT(ADDRESS(ROW(),COLUMN()))=TRUNC(INDIRECT(ADDRESS(ROW(),COLUMN())))</formula>
    </cfRule>
  </conditionalFormatting>
  <conditionalFormatting sqref="T60:Y60">
    <cfRule type="expression" dxfId="20" priority="21">
      <formula>INDIRECT(ADDRESS(ROW(),COLUMN()))=TRUNC(INDIRECT(ADDRESS(ROW(),COLUMN())))</formula>
    </cfRule>
  </conditionalFormatting>
  <conditionalFormatting sqref="T59:Y59">
    <cfRule type="expression" dxfId="19" priority="20">
      <formula>INDIRECT(ADDRESS(ROW(),COLUMN()))=TRUNC(INDIRECT(ADDRESS(ROW(),COLUMN())))</formula>
    </cfRule>
  </conditionalFormatting>
  <conditionalFormatting sqref="Z60">
    <cfRule type="expression" dxfId="18" priority="19">
      <formula>INDIRECT(ADDRESS(ROW(),COLUMN()))=TRUNC(INDIRECT(ADDRESS(ROW(),COLUMN())))</formula>
    </cfRule>
  </conditionalFormatting>
  <conditionalFormatting sqref="Z59">
    <cfRule type="expression" dxfId="17" priority="18">
      <formula>INDIRECT(ADDRESS(ROW(),COLUMN()))=TRUNC(INDIRECT(ADDRESS(ROW(),COLUMN())))</formula>
    </cfRule>
  </conditionalFormatting>
  <conditionalFormatting sqref="AA60:AF60">
    <cfRule type="expression" dxfId="16" priority="17">
      <formula>INDIRECT(ADDRESS(ROW(),COLUMN()))=TRUNC(INDIRECT(ADDRESS(ROW(),COLUMN())))</formula>
    </cfRule>
  </conditionalFormatting>
  <conditionalFormatting sqref="AA59:AF59">
    <cfRule type="expression" dxfId="15" priority="16">
      <formula>INDIRECT(ADDRESS(ROW(),COLUMN()))=TRUNC(INDIRECT(ADDRESS(ROW(),COLUMN())))</formula>
    </cfRule>
  </conditionalFormatting>
  <conditionalFormatting sqref="AG60">
    <cfRule type="expression" dxfId="14" priority="15">
      <formula>INDIRECT(ADDRESS(ROW(),COLUMN()))=TRUNC(INDIRECT(ADDRESS(ROW(),COLUMN())))</formula>
    </cfRule>
  </conditionalFormatting>
  <conditionalFormatting sqref="AG59">
    <cfRule type="expression" dxfId="13" priority="14">
      <formula>INDIRECT(ADDRESS(ROW(),COLUMN()))=TRUNC(INDIRECT(ADDRESS(ROW(),COLUMN())))</formula>
    </cfRule>
  </conditionalFormatting>
  <conditionalFormatting sqref="AH60:AM60">
    <cfRule type="expression" dxfId="12" priority="13">
      <formula>INDIRECT(ADDRESS(ROW(),COLUMN()))=TRUNC(INDIRECT(ADDRESS(ROW(),COLUMN())))</formula>
    </cfRule>
  </conditionalFormatting>
  <conditionalFormatting sqref="AH59:AM59">
    <cfRule type="expression" dxfId="11" priority="12">
      <formula>INDIRECT(ADDRESS(ROW(),COLUMN()))=TRUNC(INDIRECT(ADDRESS(ROW(),COLUMN())))</formula>
    </cfRule>
  </conditionalFormatting>
  <conditionalFormatting sqref="AN60">
    <cfRule type="expression" dxfId="10" priority="11">
      <formula>INDIRECT(ADDRESS(ROW(),COLUMN()))=TRUNC(INDIRECT(ADDRESS(ROW(),COLUMN())))</formula>
    </cfRule>
  </conditionalFormatting>
  <conditionalFormatting sqref="AN59">
    <cfRule type="expression" dxfId="9" priority="10">
      <formula>INDIRECT(ADDRESS(ROW(),COLUMN()))=TRUNC(INDIRECT(ADDRESS(ROW(),COLUMN())))</formula>
    </cfRule>
  </conditionalFormatting>
  <conditionalFormatting sqref="AO60:AT60">
    <cfRule type="expression" dxfId="8" priority="9">
      <formula>INDIRECT(ADDRESS(ROW(),COLUMN()))=TRUNC(INDIRECT(ADDRESS(ROW(),COLUMN())))</formula>
    </cfRule>
  </conditionalFormatting>
  <conditionalFormatting sqref="AO59:AT59">
    <cfRule type="expression" dxfId="7" priority="8">
      <formula>INDIRECT(ADDRESS(ROW(),COLUMN()))=TRUNC(INDIRECT(ADDRESS(ROW(),COLUMN())))</formula>
    </cfRule>
  </conditionalFormatting>
  <conditionalFormatting sqref="AU60">
    <cfRule type="expression" dxfId="6" priority="7">
      <formula>INDIRECT(ADDRESS(ROW(),COLUMN()))=TRUNC(INDIRECT(ADDRESS(ROW(),COLUMN())))</formula>
    </cfRule>
  </conditionalFormatting>
  <conditionalFormatting sqref="AU59">
    <cfRule type="expression" dxfId="5" priority="6">
      <formula>INDIRECT(ADDRESS(ROW(),COLUMN()))=TRUNC(INDIRECT(ADDRESS(ROW(),COLUMN())))</formula>
    </cfRule>
  </conditionalFormatting>
  <conditionalFormatting sqref="AV60:AW60">
    <cfRule type="expression" dxfId="4" priority="5">
      <formula>INDIRECT(ADDRESS(ROW(),COLUMN()))=TRUNC(INDIRECT(ADDRESS(ROW(),COLUMN())))</formula>
    </cfRule>
  </conditionalFormatting>
  <conditionalFormatting sqref="AV59:AW59">
    <cfRule type="expression" dxfId="3" priority="4">
      <formula>INDIRECT(ADDRESS(ROW(),COLUMN()))=TRUNC(INDIRECT(ADDRESS(ROW(),COLUMN())))</formula>
    </cfRule>
  </conditionalFormatting>
  <conditionalFormatting sqref="AX59:BA60">
    <cfRule type="expression" dxfId="2" priority="3">
      <formula>INDIRECT(ADDRESS(ROW(),COLUMN()))=TRUNC(INDIRECT(ADDRESS(ROW(),COLUMN())))</formula>
    </cfRule>
  </conditionalFormatting>
  <conditionalFormatting sqref="BC14:BD14">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xr:uid="{7907F2AE-5F6A-491F-9A7C-7F6B05337B0E}">
      <formula1>32</formula1>
      <formula2>40</formula2>
    </dataValidation>
    <dataValidation type="list" allowBlank="1" showInputMessage="1" sqref="G22:G60" xr:uid="{A18D3956-267B-46BD-9112-53EFF5510ABD}">
      <formula1>"A, B, C, D"</formula1>
    </dataValidation>
    <dataValidation type="list" allowBlank="1" showInputMessage="1" sqref="C22:E60" xr:uid="{286E2CB1-8AB8-4FE6-AF9C-FF78DA03AD65}">
      <formula1>職種</formula1>
    </dataValidation>
    <dataValidation type="list" allowBlank="1" showInputMessage="1" showErrorMessage="1" sqref="BB4:BE4" xr:uid="{CED1CD4F-303D-4A05-B310-F8683043B131}">
      <formula1>"予定,実績,予定・実績"</formula1>
    </dataValidation>
    <dataValidation type="list" allowBlank="1" showInputMessage="1" showErrorMessage="1" sqref="S25:AW25 S22:AW22 S28:AW28 S31:AW31 S34:AW34 S37:AW37 S40:AW40 S43:AW43 S46:AW46 S49:AW49 S52:AW52 S55:AW55 S58:AW58" xr:uid="{332EEF23-2D06-4258-BD02-C76D3F1A50C3}">
      <formula1>【記載例】シフト記号</formula1>
    </dataValidation>
    <dataValidation type="list" errorStyle="warning" allowBlank="1" showInputMessage="1" error="リストにない場合のみ、入力してください。" sqref="H22:K60" xr:uid="{1521AFBE-33F8-477B-9E67-98AE58C25EA6}">
      <formula1>INDIRECT(C22)</formula1>
    </dataValidation>
    <dataValidation type="list" allowBlank="1" showInputMessage="1" showErrorMessage="1" sqref="BB3:BE3" xr:uid="{EB7BF120-09D4-4816-B8BC-3FC74EC97B03}">
      <formula1>"４週,暦月"</formula1>
    </dataValidation>
    <dataValidation type="list" allowBlank="1" showInputMessage="1" showErrorMessage="1" sqref="AC3" xr:uid="{7C686066-6DDE-4810-9019-1A377BBCE9B5}">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9A7426C9-AA7A-41E2-9E5A-659E1877EC6B}">
          <x14:formula1>
            <xm:f>'C:\Users\mukaiyama-mina\Desktop\001180451\[2-3_標準様式1_09_勤務表_地域密着型通所介護.xlsx]プルダウン・リスト'!#REF!</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DE311-C2BE-46F9-9263-2C020891AFBB}">
  <sheetPr>
    <pageSetUpPr fitToPage="1"/>
  </sheetPr>
  <dimension ref="B1:W42"/>
  <sheetViews>
    <sheetView zoomScaleNormal="100" workbookViewId="0"/>
  </sheetViews>
  <sheetFormatPr defaultColWidth="10" defaultRowHeight="19.2"/>
  <cols>
    <col min="1" max="1" width="1.77734375" style="586" customWidth="1"/>
    <col min="2" max="2" width="6.21875" style="585" customWidth="1"/>
    <col min="3" max="3" width="11.77734375" style="585" customWidth="1"/>
    <col min="4" max="4" width="3.77734375" style="585" bestFit="1" customWidth="1"/>
    <col min="5" max="5" width="17.33203125" style="586" customWidth="1"/>
    <col min="6" max="6" width="3.77734375" style="586" bestFit="1" customWidth="1"/>
    <col min="7" max="7" width="17.33203125" style="586" customWidth="1"/>
    <col min="8" max="8" width="3.77734375" style="586" bestFit="1" customWidth="1"/>
    <col min="9" max="9" width="17.33203125" style="585" customWidth="1"/>
    <col min="10" max="10" width="3.77734375" style="586" bestFit="1" customWidth="1"/>
    <col min="11" max="11" width="17.33203125" style="586" customWidth="1"/>
    <col min="12" max="12" width="3.77734375" style="586" customWidth="1"/>
    <col min="13" max="13" width="17.33203125" style="586" customWidth="1"/>
    <col min="14" max="14" width="3.77734375" style="586" customWidth="1"/>
    <col min="15" max="15" width="17.33203125" style="586" customWidth="1"/>
    <col min="16" max="16" width="3.77734375" style="586" customWidth="1"/>
    <col min="17" max="17" width="17.33203125" style="586" customWidth="1"/>
    <col min="18" max="18" width="3.77734375" style="586" customWidth="1"/>
    <col min="19" max="19" width="17.33203125" style="586" customWidth="1"/>
    <col min="20" max="20" width="3.77734375" style="586" customWidth="1"/>
    <col min="21" max="21" width="17.33203125" style="586" customWidth="1"/>
    <col min="22" max="22" width="3.77734375" style="586" customWidth="1"/>
    <col min="23" max="23" width="56.21875" style="586" customWidth="1"/>
    <col min="24" max="16384" width="10" style="586"/>
  </cols>
  <sheetData>
    <row r="1" spans="2:23">
      <c r="B1" s="584" t="s">
        <v>387</v>
      </c>
    </row>
    <row r="2" spans="2:23">
      <c r="B2" s="587" t="s">
        <v>386</v>
      </c>
      <c r="E2" s="588"/>
      <c r="I2" s="589"/>
    </row>
    <row r="3" spans="2:23">
      <c r="B3" s="589" t="s">
        <v>739</v>
      </c>
      <c r="E3" s="588" t="s">
        <v>740</v>
      </c>
      <c r="I3" s="589"/>
    </row>
    <row r="4" spans="2:23">
      <c r="B4" s="587"/>
      <c r="E4" s="1282" t="s">
        <v>381</v>
      </c>
      <c r="F4" s="1282"/>
      <c r="G4" s="1282"/>
      <c r="H4" s="1282"/>
      <c r="I4" s="1282"/>
      <c r="J4" s="1282"/>
      <c r="K4" s="1282"/>
      <c r="M4" s="1282" t="s">
        <v>385</v>
      </c>
      <c r="N4" s="1282"/>
      <c r="O4" s="1282"/>
      <c r="Q4" s="1282" t="s">
        <v>384</v>
      </c>
      <c r="R4" s="1282"/>
      <c r="S4" s="1282"/>
      <c r="T4" s="1282"/>
      <c r="U4" s="1282"/>
      <c r="W4" s="1282" t="s">
        <v>741</v>
      </c>
    </row>
    <row r="5" spans="2:23">
      <c r="B5" s="585" t="s">
        <v>333</v>
      </c>
      <c r="C5" s="585" t="s">
        <v>383</v>
      </c>
      <c r="E5" s="585" t="s">
        <v>742</v>
      </c>
      <c r="F5" s="585"/>
      <c r="G5" s="585" t="s">
        <v>743</v>
      </c>
      <c r="I5" s="585" t="s">
        <v>382</v>
      </c>
      <c r="K5" s="585" t="s">
        <v>381</v>
      </c>
      <c r="M5" s="585" t="s">
        <v>744</v>
      </c>
      <c r="O5" s="585" t="s">
        <v>745</v>
      </c>
      <c r="Q5" s="585" t="s">
        <v>744</v>
      </c>
      <c r="S5" s="585" t="s">
        <v>745</v>
      </c>
      <c r="U5" s="585" t="s">
        <v>381</v>
      </c>
      <c r="W5" s="1282"/>
    </row>
    <row r="6" spans="2:23">
      <c r="B6" s="585">
        <v>1</v>
      </c>
      <c r="C6" s="590" t="s">
        <v>311</v>
      </c>
      <c r="D6" s="585" t="s">
        <v>356</v>
      </c>
      <c r="E6" s="591">
        <v>0.375</v>
      </c>
      <c r="F6" s="585" t="s">
        <v>336</v>
      </c>
      <c r="G6" s="591">
        <v>0.75</v>
      </c>
      <c r="H6" s="586" t="s">
        <v>355</v>
      </c>
      <c r="I6" s="591">
        <v>4.1666666666666664E-2</v>
      </c>
      <c r="J6" s="586" t="s">
        <v>349</v>
      </c>
      <c r="K6" s="592">
        <f t="shared" ref="K6:K8" si="0">(G6-E6-I6)*24</f>
        <v>8</v>
      </c>
      <c r="M6" s="591">
        <v>0.39583333333333331</v>
      </c>
      <c r="N6" s="585" t="s">
        <v>336</v>
      </c>
      <c r="O6" s="591">
        <v>0.6875</v>
      </c>
      <c r="Q6" s="593">
        <f>IF(E6&lt;M6,M6,E6)</f>
        <v>0.39583333333333331</v>
      </c>
      <c r="R6" s="585" t="s">
        <v>336</v>
      </c>
      <c r="S6" s="593">
        <f t="shared" ref="S6:S8" si="1">IF(G6&gt;O6,O6,G6)</f>
        <v>0.6875</v>
      </c>
      <c r="U6" s="594">
        <f t="shared" ref="U6:U8" si="2">(S6-Q6)*24</f>
        <v>7</v>
      </c>
      <c r="W6" s="595"/>
    </row>
    <row r="7" spans="2:23">
      <c r="B7" s="585">
        <v>2</v>
      </c>
      <c r="C7" s="590" t="s">
        <v>379</v>
      </c>
      <c r="D7" s="585" t="s">
        <v>356</v>
      </c>
      <c r="E7" s="591"/>
      <c r="F7" s="585" t="s">
        <v>336</v>
      </c>
      <c r="G7" s="591"/>
      <c r="H7" s="586" t="s">
        <v>355</v>
      </c>
      <c r="I7" s="591">
        <v>0</v>
      </c>
      <c r="J7" s="586" t="s">
        <v>349</v>
      </c>
      <c r="K7" s="592">
        <f t="shared" si="0"/>
        <v>0</v>
      </c>
      <c r="M7" s="591"/>
      <c r="N7" s="585" t="s">
        <v>336</v>
      </c>
      <c r="O7" s="591"/>
      <c r="Q7" s="593">
        <f t="shared" ref="Q7:Q8" si="3">IF(E7&lt;M7,M7,E7)</f>
        <v>0</v>
      </c>
      <c r="R7" s="585" t="s">
        <v>336</v>
      </c>
      <c r="S7" s="593">
        <f t="shared" si="1"/>
        <v>0</v>
      </c>
      <c r="U7" s="594">
        <f t="shared" si="2"/>
        <v>0</v>
      </c>
      <c r="W7" s="595"/>
    </row>
    <row r="8" spans="2:23">
      <c r="B8" s="585">
        <v>3</v>
      </c>
      <c r="C8" s="590" t="s">
        <v>378</v>
      </c>
      <c r="D8" s="585" t="s">
        <v>356</v>
      </c>
      <c r="E8" s="591"/>
      <c r="F8" s="585" t="s">
        <v>336</v>
      </c>
      <c r="G8" s="591"/>
      <c r="H8" s="586" t="s">
        <v>355</v>
      </c>
      <c r="I8" s="591">
        <v>0</v>
      </c>
      <c r="J8" s="586" t="s">
        <v>349</v>
      </c>
      <c r="K8" s="592">
        <f t="shared" si="0"/>
        <v>0</v>
      </c>
      <c r="M8" s="591"/>
      <c r="N8" s="585" t="s">
        <v>336</v>
      </c>
      <c r="O8" s="591"/>
      <c r="Q8" s="593">
        <f t="shared" si="3"/>
        <v>0</v>
      </c>
      <c r="R8" s="585" t="s">
        <v>336</v>
      </c>
      <c r="S8" s="593">
        <f t="shared" si="1"/>
        <v>0</v>
      </c>
      <c r="U8" s="594">
        <f t="shared" si="2"/>
        <v>0</v>
      </c>
      <c r="W8" s="595"/>
    </row>
    <row r="9" spans="2:23">
      <c r="B9" s="585">
        <v>4</v>
      </c>
      <c r="C9" s="590" t="s">
        <v>377</v>
      </c>
      <c r="D9" s="585" t="s">
        <v>356</v>
      </c>
      <c r="E9" s="591"/>
      <c r="F9" s="585" t="s">
        <v>336</v>
      </c>
      <c r="G9" s="591"/>
      <c r="H9" s="586" t="s">
        <v>355</v>
      </c>
      <c r="I9" s="591">
        <v>0</v>
      </c>
      <c r="J9" s="586" t="s">
        <v>349</v>
      </c>
      <c r="K9" s="592">
        <f>(G9-E9-I9)*24</f>
        <v>0</v>
      </c>
      <c r="M9" s="591"/>
      <c r="N9" s="585" t="s">
        <v>336</v>
      </c>
      <c r="O9" s="591"/>
      <c r="Q9" s="593">
        <f>IF(E9&lt;M9,M9,E9)</f>
        <v>0</v>
      </c>
      <c r="R9" s="585" t="s">
        <v>336</v>
      </c>
      <c r="S9" s="593">
        <f>IF(G9&gt;O9,O9,G9)</f>
        <v>0</v>
      </c>
      <c r="U9" s="594">
        <f>(S9-Q9)*24</f>
        <v>0</v>
      </c>
      <c r="W9" s="595"/>
    </row>
    <row r="10" spans="2:23">
      <c r="B10" s="585">
        <v>5</v>
      </c>
      <c r="C10" s="590" t="s">
        <v>376</v>
      </c>
      <c r="D10" s="585" t="s">
        <v>356</v>
      </c>
      <c r="E10" s="591"/>
      <c r="F10" s="585" t="s">
        <v>336</v>
      </c>
      <c r="G10" s="591"/>
      <c r="H10" s="586" t="s">
        <v>355</v>
      </c>
      <c r="I10" s="591">
        <v>0</v>
      </c>
      <c r="J10" s="586" t="s">
        <v>349</v>
      </c>
      <c r="K10" s="592">
        <f>(G10-E10-I10)*24</f>
        <v>0</v>
      </c>
      <c r="M10" s="591"/>
      <c r="N10" s="585" t="s">
        <v>336</v>
      </c>
      <c r="O10" s="591"/>
      <c r="Q10" s="593">
        <f t="shared" ref="Q10:Q25" si="4">IF(E10&lt;M10,M10,E10)</f>
        <v>0</v>
      </c>
      <c r="R10" s="585" t="s">
        <v>336</v>
      </c>
      <c r="S10" s="593">
        <f t="shared" ref="S10:S25" si="5">IF(G10&gt;O10,O10,G10)</f>
        <v>0</v>
      </c>
      <c r="U10" s="594">
        <f t="shared" ref="U10:U25" si="6">(S10-Q10)*24</f>
        <v>0</v>
      </c>
      <c r="W10" s="595"/>
    </row>
    <row r="11" spans="2:23">
      <c r="B11" s="585">
        <v>6</v>
      </c>
      <c r="C11" s="590" t="s">
        <v>375</v>
      </c>
      <c r="D11" s="585" t="s">
        <v>356</v>
      </c>
      <c r="E11" s="591"/>
      <c r="F11" s="585" t="s">
        <v>336</v>
      </c>
      <c r="G11" s="591"/>
      <c r="H11" s="586" t="s">
        <v>355</v>
      </c>
      <c r="I11" s="591">
        <v>0</v>
      </c>
      <c r="J11" s="586" t="s">
        <v>349</v>
      </c>
      <c r="K11" s="592">
        <f t="shared" ref="K11:K25" si="7">(G11-E11-I11)*24</f>
        <v>0</v>
      </c>
      <c r="M11" s="591"/>
      <c r="N11" s="585" t="s">
        <v>336</v>
      </c>
      <c r="O11" s="591"/>
      <c r="Q11" s="593">
        <f t="shared" si="4"/>
        <v>0</v>
      </c>
      <c r="R11" s="585" t="s">
        <v>336</v>
      </c>
      <c r="S11" s="593">
        <f t="shared" si="5"/>
        <v>0</v>
      </c>
      <c r="U11" s="594">
        <f t="shared" si="6"/>
        <v>0</v>
      </c>
      <c r="W11" s="595"/>
    </row>
    <row r="12" spans="2:23">
      <c r="B12" s="585">
        <v>7</v>
      </c>
      <c r="C12" s="590" t="s">
        <v>374</v>
      </c>
      <c r="D12" s="585" t="s">
        <v>356</v>
      </c>
      <c r="E12" s="591"/>
      <c r="F12" s="585" t="s">
        <v>336</v>
      </c>
      <c r="G12" s="591"/>
      <c r="H12" s="586" t="s">
        <v>355</v>
      </c>
      <c r="I12" s="591">
        <v>0</v>
      </c>
      <c r="J12" s="586" t="s">
        <v>349</v>
      </c>
      <c r="K12" s="592">
        <f t="shared" si="7"/>
        <v>0</v>
      </c>
      <c r="M12" s="591"/>
      <c r="N12" s="585" t="s">
        <v>336</v>
      </c>
      <c r="O12" s="591"/>
      <c r="Q12" s="593">
        <f t="shared" si="4"/>
        <v>0</v>
      </c>
      <c r="R12" s="585" t="s">
        <v>336</v>
      </c>
      <c r="S12" s="593">
        <f t="shared" si="5"/>
        <v>0</v>
      </c>
      <c r="U12" s="594">
        <f t="shared" si="6"/>
        <v>0</v>
      </c>
      <c r="W12" s="595"/>
    </row>
    <row r="13" spans="2:23">
      <c r="B13" s="585">
        <v>8</v>
      </c>
      <c r="C13" s="590" t="s">
        <v>373</v>
      </c>
      <c r="D13" s="585" t="s">
        <v>356</v>
      </c>
      <c r="E13" s="591"/>
      <c r="F13" s="585" t="s">
        <v>336</v>
      </c>
      <c r="G13" s="591"/>
      <c r="H13" s="586" t="s">
        <v>355</v>
      </c>
      <c r="I13" s="591">
        <v>0</v>
      </c>
      <c r="J13" s="586" t="s">
        <v>349</v>
      </c>
      <c r="K13" s="592">
        <f t="shared" si="7"/>
        <v>0</v>
      </c>
      <c r="M13" s="591"/>
      <c r="N13" s="585" t="s">
        <v>336</v>
      </c>
      <c r="O13" s="591"/>
      <c r="Q13" s="593">
        <f t="shared" si="4"/>
        <v>0</v>
      </c>
      <c r="R13" s="585" t="s">
        <v>336</v>
      </c>
      <c r="S13" s="593">
        <f t="shared" si="5"/>
        <v>0</v>
      </c>
      <c r="U13" s="594">
        <f t="shared" si="6"/>
        <v>0</v>
      </c>
      <c r="W13" s="595"/>
    </row>
    <row r="14" spans="2:23">
      <c r="B14" s="585">
        <v>9</v>
      </c>
      <c r="C14" s="590" t="s">
        <v>372</v>
      </c>
      <c r="D14" s="585" t="s">
        <v>356</v>
      </c>
      <c r="E14" s="591"/>
      <c r="F14" s="585" t="s">
        <v>336</v>
      </c>
      <c r="G14" s="591"/>
      <c r="H14" s="586" t="s">
        <v>355</v>
      </c>
      <c r="I14" s="591">
        <v>0</v>
      </c>
      <c r="J14" s="586" t="s">
        <v>349</v>
      </c>
      <c r="K14" s="592">
        <f t="shared" si="7"/>
        <v>0</v>
      </c>
      <c r="M14" s="591"/>
      <c r="N14" s="585" t="s">
        <v>336</v>
      </c>
      <c r="O14" s="591"/>
      <c r="Q14" s="593">
        <f t="shared" si="4"/>
        <v>0</v>
      </c>
      <c r="R14" s="585" t="s">
        <v>336</v>
      </c>
      <c r="S14" s="593">
        <f t="shared" si="5"/>
        <v>0</v>
      </c>
      <c r="U14" s="594">
        <f t="shared" si="6"/>
        <v>0</v>
      </c>
      <c r="W14" s="595"/>
    </row>
    <row r="15" spans="2:23">
      <c r="B15" s="585">
        <v>10</v>
      </c>
      <c r="C15" s="590" t="s">
        <v>371</v>
      </c>
      <c r="D15" s="585" t="s">
        <v>356</v>
      </c>
      <c r="E15" s="591"/>
      <c r="F15" s="585" t="s">
        <v>336</v>
      </c>
      <c r="G15" s="591"/>
      <c r="H15" s="586" t="s">
        <v>355</v>
      </c>
      <c r="I15" s="591">
        <v>0</v>
      </c>
      <c r="J15" s="586" t="s">
        <v>349</v>
      </c>
      <c r="K15" s="592">
        <f t="shared" si="7"/>
        <v>0</v>
      </c>
      <c r="M15" s="591"/>
      <c r="N15" s="585" t="s">
        <v>336</v>
      </c>
      <c r="O15" s="591"/>
      <c r="Q15" s="593">
        <f t="shared" si="4"/>
        <v>0</v>
      </c>
      <c r="R15" s="585" t="s">
        <v>336</v>
      </c>
      <c r="S15" s="593">
        <f>IF(G15&gt;O15,O15,G15)</f>
        <v>0</v>
      </c>
      <c r="U15" s="594">
        <f t="shared" si="6"/>
        <v>0</v>
      </c>
      <c r="W15" s="595"/>
    </row>
    <row r="16" spans="2:23">
      <c r="B16" s="585">
        <v>11</v>
      </c>
      <c r="C16" s="590" t="s">
        <v>370</v>
      </c>
      <c r="D16" s="585" t="s">
        <v>356</v>
      </c>
      <c r="E16" s="591"/>
      <c r="F16" s="585" t="s">
        <v>336</v>
      </c>
      <c r="G16" s="591"/>
      <c r="H16" s="586" t="s">
        <v>355</v>
      </c>
      <c r="I16" s="591">
        <v>0</v>
      </c>
      <c r="J16" s="586" t="s">
        <v>349</v>
      </c>
      <c r="K16" s="592">
        <f t="shared" si="7"/>
        <v>0</v>
      </c>
      <c r="M16" s="591"/>
      <c r="N16" s="585" t="s">
        <v>336</v>
      </c>
      <c r="O16" s="591"/>
      <c r="Q16" s="593">
        <f t="shared" si="4"/>
        <v>0</v>
      </c>
      <c r="R16" s="585" t="s">
        <v>336</v>
      </c>
      <c r="S16" s="593">
        <f t="shared" si="5"/>
        <v>0</v>
      </c>
      <c r="U16" s="594">
        <f t="shared" si="6"/>
        <v>0</v>
      </c>
      <c r="W16" s="595"/>
    </row>
    <row r="17" spans="2:23">
      <c r="B17" s="585">
        <v>12</v>
      </c>
      <c r="C17" s="590" t="s">
        <v>369</v>
      </c>
      <c r="D17" s="585" t="s">
        <v>356</v>
      </c>
      <c r="E17" s="591"/>
      <c r="F17" s="585" t="s">
        <v>336</v>
      </c>
      <c r="G17" s="591"/>
      <c r="H17" s="586" t="s">
        <v>355</v>
      </c>
      <c r="I17" s="591">
        <v>0</v>
      </c>
      <c r="J17" s="586" t="s">
        <v>349</v>
      </c>
      <c r="K17" s="592">
        <f t="shared" si="7"/>
        <v>0</v>
      </c>
      <c r="M17" s="591"/>
      <c r="N17" s="585" t="s">
        <v>336</v>
      </c>
      <c r="O17" s="591"/>
      <c r="Q17" s="593">
        <f t="shared" si="4"/>
        <v>0</v>
      </c>
      <c r="R17" s="585" t="s">
        <v>336</v>
      </c>
      <c r="S17" s="593">
        <f t="shared" si="5"/>
        <v>0</v>
      </c>
      <c r="U17" s="594">
        <f t="shared" si="6"/>
        <v>0</v>
      </c>
      <c r="W17" s="595"/>
    </row>
    <row r="18" spans="2:23">
      <c r="B18" s="585">
        <v>13</v>
      </c>
      <c r="C18" s="590" t="s">
        <v>368</v>
      </c>
      <c r="D18" s="585" t="s">
        <v>356</v>
      </c>
      <c r="E18" s="591"/>
      <c r="F18" s="585" t="s">
        <v>336</v>
      </c>
      <c r="G18" s="591"/>
      <c r="H18" s="586" t="s">
        <v>355</v>
      </c>
      <c r="I18" s="591">
        <v>0</v>
      </c>
      <c r="J18" s="586" t="s">
        <v>349</v>
      </c>
      <c r="K18" s="592">
        <f t="shared" si="7"/>
        <v>0</v>
      </c>
      <c r="M18" s="591"/>
      <c r="N18" s="585" t="s">
        <v>336</v>
      </c>
      <c r="O18" s="591"/>
      <c r="Q18" s="593">
        <f t="shared" si="4"/>
        <v>0</v>
      </c>
      <c r="R18" s="585" t="s">
        <v>336</v>
      </c>
      <c r="S18" s="593">
        <f t="shared" si="5"/>
        <v>0</v>
      </c>
      <c r="U18" s="594">
        <f t="shared" si="6"/>
        <v>0</v>
      </c>
      <c r="W18" s="595"/>
    </row>
    <row r="19" spans="2:23">
      <c r="B19" s="585">
        <v>14</v>
      </c>
      <c r="C19" s="590" t="s">
        <v>367</v>
      </c>
      <c r="D19" s="585" t="s">
        <v>356</v>
      </c>
      <c r="E19" s="591"/>
      <c r="F19" s="585" t="s">
        <v>336</v>
      </c>
      <c r="G19" s="591"/>
      <c r="H19" s="586" t="s">
        <v>355</v>
      </c>
      <c r="I19" s="591">
        <v>0</v>
      </c>
      <c r="J19" s="586" t="s">
        <v>349</v>
      </c>
      <c r="K19" s="592">
        <f t="shared" si="7"/>
        <v>0</v>
      </c>
      <c r="M19" s="591"/>
      <c r="N19" s="585" t="s">
        <v>336</v>
      </c>
      <c r="O19" s="591"/>
      <c r="Q19" s="593">
        <f t="shared" si="4"/>
        <v>0</v>
      </c>
      <c r="R19" s="585" t="s">
        <v>336</v>
      </c>
      <c r="S19" s="593">
        <f t="shared" si="5"/>
        <v>0</v>
      </c>
      <c r="U19" s="594">
        <f t="shared" si="6"/>
        <v>0</v>
      </c>
      <c r="W19" s="595"/>
    </row>
    <row r="20" spans="2:23">
      <c r="B20" s="585">
        <v>15</v>
      </c>
      <c r="C20" s="590" t="s">
        <v>366</v>
      </c>
      <c r="D20" s="585" t="s">
        <v>356</v>
      </c>
      <c r="E20" s="591"/>
      <c r="F20" s="585" t="s">
        <v>336</v>
      </c>
      <c r="G20" s="591"/>
      <c r="H20" s="586" t="s">
        <v>355</v>
      </c>
      <c r="I20" s="591">
        <v>0</v>
      </c>
      <c r="J20" s="586" t="s">
        <v>349</v>
      </c>
      <c r="K20" s="596">
        <f t="shared" si="7"/>
        <v>0</v>
      </c>
      <c r="M20" s="591"/>
      <c r="N20" s="585" t="s">
        <v>336</v>
      </c>
      <c r="O20" s="591"/>
      <c r="Q20" s="593">
        <f t="shared" si="4"/>
        <v>0</v>
      </c>
      <c r="R20" s="585" t="s">
        <v>336</v>
      </c>
      <c r="S20" s="593">
        <f t="shared" si="5"/>
        <v>0</v>
      </c>
      <c r="U20" s="594">
        <f t="shared" si="6"/>
        <v>0</v>
      </c>
      <c r="W20" s="595"/>
    </row>
    <row r="21" spans="2:23">
      <c r="B21" s="585">
        <v>16</v>
      </c>
      <c r="C21" s="590" t="s">
        <v>365</v>
      </c>
      <c r="D21" s="585" t="s">
        <v>356</v>
      </c>
      <c r="E21" s="591"/>
      <c r="F21" s="585" t="s">
        <v>336</v>
      </c>
      <c r="G21" s="591"/>
      <c r="H21" s="586" t="s">
        <v>355</v>
      </c>
      <c r="I21" s="591">
        <v>0</v>
      </c>
      <c r="J21" s="586" t="s">
        <v>349</v>
      </c>
      <c r="K21" s="592">
        <f t="shared" si="7"/>
        <v>0</v>
      </c>
      <c r="M21" s="591"/>
      <c r="N21" s="585" t="s">
        <v>336</v>
      </c>
      <c r="O21" s="591"/>
      <c r="Q21" s="593">
        <f t="shared" si="4"/>
        <v>0</v>
      </c>
      <c r="R21" s="585" t="s">
        <v>336</v>
      </c>
      <c r="S21" s="593">
        <f t="shared" si="5"/>
        <v>0</v>
      </c>
      <c r="U21" s="594">
        <f t="shared" si="6"/>
        <v>0</v>
      </c>
      <c r="W21" s="595"/>
    </row>
    <row r="22" spans="2:23">
      <c r="B22" s="585">
        <v>17</v>
      </c>
      <c r="C22" s="590" t="s">
        <v>364</v>
      </c>
      <c r="D22" s="585" t="s">
        <v>356</v>
      </c>
      <c r="E22" s="591"/>
      <c r="F22" s="585" t="s">
        <v>336</v>
      </c>
      <c r="G22" s="591"/>
      <c r="H22" s="586" t="s">
        <v>355</v>
      </c>
      <c r="I22" s="591">
        <v>0</v>
      </c>
      <c r="J22" s="586" t="s">
        <v>349</v>
      </c>
      <c r="K22" s="592">
        <f t="shared" si="7"/>
        <v>0</v>
      </c>
      <c r="M22" s="591"/>
      <c r="N22" s="585" t="s">
        <v>336</v>
      </c>
      <c r="O22" s="591"/>
      <c r="Q22" s="593">
        <f t="shared" si="4"/>
        <v>0</v>
      </c>
      <c r="R22" s="585" t="s">
        <v>336</v>
      </c>
      <c r="S22" s="593">
        <f t="shared" si="5"/>
        <v>0</v>
      </c>
      <c r="U22" s="594">
        <f t="shared" si="6"/>
        <v>0</v>
      </c>
      <c r="W22" s="595"/>
    </row>
    <row r="23" spans="2:23">
      <c r="B23" s="585">
        <v>18</v>
      </c>
      <c r="C23" s="590" t="s">
        <v>320</v>
      </c>
      <c r="D23" s="585" t="s">
        <v>356</v>
      </c>
      <c r="E23" s="591"/>
      <c r="F23" s="585" t="s">
        <v>336</v>
      </c>
      <c r="G23" s="591"/>
      <c r="H23" s="586" t="s">
        <v>355</v>
      </c>
      <c r="I23" s="591">
        <v>0</v>
      </c>
      <c r="J23" s="586" t="s">
        <v>349</v>
      </c>
      <c r="K23" s="592">
        <f t="shared" si="7"/>
        <v>0</v>
      </c>
      <c r="M23" s="591"/>
      <c r="N23" s="585" t="s">
        <v>336</v>
      </c>
      <c r="O23" s="591"/>
      <c r="Q23" s="593">
        <f t="shared" si="4"/>
        <v>0</v>
      </c>
      <c r="R23" s="585" t="s">
        <v>336</v>
      </c>
      <c r="S23" s="593">
        <f t="shared" si="5"/>
        <v>0</v>
      </c>
      <c r="U23" s="594">
        <f t="shared" si="6"/>
        <v>0</v>
      </c>
      <c r="W23" s="595"/>
    </row>
    <row r="24" spans="2:23">
      <c r="B24" s="585">
        <v>19</v>
      </c>
      <c r="C24" s="590" t="s">
        <v>363</v>
      </c>
      <c r="D24" s="585" t="s">
        <v>356</v>
      </c>
      <c r="E24" s="591"/>
      <c r="F24" s="585" t="s">
        <v>336</v>
      </c>
      <c r="G24" s="591"/>
      <c r="H24" s="586" t="s">
        <v>355</v>
      </c>
      <c r="I24" s="591">
        <v>0</v>
      </c>
      <c r="J24" s="586" t="s">
        <v>349</v>
      </c>
      <c r="K24" s="592">
        <f t="shared" si="7"/>
        <v>0</v>
      </c>
      <c r="M24" s="591"/>
      <c r="N24" s="585" t="s">
        <v>336</v>
      </c>
      <c r="O24" s="591"/>
      <c r="Q24" s="593">
        <f t="shared" si="4"/>
        <v>0</v>
      </c>
      <c r="R24" s="585" t="s">
        <v>336</v>
      </c>
      <c r="S24" s="593">
        <f t="shared" si="5"/>
        <v>0</v>
      </c>
      <c r="U24" s="594">
        <f t="shared" si="6"/>
        <v>0</v>
      </c>
      <c r="W24" s="595"/>
    </row>
    <row r="25" spans="2:23">
      <c r="B25" s="585">
        <v>20</v>
      </c>
      <c r="C25" s="590" t="s">
        <v>362</v>
      </c>
      <c r="D25" s="585" t="s">
        <v>356</v>
      </c>
      <c r="E25" s="591"/>
      <c r="F25" s="585" t="s">
        <v>336</v>
      </c>
      <c r="G25" s="591"/>
      <c r="H25" s="586" t="s">
        <v>355</v>
      </c>
      <c r="I25" s="591">
        <v>0</v>
      </c>
      <c r="J25" s="586" t="s">
        <v>349</v>
      </c>
      <c r="K25" s="592">
        <f t="shared" si="7"/>
        <v>0</v>
      </c>
      <c r="M25" s="591"/>
      <c r="N25" s="585" t="s">
        <v>336</v>
      </c>
      <c r="O25" s="591"/>
      <c r="Q25" s="593">
        <f t="shared" si="4"/>
        <v>0</v>
      </c>
      <c r="R25" s="585" t="s">
        <v>336</v>
      </c>
      <c r="S25" s="593">
        <f t="shared" si="5"/>
        <v>0</v>
      </c>
      <c r="U25" s="594">
        <f t="shared" si="6"/>
        <v>0</v>
      </c>
      <c r="W25" s="595"/>
    </row>
    <row r="26" spans="2:23">
      <c r="B26" s="585">
        <v>21</v>
      </c>
      <c r="C26" s="590" t="s">
        <v>361</v>
      </c>
      <c r="D26" s="585" t="s">
        <v>356</v>
      </c>
      <c r="E26" s="597"/>
      <c r="F26" s="585" t="s">
        <v>336</v>
      </c>
      <c r="G26" s="597"/>
      <c r="H26" s="586" t="s">
        <v>355</v>
      </c>
      <c r="I26" s="597"/>
      <c r="J26" s="586" t="s">
        <v>349</v>
      </c>
      <c r="K26" s="590">
        <v>1</v>
      </c>
      <c r="M26" s="592"/>
      <c r="N26" s="585" t="s">
        <v>336</v>
      </c>
      <c r="O26" s="592"/>
      <c r="Q26" s="592"/>
      <c r="R26" s="585" t="s">
        <v>336</v>
      </c>
      <c r="S26" s="592"/>
      <c r="U26" s="590">
        <v>1</v>
      </c>
      <c r="W26" s="595"/>
    </row>
    <row r="27" spans="2:23">
      <c r="B27" s="585">
        <v>22</v>
      </c>
      <c r="C27" s="590" t="s">
        <v>360</v>
      </c>
      <c r="D27" s="585" t="s">
        <v>356</v>
      </c>
      <c r="E27" s="597"/>
      <c r="F27" s="585" t="s">
        <v>336</v>
      </c>
      <c r="G27" s="597"/>
      <c r="H27" s="586" t="s">
        <v>355</v>
      </c>
      <c r="I27" s="597"/>
      <c r="J27" s="586" t="s">
        <v>349</v>
      </c>
      <c r="K27" s="590">
        <v>2</v>
      </c>
      <c r="M27" s="592"/>
      <c r="N27" s="585" t="s">
        <v>336</v>
      </c>
      <c r="O27" s="592"/>
      <c r="Q27" s="592"/>
      <c r="R27" s="585" t="s">
        <v>336</v>
      </c>
      <c r="S27" s="592"/>
      <c r="U27" s="590">
        <v>2</v>
      </c>
      <c r="W27" s="595"/>
    </row>
    <row r="28" spans="2:23">
      <c r="B28" s="585">
        <v>23</v>
      </c>
      <c r="C28" s="590" t="s">
        <v>303</v>
      </c>
      <c r="D28" s="585" t="s">
        <v>356</v>
      </c>
      <c r="E28" s="597"/>
      <c r="F28" s="585" t="s">
        <v>336</v>
      </c>
      <c r="G28" s="597"/>
      <c r="H28" s="586" t="s">
        <v>355</v>
      </c>
      <c r="I28" s="597"/>
      <c r="J28" s="586" t="s">
        <v>349</v>
      </c>
      <c r="K28" s="590">
        <v>3</v>
      </c>
      <c r="M28" s="592"/>
      <c r="N28" s="585" t="s">
        <v>336</v>
      </c>
      <c r="O28" s="592"/>
      <c r="Q28" s="592"/>
      <c r="R28" s="585" t="s">
        <v>336</v>
      </c>
      <c r="S28" s="592"/>
      <c r="U28" s="590">
        <v>3</v>
      </c>
      <c r="W28" s="595"/>
    </row>
    <row r="29" spans="2:23">
      <c r="B29" s="585">
        <v>24</v>
      </c>
      <c r="C29" s="590" t="s">
        <v>359</v>
      </c>
      <c r="D29" s="585" t="s">
        <v>356</v>
      </c>
      <c r="E29" s="597"/>
      <c r="F29" s="585" t="s">
        <v>336</v>
      </c>
      <c r="G29" s="597"/>
      <c r="H29" s="586" t="s">
        <v>355</v>
      </c>
      <c r="I29" s="597"/>
      <c r="J29" s="586" t="s">
        <v>349</v>
      </c>
      <c r="K29" s="590">
        <v>4</v>
      </c>
      <c r="M29" s="592"/>
      <c r="N29" s="585" t="s">
        <v>336</v>
      </c>
      <c r="O29" s="592"/>
      <c r="Q29" s="592"/>
      <c r="R29" s="585" t="s">
        <v>336</v>
      </c>
      <c r="S29" s="592"/>
      <c r="U29" s="590">
        <v>4</v>
      </c>
      <c r="W29" s="595"/>
    </row>
    <row r="30" spans="2:23">
      <c r="B30" s="585">
        <v>25</v>
      </c>
      <c r="C30" s="590" t="s">
        <v>358</v>
      </c>
      <c r="D30" s="585" t="s">
        <v>356</v>
      </c>
      <c r="E30" s="597"/>
      <c r="F30" s="585" t="s">
        <v>336</v>
      </c>
      <c r="G30" s="597"/>
      <c r="H30" s="586" t="s">
        <v>355</v>
      </c>
      <c r="I30" s="597"/>
      <c r="J30" s="586" t="s">
        <v>349</v>
      </c>
      <c r="K30" s="590">
        <v>4</v>
      </c>
      <c r="M30" s="592"/>
      <c r="N30" s="585" t="s">
        <v>336</v>
      </c>
      <c r="O30" s="592"/>
      <c r="Q30" s="592"/>
      <c r="R30" s="585" t="s">
        <v>336</v>
      </c>
      <c r="S30" s="592"/>
      <c r="U30" s="590">
        <v>3</v>
      </c>
      <c r="W30" s="595"/>
    </row>
    <row r="31" spans="2:23">
      <c r="B31" s="585">
        <v>26</v>
      </c>
      <c r="C31" s="590" t="s">
        <v>357</v>
      </c>
      <c r="D31" s="585" t="s">
        <v>356</v>
      </c>
      <c r="E31" s="597"/>
      <c r="F31" s="585" t="s">
        <v>336</v>
      </c>
      <c r="G31" s="597"/>
      <c r="H31" s="586" t="s">
        <v>355</v>
      </c>
      <c r="I31" s="597"/>
      <c r="J31" s="586" t="s">
        <v>349</v>
      </c>
      <c r="K31" s="590">
        <v>5</v>
      </c>
      <c r="M31" s="592"/>
      <c r="N31" s="585" t="s">
        <v>336</v>
      </c>
      <c r="O31" s="592"/>
      <c r="Q31" s="592"/>
      <c r="R31" s="585" t="s">
        <v>336</v>
      </c>
      <c r="S31" s="592"/>
      <c r="U31" s="590">
        <v>5</v>
      </c>
      <c r="W31" s="595"/>
    </row>
    <row r="32" spans="2:23">
      <c r="B32" s="585">
        <v>27</v>
      </c>
      <c r="C32" s="590" t="s">
        <v>304</v>
      </c>
      <c r="D32" s="585" t="s">
        <v>356</v>
      </c>
      <c r="E32" s="597"/>
      <c r="F32" s="585" t="s">
        <v>336</v>
      </c>
      <c r="G32" s="597"/>
      <c r="H32" s="586" t="s">
        <v>355</v>
      </c>
      <c r="I32" s="597"/>
      <c r="J32" s="586" t="s">
        <v>349</v>
      </c>
      <c r="K32" s="590">
        <v>0</v>
      </c>
      <c r="M32" s="592"/>
      <c r="N32" s="585" t="s">
        <v>336</v>
      </c>
      <c r="O32" s="592"/>
      <c r="Q32" s="592"/>
      <c r="R32" s="585" t="s">
        <v>336</v>
      </c>
      <c r="S32" s="592"/>
      <c r="U32" s="590">
        <v>0</v>
      </c>
      <c r="W32" s="595" t="s">
        <v>746</v>
      </c>
    </row>
    <row r="33" spans="2:23">
      <c r="B33" s="585">
        <v>28</v>
      </c>
      <c r="C33" s="590" t="s">
        <v>380</v>
      </c>
      <c r="D33" s="585" t="s">
        <v>356</v>
      </c>
      <c r="E33" s="597"/>
      <c r="F33" s="585" t="s">
        <v>336</v>
      </c>
      <c r="G33" s="597"/>
      <c r="H33" s="586" t="s">
        <v>355</v>
      </c>
      <c r="I33" s="597"/>
      <c r="J33" s="586" t="s">
        <v>349</v>
      </c>
      <c r="K33" s="590"/>
      <c r="M33" s="592"/>
      <c r="N33" s="585" t="s">
        <v>336</v>
      </c>
      <c r="O33" s="592"/>
      <c r="Q33" s="592"/>
      <c r="R33" s="585" t="s">
        <v>336</v>
      </c>
      <c r="S33" s="592"/>
      <c r="U33" s="590"/>
      <c r="W33" s="595"/>
    </row>
    <row r="34" spans="2:23">
      <c r="B34" s="585">
        <v>29</v>
      </c>
      <c r="C34" s="590" t="s">
        <v>380</v>
      </c>
      <c r="D34" s="585" t="s">
        <v>356</v>
      </c>
      <c r="E34" s="597"/>
      <c r="F34" s="585" t="s">
        <v>336</v>
      </c>
      <c r="G34" s="597"/>
      <c r="H34" s="586" t="s">
        <v>355</v>
      </c>
      <c r="I34" s="597"/>
      <c r="J34" s="586" t="s">
        <v>349</v>
      </c>
      <c r="K34" s="590"/>
      <c r="M34" s="592"/>
      <c r="N34" s="585" t="s">
        <v>336</v>
      </c>
      <c r="O34" s="592"/>
      <c r="Q34" s="592"/>
      <c r="R34" s="585" t="s">
        <v>336</v>
      </c>
      <c r="S34" s="592"/>
      <c r="U34" s="590"/>
      <c r="W34" s="595"/>
    </row>
    <row r="35" spans="2:23">
      <c r="B35" s="585">
        <v>30</v>
      </c>
      <c r="C35" s="590" t="s">
        <v>380</v>
      </c>
      <c r="D35" s="585" t="s">
        <v>356</v>
      </c>
      <c r="E35" s="597"/>
      <c r="F35" s="585" t="s">
        <v>336</v>
      </c>
      <c r="G35" s="597"/>
      <c r="H35" s="586" t="s">
        <v>355</v>
      </c>
      <c r="I35" s="597"/>
      <c r="J35" s="586" t="s">
        <v>349</v>
      </c>
      <c r="K35" s="590"/>
      <c r="M35" s="592"/>
      <c r="N35" s="585" t="s">
        <v>336</v>
      </c>
      <c r="O35" s="592"/>
      <c r="Q35" s="592"/>
      <c r="R35" s="585" t="s">
        <v>336</v>
      </c>
      <c r="S35" s="592"/>
      <c r="U35" s="590"/>
      <c r="W35" s="595"/>
    </row>
    <row r="36" spans="2:23">
      <c r="C36" s="598"/>
    </row>
    <row r="37" spans="2:23">
      <c r="C37" s="599" t="s">
        <v>747</v>
      </c>
    </row>
    <row r="38" spans="2:23">
      <c r="C38" s="599" t="s">
        <v>748</v>
      </c>
    </row>
    <row r="39" spans="2:23">
      <c r="C39" s="599" t="s">
        <v>749</v>
      </c>
    </row>
    <row r="40" spans="2:23">
      <c r="C40" s="599" t="s">
        <v>750</v>
      </c>
    </row>
    <row r="41" spans="2:23">
      <c r="C41" s="587" t="s">
        <v>751</v>
      </c>
    </row>
    <row r="42" spans="2:23">
      <c r="C42" s="587" t="s">
        <v>752</v>
      </c>
    </row>
  </sheetData>
  <sheetProtection sheet="1" insertRows="0" deleteRows="0"/>
  <mergeCells count="4">
    <mergeCell ref="E4:K4"/>
    <mergeCell ref="M4:O4"/>
    <mergeCell ref="Q4:U4"/>
    <mergeCell ref="W4:W5"/>
  </mergeCells>
  <phoneticPr fontId="20"/>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15-704F-4003-B08A-1DA07FCAA0F0}">
  <sheetPr>
    <pageSetUpPr fitToPage="1"/>
  </sheetPr>
  <dimension ref="B1:W42"/>
  <sheetViews>
    <sheetView zoomScaleNormal="100" workbookViewId="0">
      <selection activeCell="C16" sqref="C16"/>
    </sheetView>
  </sheetViews>
  <sheetFormatPr defaultColWidth="10" defaultRowHeight="19.2"/>
  <cols>
    <col min="1" max="1" width="1.77734375" style="586" customWidth="1"/>
    <col min="2" max="2" width="6.21875" style="585" customWidth="1"/>
    <col min="3" max="3" width="11.77734375" style="585" customWidth="1"/>
    <col min="4" max="4" width="3.77734375" style="585" bestFit="1" customWidth="1"/>
    <col min="5" max="5" width="17.33203125" style="586" customWidth="1"/>
    <col min="6" max="6" width="3.77734375" style="586" bestFit="1" customWidth="1"/>
    <col min="7" max="7" width="17.33203125" style="586" customWidth="1"/>
    <col min="8" max="8" width="3.77734375" style="586" bestFit="1" customWidth="1"/>
    <col min="9" max="9" width="17.33203125" style="585" customWidth="1"/>
    <col min="10" max="10" width="3.77734375" style="586" bestFit="1" customWidth="1"/>
    <col min="11" max="11" width="17.33203125" style="586" customWidth="1"/>
    <col min="12" max="12" width="3.77734375" style="586" customWidth="1"/>
    <col min="13" max="13" width="17.33203125" style="586" customWidth="1"/>
    <col min="14" max="14" width="3.77734375" style="586" customWidth="1"/>
    <col min="15" max="15" width="17.33203125" style="586" customWidth="1"/>
    <col min="16" max="16" width="3.77734375" style="586" customWidth="1"/>
    <col min="17" max="17" width="17.33203125" style="586" customWidth="1"/>
    <col min="18" max="18" width="3.77734375" style="586" customWidth="1"/>
    <col min="19" max="19" width="17.33203125" style="586" customWidth="1"/>
    <col min="20" max="20" width="3.77734375" style="586" customWidth="1"/>
    <col min="21" max="21" width="17.33203125" style="586" customWidth="1"/>
    <col min="22" max="22" width="3.77734375" style="586" customWidth="1"/>
    <col min="23" max="23" width="56.21875" style="586" customWidth="1"/>
    <col min="24" max="16384" width="10" style="586"/>
  </cols>
  <sheetData>
    <row r="1" spans="2:23">
      <c r="B1" s="584" t="s">
        <v>387</v>
      </c>
    </row>
    <row r="2" spans="2:23">
      <c r="B2" s="587" t="s">
        <v>386</v>
      </c>
      <c r="E2" s="588"/>
      <c r="I2" s="589"/>
    </row>
    <row r="3" spans="2:23">
      <c r="B3" s="589" t="s">
        <v>739</v>
      </c>
      <c r="E3" s="588" t="s">
        <v>740</v>
      </c>
      <c r="I3" s="589"/>
    </row>
    <row r="4" spans="2:23">
      <c r="B4" s="587"/>
      <c r="E4" s="1282" t="s">
        <v>381</v>
      </c>
      <c r="F4" s="1282"/>
      <c r="G4" s="1282"/>
      <c r="H4" s="1282"/>
      <c r="I4" s="1282"/>
      <c r="J4" s="1282"/>
      <c r="K4" s="1282"/>
      <c r="M4" s="1282" t="s">
        <v>385</v>
      </c>
      <c r="N4" s="1282"/>
      <c r="O4" s="1282"/>
      <c r="Q4" s="1282" t="s">
        <v>384</v>
      </c>
      <c r="R4" s="1282"/>
      <c r="S4" s="1282"/>
      <c r="T4" s="1282"/>
      <c r="U4" s="1282"/>
      <c r="W4" s="1282" t="s">
        <v>741</v>
      </c>
    </row>
    <row r="5" spans="2:23">
      <c r="B5" s="585" t="s">
        <v>333</v>
      </c>
      <c r="C5" s="585" t="s">
        <v>383</v>
      </c>
      <c r="E5" s="585" t="s">
        <v>742</v>
      </c>
      <c r="F5" s="585"/>
      <c r="G5" s="585" t="s">
        <v>743</v>
      </c>
      <c r="I5" s="585" t="s">
        <v>382</v>
      </c>
      <c r="K5" s="585" t="s">
        <v>381</v>
      </c>
      <c r="M5" s="585" t="s">
        <v>744</v>
      </c>
      <c r="O5" s="585" t="s">
        <v>745</v>
      </c>
      <c r="Q5" s="585" t="s">
        <v>744</v>
      </c>
      <c r="S5" s="585" t="s">
        <v>745</v>
      </c>
      <c r="U5" s="585" t="s">
        <v>381</v>
      </c>
      <c r="W5" s="1282"/>
    </row>
    <row r="6" spans="2:23">
      <c r="B6" s="585">
        <v>1</v>
      </c>
      <c r="C6" s="590" t="s">
        <v>311</v>
      </c>
      <c r="D6" s="585" t="s">
        <v>356</v>
      </c>
      <c r="E6" s="591">
        <v>0.375</v>
      </c>
      <c r="F6" s="585" t="s">
        <v>336</v>
      </c>
      <c r="G6" s="591">
        <v>0.75</v>
      </c>
      <c r="H6" s="586" t="s">
        <v>355</v>
      </c>
      <c r="I6" s="591">
        <v>4.1666666666666664E-2</v>
      </c>
      <c r="J6" s="586" t="s">
        <v>349</v>
      </c>
      <c r="K6" s="592">
        <f t="shared" ref="K6:K8" si="0">(G6-E6-I6)*24</f>
        <v>8</v>
      </c>
      <c r="M6" s="591">
        <v>0.39583333333333331</v>
      </c>
      <c r="N6" s="585" t="s">
        <v>336</v>
      </c>
      <c r="O6" s="591">
        <v>0.6875</v>
      </c>
      <c r="Q6" s="593">
        <f>IF(E6&lt;M6,M6,E6)</f>
        <v>0.39583333333333331</v>
      </c>
      <c r="R6" s="585" t="s">
        <v>336</v>
      </c>
      <c r="S6" s="593">
        <f t="shared" ref="S6:S8" si="1">IF(G6&gt;O6,O6,G6)</f>
        <v>0.6875</v>
      </c>
      <c r="U6" s="594">
        <f t="shared" ref="U6:U8" si="2">(S6-Q6)*24</f>
        <v>7</v>
      </c>
      <c r="W6" s="595"/>
    </row>
    <row r="7" spans="2:23">
      <c r="B7" s="585">
        <v>2</v>
      </c>
      <c r="C7" s="590" t="s">
        <v>379</v>
      </c>
      <c r="D7" s="585" t="s">
        <v>356</v>
      </c>
      <c r="E7" s="591"/>
      <c r="F7" s="585" t="s">
        <v>336</v>
      </c>
      <c r="G7" s="591"/>
      <c r="H7" s="586" t="s">
        <v>355</v>
      </c>
      <c r="I7" s="591">
        <v>0</v>
      </c>
      <c r="J7" s="586" t="s">
        <v>349</v>
      </c>
      <c r="K7" s="592">
        <f t="shared" si="0"/>
        <v>0</v>
      </c>
      <c r="M7" s="591"/>
      <c r="N7" s="585" t="s">
        <v>336</v>
      </c>
      <c r="O7" s="591"/>
      <c r="Q7" s="593">
        <f t="shared" ref="Q7:Q8" si="3">IF(E7&lt;M7,M7,E7)</f>
        <v>0</v>
      </c>
      <c r="R7" s="585" t="s">
        <v>336</v>
      </c>
      <c r="S7" s="593">
        <f t="shared" si="1"/>
        <v>0</v>
      </c>
      <c r="U7" s="594">
        <f t="shared" si="2"/>
        <v>0</v>
      </c>
      <c r="W7" s="595"/>
    </row>
    <row r="8" spans="2:23">
      <c r="B8" s="585">
        <v>3</v>
      </c>
      <c r="C8" s="590" t="s">
        <v>378</v>
      </c>
      <c r="D8" s="585" t="s">
        <v>356</v>
      </c>
      <c r="E8" s="591"/>
      <c r="F8" s="585" t="s">
        <v>336</v>
      </c>
      <c r="G8" s="591"/>
      <c r="H8" s="586" t="s">
        <v>355</v>
      </c>
      <c r="I8" s="591">
        <v>0</v>
      </c>
      <c r="J8" s="586" t="s">
        <v>349</v>
      </c>
      <c r="K8" s="592">
        <f t="shared" si="0"/>
        <v>0</v>
      </c>
      <c r="M8" s="591"/>
      <c r="N8" s="585" t="s">
        <v>336</v>
      </c>
      <c r="O8" s="591"/>
      <c r="Q8" s="593">
        <f t="shared" si="3"/>
        <v>0</v>
      </c>
      <c r="R8" s="585" t="s">
        <v>336</v>
      </c>
      <c r="S8" s="593">
        <f t="shared" si="1"/>
        <v>0</v>
      </c>
      <c r="U8" s="594">
        <f t="shared" si="2"/>
        <v>0</v>
      </c>
      <c r="W8" s="595"/>
    </row>
    <row r="9" spans="2:23">
      <c r="B9" s="585">
        <v>4</v>
      </c>
      <c r="C9" s="590" t="s">
        <v>377</v>
      </c>
      <c r="D9" s="585" t="s">
        <v>356</v>
      </c>
      <c r="E9" s="591"/>
      <c r="F9" s="585" t="s">
        <v>336</v>
      </c>
      <c r="G9" s="591"/>
      <c r="H9" s="586" t="s">
        <v>355</v>
      </c>
      <c r="I9" s="591">
        <v>0</v>
      </c>
      <c r="J9" s="586" t="s">
        <v>349</v>
      </c>
      <c r="K9" s="592">
        <f>(G9-E9-I9)*24</f>
        <v>0</v>
      </c>
      <c r="M9" s="591"/>
      <c r="N9" s="585" t="s">
        <v>336</v>
      </c>
      <c r="O9" s="591"/>
      <c r="Q9" s="593">
        <f>IF(E9&lt;M9,M9,E9)</f>
        <v>0</v>
      </c>
      <c r="R9" s="585" t="s">
        <v>336</v>
      </c>
      <c r="S9" s="593">
        <f>IF(G9&gt;O9,O9,G9)</f>
        <v>0</v>
      </c>
      <c r="U9" s="594">
        <f>(S9-Q9)*24</f>
        <v>0</v>
      </c>
      <c r="W9" s="595"/>
    </row>
    <row r="10" spans="2:23">
      <c r="B10" s="585">
        <v>5</v>
      </c>
      <c r="C10" s="590" t="s">
        <v>376</v>
      </c>
      <c r="D10" s="585" t="s">
        <v>356</v>
      </c>
      <c r="E10" s="591"/>
      <c r="F10" s="585" t="s">
        <v>336</v>
      </c>
      <c r="G10" s="591"/>
      <c r="H10" s="586" t="s">
        <v>355</v>
      </c>
      <c r="I10" s="591">
        <v>0</v>
      </c>
      <c r="J10" s="586" t="s">
        <v>349</v>
      </c>
      <c r="K10" s="592">
        <f>(G10-E10-I10)*24</f>
        <v>0</v>
      </c>
      <c r="M10" s="591"/>
      <c r="N10" s="585" t="s">
        <v>336</v>
      </c>
      <c r="O10" s="591"/>
      <c r="Q10" s="593">
        <f t="shared" ref="Q10:Q25" si="4">IF(E10&lt;M10,M10,E10)</f>
        <v>0</v>
      </c>
      <c r="R10" s="585" t="s">
        <v>336</v>
      </c>
      <c r="S10" s="593">
        <f t="shared" ref="S10:S25" si="5">IF(G10&gt;O10,O10,G10)</f>
        <v>0</v>
      </c>
      <c r="U10" s="594">
        <f t="shared" ref="U10:U25" si="6">(S10-Q10)*24</f>
        <v>0</v>
      </c>
      <c r="W10" s="595"/>
    </row>
    <row r="11" spans="2:23">
      <c r="B11" s="585">
        <v>6</v>
      </c>
      <c r="C11" s="590" t="s">
        <v>375</v>
      </c>
      <c r="D11" s="585" t="s">
        <v>356</v>
      </c>
      <c r="E11" s="591"/>
      <c r="F11" s="585" t="s">
        <v>336</v>
      </c>
      <c r="G11" s="591"/>
      <c r="H11" s="586" t="s">
        <v>355</v>
      </c>
      <c r="I11" s="591">
        <v>0</v>
      </c>
      <c r="J11" s="586" t="s">
        <v>349</v>
      </c>
      <c r="K11" s="592">
        <f t="shared" ref="K11:K25" si="7">(G11-E11-I11)*24</f>
        <v>0</v>
      </c>
      <c r="M11" s="591"/>
      <c r="N11" s="585" t="s">
        <v>336</v>
      </c>
      <c r="O11" s="591"/>
      <c r="Q11" s="593">
        <f t="shared" si="4"/>
        <v>0</v>
      </c>
      <c r="R11" s="585" t="s">
        <v>336</v>
      </c>
      <c r="S11" s="593">
        <f t="shared" si="5"/>
        <v>0</v>
      </c>
      <c r="U11" s="594">
        <f t="shared" si="6"/>
        <v>0</v>
      </c>
      <c r="W11" s="595"/>
    </row>
    <row r="12" spans="2:23">
      <c r="B12" s="585">
        <v>7</v>
      </c>
      <c r="C12" s="590" t="s">
        <v>374</v>
      </c>
      <c r="D12" s="585" t="s">
        <v>356</v>
      </c>
      <c r="E12" s="591"/>
      <c r="F12" s="585" t="s">
        <v>336</v>
      </c>
      <c r="G12" s="591"/>
      <c r="H12" s="586" t="s">
        <v>355</v>
      </c>
      <c r="I12" s="591">
        <v>0</v>
      </c>
      <c r="J12" s="586" t="s">
        <v>349</v>
      </c>
      <c r="K12" s="592">
        <f t="shared" si="7"/>
        <v>0</v>
      </c>
      <c r="M12" s="591"/>
      <c r="N12" s="585" t="s">
        <v>336</v>
      </c>
      <c r="O12" s="591"/>
      <c r="Q12" s="593">
        <f t="shared" si="4"/>
        <v>0</v>
      </c>
      <c r="R12" s="585" t="s">
        <v>336</v>
      </c>
      <c r="S12" s="593">
        <f t="shared" si="5"/>
        <v>0</v>
      </c>
      <c r="U12" s="594">
        <f t="shared" si="6"/>
        <v>0</v>
      </c>
      <c r="W12" s="595"/>
    </row>
    <row r="13" spans="2:23">
      <c r="B13" s="585">
        <v>8</v>
      </c>
      <c r="C13" s="590" t="s">
        <v>373</v>
      </c>
      <c r="D13" s="585" t="s">
        <v>356</v>
      </c>
      <c r="E13" s="591"/>
      <c r="F13" s="585" t="s">
        <v>336</v>
      </c>
      <c r="G13" s="591"/>
      <c r="H13" s="586" t="s">
        <v>355</v>
      </c>
      <c r="I13" s="591">
        <v>0</v>
      </c>
      <c r="J13" s="586" t="s">
        <v>349</v>
      </c>
      <c r="K13" s="592">
        <f t="shared" si="7"/>
        <v>0</v>
      </c>
      <c r="M13" s="591"/>
      <c r="N13" s="585" t="s">
        <v>336</v>
      </c>
      <c r="O13" s="591"/>
      <c r="Q13" s="593">
        <f t="shared" si="4"/>
        <v>0</v>
      </c>
      <c r="R13" s="585" t="s">
        <v>336</v>
      </c>
      <c r="S13" s="593">
        <f t="shared" si="5"/>
        <v>0</v>
      </c>
      <c r="U13" s="594">
        <f t="shared" si="6"/>
        <v>0</v>
      </c>
      <c r="W13" s="595"/>
    </row>
    <row r="14" spans="2:23">
      <c r="B14" s="585">
        <v>9</v>
      </c>
      <c r="C14" s="590" t="s">
        <v>372</v>
      </c>
      <c r="D14" s="585" t="s">
        <v>356</v>
      </c>
      <c r="E14" s="591"/>
      <c r="F14" s="585" t="s">
        <v>336</v>
      </c>
      <c r="G14" s="591"/>
      <c r="H14" s="586" t="s">
        <v>355</v>
      </c>
      <c r="I14" s="591">
        <v>0</v>
      </c>
      <c r="J14" s="586" t="s">
        <v>349</v>
      </c>
      <c r="K14" s="592">
        <f t="shared" si="7"/>
        <v>0</v>
      </c>
      <c r="M14" s="591"/>
      <c r="N14" s="585" t="s">
        <v>336</v>
      </c>
      <c r="O14" s="591"/>
      <c r="Q14" s="593">
        <f t="shared" si="4"/>
        <v>0</v>
      </c>
      <c r="R14" s="585" t="s">
        <v>336</v>
      </c>
      <c r="S14" s="593">
        <f t="shared" si="5"/>
        <v>0</v>
      </c>
      <c r="U14" s="594">
        <f t="shared" si="6"/>
        <v>0</v>
      </c>
      <c r="W14" s="595"/>
    </row>
    <row r="15" spans="2:23">
      <c r="B15" s="585">
        <v>10</v>
      </c>
      <c r="C15" s="590" t="s">
        <v>371</v>
      </c>
      <c r="D15" s="585" t="s">
        <v>356</v>
      </c>
      <c r="E15" s="591"/>
      <c r="F15" s="585" t="s">
        <v>336</v>
      </c>
      <c r="G15" s="591"/>
      <c r="H15" s="586" t="s">
        <v>355</v>
      </c>
      <c r="I15" s="591">
        <v>0</v>
      </c>
      <c r="J15" s="586" t="s">
        <v>349</v>
      </c>
      <c r="K15" s="592">
        <f t="shared" si="7"/>
        <v>0</v>
      </c>
      <c r="M15" s="591"/>
      <c r="N15" s="585" t="s">
        <v>336</v>
      </c>
      <c r="O15" s="591"/>
      <c r="Q15" s="593">
        <f t="shared" si="4"/>
        <v>0</v>
      </c>
      <c r="R15" s="585" t="s">
        <v>336</v>
      </c>
      <c r="S15" s="593">
        <f>IF(G15&gt;O15,O15,G15)</f>
        <v>0</v>
      </c>
      <c r="U15" s="594">
        <f t="shared" si="6"/>
        <v>0</v>
      </c>
      <c r="W15" s="595"/>
    </row>
    <row r="16" spans="2:23">
      <c r="B16" s="585">
        <v>11</v>
      </c>
      <c r="C16" s="590" t="s">
        <v>370</v>
      </c>
      <c r="D16" s="585" t="s">
        <v>356</v>
      </c>
      <c r="E16" s="591"/>
      <c r="F16" s="585" t="s">
        <v>336</v>
      </c>
      <c r="G16" s="591"/>
      <c r="H16" s="586" t="s">
        <v>355</v>
      </c>
      <c r="I16" s="591">
        <v>0</v>
      </c>
      <c r="J16" s="586" t="s">
        <v>349</v>
      </c>
      <c r="K16" s="592">
        <f t="shared" si="7"/>
        <v>0</v>
      </c>
      <c r="M16" s="591"/>
      <c r="N16" s="585" t="s">
        <v>336</v>
      </c>
      <c r="O16" s="591"/>
      <c r="Q16" s="593">
        <f t="shared" si="4"/>
        <v>0</v>
      </c>
      <c r="R16" s="585" t="s">
        <v>336</v>
      </c>
      <c r="S16" s="593">
        <f t="shared" si="5"/>
        <v>0</v>
      </c>
      <c r="U16" s="594">
        <f t="shared" si="6"/>
        <v>0</v>
      </c>
      <c r="W16" s="595"/>
    </row>
    <row r="17" spans="2:23">
      <c r="B17" s="585">
        <v>12</v>
      </c>
      <c r="C17" s="590" t="s">
        <v>369</v>
      </c>
      <c r="D17" s="585" t="s">
        <v>356</v>
      </c>
      <c r="E17" s="591"/>
      <c r="F17" s="585" t="s">
        <v>336</v>
      </c>
      <c r="G17" s="591"/>
      <c r="H17" s="586" t="s">
        <v>355</v>
      </c>
      <c r="I17" s="591">
        <v>0</v>
      </c>
      <c r="J17" s="586" t="s">
        <v>349</v>
      </c>
      <c r="K17" s="592">
        <f t="shared" si="7"/>
        <v>0</v>
      </c>
      <c r="M17" s="591"/>
      <c r="N17" s="585" t="s">
        <v>336</v>
      </c>
      <c r="O17" s="591"/>
      <c r="Q17" s="593">
        <f t="shared" si="4"/>
        <v>0</v>
      </c>
      <c r="R17" s="585" t="s">
        <v>336</v>
      </c>
      <c r="S17" s="593">
        <f t="shared" si="5"/>
        <v>0</v>
      </c>
      <c r="U17" s="594">
        <f t="shared" si="6"/>
        <v>0</v>
      </c>
      <c r="W17" s="595"/>
    </row>
    <row r="18" spans="2:23">
      <c r="B18" s="585">
        <v>13</v>
      </c>
      <c r="C18" s="590" t="s">
        <v>368</v>
      </c>
      <c r="D18" s="585" t="s">
        <v>356</v>
      </c>
      <c r="E18" s="591"/>
      <c r="F18" s="585" t="s">
        <v>336</v>
      </c>
      <c r="G18" s="591"/>
      <c r="H18" s="586" t="s">
        <v>355</v>
      </c>
      <c r="I18" s="591">
        <v>0</v>
      </c>
      <c r="J18" s="586" t="s">
        <v>349</v>
      </c>
      <c r="K18" s="592">
        <f t="shared" si="7"/>
        <v>0</v>
      </c>
      <c r="M18" s="591"/>
      <c r="N18" s="585" t="s">
        <v>336</v>
      </c>
      <c r="O18" s="591"/>
      <c r="Q18" s="593">
        <f t="shared" si="4"/>
        <v>0</v>
      </c>
      <c r="R18" s="585" t="s">
        <v>336</v>
      </c>
      <c r="S18" s="593">
        <f t="shared" si="5"/>
        <v>0</v>
      </c>
      <c r="U18" s="594">
        <f t="shared" si="6"/>
        <v>0</v>
      </c>
      <c r="W18" s="595"/>
    </row>
    <row r="19" spans="2:23">
      <c r="B19" s="585">
        <v>14</v>
      </c>
      <c r="C19" s="590" t="s">
        <v>367</v>
      </c>
      <c r="D19" s="585" t="s">
        <v>356</v>
      </c>
      <c r="E19" s="591"/>
      <c r="F19" s="585" t="s">
        <v>336</v>
      </c>
      <c r="G19" s="591"/>
      <c r="H19" s="586" t="s">
        <v>355</v>
      </c>
      <c r="I19" s="591">
        <v>0</v>
      </c>
      <c r="J19" s="586" t="s">
        <v>349</v>
      </c>
      <c r="K19" s="592">
        <f t="shared" si="7"/>
        <v>0</v>
      </c>
      <c r="M19" s="591"/>
      <c r="N19" s="585" t="s">
        <v>336</v>
      </c>
      <c r="O19" s="591"/>
      <c r="Q19" s="593">
        <f t="shared" si="4"/>
        <v>0</v>
      </c>
      <c r="R19" s="585" t="s">
        <v>336</v>
      </c>
      <c r="S19" s="593">
        <f t="shared" si="5"/>
        <v>0</v>
      </c>
      <c r="U19" s="594">
        <f t="shared" si="6"/>
        <v>0</v>
      </c>
      <c r="W19" s="595"/>
    </row>
    <row r="20" spans="2:23">
      <c r="B20" s="585">
        <v>15</v>
      </c>
      <c r="C20" s="590" t="s">
        <v>366</v>
      </c>
      <c r="D20" s="585" t="s">
        <v>356</v>
      </c>
      <c r="E20" s="591"/>
      <c r="F20" s="585" t="s">
        <v>336</v>
      </c>
      <c r="G20" s="591"/>
      <c r="H20" s="586" t="s">
        <v>355</v>
      </c>
      <c r="I20" s="591">
        <v>0</v>
      </c>
      <c r="J20" s="586" t="s">
        <v>349</v>
      </c>
      <c r="K20" s="596">
        <f t="shared" si="7"/>
        <v>0</v>
      </c>
      <c r="M20" s="591"/>
      <c r="N20" s="585" t="s">
        <v>336</v>
      </c>
      <c r="O20" s="591"/>
      <c r="Q20" s="593">
        <f t="shared" si="4"/>
        <v>0</v>
      </c>
      <c r="R20" s="585" t="s">
        <v>336</v>
      </c>
      <c r="S20" s="593">
        <f t="shared" si="5"/>
        <v>0</v>
      </c>
      <c r="U20" s="594">
        <f t="shared" si="6"/>
        <v>0</v>
      </c>
      <c r="W20" s="595"/>
    </row>
    <row r="21" spans="2:23">
      <c r="B21" s="585">
        <v>16</v>
      </c>
      <c r="C21" s="590" t="s">
        <v>365</v>
      </c>
      <c r="D21" s="585" t="s">
        <v>356</v>
      </c>
      <c r="E21" s="591"/>
      <c r="F21" s="585" t="s">
        <v>336</v>
      </c>
      <c r="G21" s="591"/>
      <c r="H21" s="586" t="s">
        <v>355</v>
      </c>
      <c r="I21" s="591">
        <v>0</v>
      </c>
      <c r="J21" s="586" t="s">
        <v>349</v>
      </c>
      <c r="K21" s="592">
        <f t="shared" si="7"/>
        <v>0</v>
      </c>
      <c r="M21" s="591"/>
      <c r="N21" s="585" t="s">
        <v>336</v>
      </c>
      <c r="O21" s="591"/>
      <c r="Q21" s="593">
        <f t="shared" si="4"/>
        <v>0</v>
      </c>
      <c r="R21" s="585" t="s">
        <v>336</v>
      </c>
      <c r="S21" s="593">
        <f t="shared" si="5"/>
        <v>0</v>
      </c>
      <c r="U21" s="594">
        <f t="shared" si="6"/>
        <v>0</v>
      </c>
      <c r="W21" s="595"/>
    </row>
    <row r="22" spans="2:23">
      <c r="B22" s="585">
        <v>17</v>
      </c>
      <c r="C22" s="590" t="s">
        <v>364</v>
      </c>
      <c r="D22" s="585" t="s">
        <v>356</v>
      </c>
      <c r="E22" s="591"/>
      <c r="F22" s="585" t="s">
        <v>336</v>
      </c>
      <c r="G22" s="591"/>
      <c r="H22" s="586" t="s">
        <v>355</v>
      </c>
      <c r="I22" s="591">
        <v>0</v>
      </c>
      <c r="J22" s="586" t="s">
        <v>349</v>
      </c>
      <c r="K22" s="592">
        <f t="shared" si="7"/>
        <v>0</v>
      </c>
      <c r="M22" s="591"/>
      <c r="N22" s="585" t="s">
        <v>336</v>
      </c>
      <c r="O22" s="591"/>
      <c r="Q22" s="593">
        <f t="shared" si="4"/>
        <v>0</v>
      </c>
      <c r="R22" s="585" t="s">
        <v>336</v>
      </c>
      <c r="S22" s="593">
        <f t="shared" si="5"/>
        <v>0</v>
      </c>
      <c r="U22" s="594">
        <f t="shared" si="6"/>
        <v>0</v>
      </c>
      <c r="W22" s="595"/>
    </row>
    <row r="23" spans="2:23">
      <c r="B23" s="585">
        <v>18</v>
      </c>
      <c r="C23" s="590" t="s">
        <v>320</v>
      </c>
      <c r="D23" s="585" t="s">
        <v>356</v>
      </c>
      <c r="E23" s="591"/>
      <c r="F23" s="585" t="s">
        <v>336</v>
      </c>
      <c r="G23" s="591"/>
      <c r="H23" s="586" t="s">
        <v>355</v>
      </c>
      <c r="I23" s="591">
        <v>0</v>
      </c>
      <c r="J23" s="586" t="s">
        <v>349</v>
      </c>
      <c r="K23" s="592">
        <f t="shared" si="7"/>
        <v>0</v>
      </c>
      <c r="M23" s="591"/>
      <c r="N23" s="585" t="s">
        <v>336</v>
      </c>
      <c r="O23" s="591"/>
      <c r="Q23" s="593">
        <f t="shared" si="4"/>
        <v>0</v>
      </c>
      <c r="R23" s="585" t="s">
        <v>336</v>
      </c>
      <c r="S23" s="593">
        <f t="shared" si="5"/>
        <v>0</v>
      </c>
      <c r="U23" s="594">
        <f t="shared" si="6"/>
        <v>0</v>
      </c>
      <c r="W23" s="595"/>
    </row>
    <row r="24" spans="2:23">
      <c r="B24" s="585">
        <v>19</v>
      </c>
      <c r="C24" s="590" t="s">
        <v>363</v>
      </c>
      <c r="D24" s="585" t="s">
        <v>356</v>
      </c>
      <c r="E24" s="591"/>
      <c r="F24" s="585" t="s">
        <v>336</v>
      </c>
      <c r="G24" s="591"/>
      <c r="H24" s="586" t="s">
        <v>355</v>
      </c>
      <c r="I24" s="591">
        <v>0</v>
      </c>
      <c r="J24" s="586" t="s">
        <v>349</v>
      </c>
      <c r="K24" s="592">
        <f t="shared" si="7"/>
        <v>0</v>
      </c>
      <c r="M24" s="591"/>
      <c r="N24" s="585" t="s">
        <v>336</v>
      </c>
      <c r="O24" s="591"/>
      <c r="Q24" s="593">
        <f t="shared" si="4"/>
        <v>0</v>
      </c>
      <c r="R24" s="585" t="s">
        <v>336</v>
      </c>
      <c r="S24" s="593">
        <f t="shared" si="5"/>
        <v>0</v>
      </c>
      <c r="U24" s="594">
        <f t="shared" si="6"/>
        <v>0</v>
      </c>
      <c r="W24" s="595"/>
    </row>
    <row r="25" spans="2:23">
      <c r="B25" s="585">
        <v>20</v>
      </c>
      <c r="C25" s="590" t="s">
        <v>362</v>
      </c>
      <c r="D25" s="585" t="s">
        <v>356</v>
      </c>
      <c r="E25" s="591"/>
      <c r="F25" s="585" t="s">
        <v>336</v>
      </c>
      <c r="G25" s="591"/>
      <c r="H25" s="586" t="s">
        <v>355</v>
      </c>
      <c r="I25" s="591">
        <v>0</v>
      </c>
      <c r="J25" s="586" t="s">
        <v>349</v>
      </c>
      <c r="K25" s="592">
        <f t="shared" si="7"/>
        <v>0</v>
      </c>
      <c r="M25" s="591"/>
      <c r="N25" s="585" t="s">
        <v>336</v>
      </c>
      <c r="O25" s="591"/>
      <c r="Q25" s="593">
        <f t="shared" si="4"/>
        <v>0</v>
      </c>
      <c r="R25" s="585" t="s">
        <v>336</v>
      </c>
      <c r="S25" s="593">
        <f t="shared" si="5"/>
        <v>0</v>
      </c>
      <c r="U25" s="594">
        <f t="shared" si="6"/>
        <v>0</v>
      </c>
      <c r="W25" s="595"/>
    </row>
    <row r="26" spans="2:23">
      <c r="B26" s="585">
        <v>21</v>
      </c>
      <c r="C26" s="590" t="s">
        <v>361</v>
      </c>
      <c r="D26" s="585" t="s">
        <v>356</v>
      </c>
      <c r="E26" s="597"/>
      <c r="F26" s="585" t="s">
        <v>336</v>
      </c>
      <c r="G26" s="597"/>
      <c r="H26" s="586" t="s">
        <v>355</v>
      </c>
      <c r="I26" s="597"/>
      <c r="J26" s="586" t="s">
        <v>349</v>
      </c>
      <c r="K26" s="590">
        <v>1</v>
      </c>
      <c r="M26" s="592"/>
      <c r="N26" s="585" t="s">
        <v>336</v>
      </c>
      <c r="O26" s="592"/>
      <c r="Q26" s="592"/>
      <c r="R26" s="585" t="s">
        <v>336</v>
      </c>
      <c r="S26" s="592"/>
      <c r="U26" s="590">
        <v>1</v>
      </c>
      <c r="W26" s="595"/>
    </row>
    <row r="27" spans="2:23">
      <c r="B27" s="585">
        <v>22</v>
      </c>
      <c r="C27" s="590" t="s">
        <v>360</v>
      </c>
      <c r="D27" s="585" t="s">
        <v>356</v>
      </c>
      <c r="E27" s="597"/>
      <c r="F27" s="585" t="s">
        <v>336</v>
      </c>
      <c r="G27" s="597"/>
      <c r="H27" s="586" t="s">
        <v>355</v>
      </c>
      <c r="I27" s="597"/>
      <c r="J27" s="586" t="s">
        <v>349</v>
      </c>
      <c r="K27" s="590">
        <v>2</v>
      </c>
      <c r="M27" s="592"/>
      <c r="N27" s="585" t="s">
        <v>336</v>
      </c>
      <c r="O27" s="592"/>
      <c r="Q27" s="592"/>
      <c r="R27" s="585" t="s">
        <v>336</v>
      </c>
      <c r="S27" s="592"/>
      <c r="U27" s="590">
        <v>2</v>
      </c>
      <c r="W27" s="595"/>
    </row>
    <row r="28" spans="2:23">
      <c r="B28" s="585">
        <v>23</v>
      </c>
      <c r="C28" s="590" t="s">
        <v>303</v>
      </c>
      <c r="D28" s="585" t="s">
        <v>356</v>
      </c>
      <c r="E28" s="597"/>
      <c r="F28" s="585" t="s">
        <v>336</v>
      </c>
      <c r="G28" s="597"/>
      <c r="H28" s="586" t="s">
        <v>355</v>
      </c>
      <c r="I28" s="597"/>
      <c r="J28" s="586" t="s">
        <v>349</v>
      </c>
      <c r="K28" s="590">
        <v>3</v>
      </c>
      <c r="M28" s="592"/>
      <c r="N28" s="585" t="s">
        <v>336</v>
      </c>
      <c r="O28" s="592"/>
      <c r="Q28" s="592"/>
      <c r="R28" s="585" t="s">
        <v>336</v>
      </c>
      <c r="S28" s="592"/>
      <c r="U28" s="590">
        <v>3</v>
      </c>
      <c r="W28" s="595"/>
    </row>
    <row r="29" spans="2:23">
      <c r="B29" s="585">
        <v>24</v>
      </c>
      <c r="C29" s="590" t="s">
        <v>359</v>
      </c>
      <c r="D29" s="585" t="s">
        <v>356</v>
      </c>
      <c r="E29" s="597"/>
      <c r="F29" s="585" t="s">
        <v>336</v>
      </c>
      <c r="G29" s="597"/>
      <c r="H29" s="586" t="s">
        <v>355</v>
      </c>
      <c r="I29" s="597"/>
      <c r="J29" s="586" t="s">
        <v>349</v>
      </c>
      <c r="K29" s="590">
        <v>4</v>
      </c>
      <c r="M29" s="592"/>
      <c r="N29" s="585" t="s">
        <v>336</v>
      </c>
      <c r="O29" s="592"/>
      <c r="Q29" s="592"/>
      <c r="R29" s="585" t="s">
        <v>336</v>
      </c>
      <c r="S29" s="592"/>
      <c r="U29" s="590">
        <v>4</v>
      </c>
      <c r="W29" s="595"/>
    </row>
    <row r="30" spans="2:23">
      <c r="B30" s="585">
        <v>25</v>
      </c>
      <c r="C30" s="590" t="s">
        <v>358</v>
      </c>
      <c r="D30" s="585" t="s">
        <v>356</v>
      </c>
      <c r="E30" s="597"/>
      <c r="F30" s="585" t="s">
        <v>336</v>
      </c>
      <c r="G30" s="597"/>
      <c r="H30" s="586" t="s">
        <v>355</v>
      </c>
      <c r="I30" s="597"/>
      <c r="J30" s="586" t="s">
        <v>349</v>
      </c>
      <c r="K30" s="590">
        <v>4</v>
      </c>
      <c r="M30" s="592"/>
      <c r="N30" s="585" t="s">
        <v>336</v>
      </c>
      <c r="O30" s="592"/>
      <c r="Q30" s="592"/>
      <c r="R30" s="585" t="s">
        <v>336</v>
      </c>
      <c r="S30" s="592"/>
      <c r="U30" s="590">
        <v>3</v>
      </c>
      <c r="W30" s="595"/>
    </row>
    <row r="31" spans="2:23">
      <c r="B31" s="585">
        <v>26</v>
      </c>
      <c r="C31" s="590" t="s">
        <v>357</v>
      </c>
      <c r="D31" s="585" t="s">
        <v>356</v>
      </c>
      <c r="E31" s="597"/>
      <c r="F31" s="585" t="s">
        <v>336</v>
      </c>
      <c r="G31" s="597"/>
      <c r="H31" s="586" t="s">
        <v>355</v>
      </c>
      <c r="I31" s="597"/>
      <c r="J31" s="586" t="s">
        <v>349</v>
      </c>
      <c r="K31" s="590">
        <v>5</v>
      </c>
      <c r="M31" s="592"/>
      <c r="N31" s="585" t="s">
        <v>336</v>
      </c>
      <c r="O31" s="592"/>
      <c r="Q31" s="592"/>
      <c r="R31" s="585" t="s">
        <v>336</v>
      </c>
      <c r="S31" s="592"/>
      <c r="U31" s="590">
        <v>5</v>
      </c>
      <c r="W31" s="595"/>
    </row>
    <row r="32" spans="2:23">
      <c r="B32" s="585">
        <v>27</v>
      </c>
      <c r="C32" s="590" t="s">
        <v>304</v>
      </c>
      <c r="D32" s="585" t="s">
        <v>356</v>
      </c>
      <c r="E32" s="597"/>
      <c r="F32" s="585" t="s">
        <v>336</v>
      </c>
      <c r="G32" s="597"/>
      <c r="H32" s="586" t="s">
        <v>355</v>
      </c>
      <c r="I32" s="597"/>
      <c r="J32" s="586" t="s">
        <v>349</v>
      </c>
      <c r="K32" s="590">
        <v>0</v>
      </c>
      <c r="M32" s="592"/>
      <c r="N32" s="585" t="s">
        <v>336</v>
      </c>
      <c r="O32" s="592"/>
      <c r="Q32" s="592"/>
      <c r="R32" s="585" t="s">
        <v>336</v>
      </c>
      <c r="S32" s="592"/>
      <c r="U32" s="590">
        <v>0</v>
      </c>
      <c r="W32" s="595" t="s">
        <v>746</v>
      </c>
    </row>
    <row r="33" spans="2:23">
      <c r="B33" s="585">
        <v>28</v>
      </c>
      <c r="C33" s="590" t="s">
        <v>380</v>
      </c>
      <c r="D33" s="585" t="s">
        <v>356</v>
      </c>
      <c r="E33" s="597"/>
      <c r="F33" s="585" t="s">
        <v>336</v>
      </c>
      <c r="G33" s="597"/>
      <c r="H33" s="586" t="s">
        <v>355</v>
      </c>
      <c r="I33" s="597"/>
      <c r="J33" s="586" t="s">
        <v>349</v>
      </c>
      <c r="K33" s="590"/>
      <c r="M33" s="592"/>
      <c r="N33" s="585" t="s">
        <v>336</v>
      </c>
      <c r="O33" s="592"/>
      <c r="Q33" s="592"/>
      <c r="R33" s="585" t="s">
        <v>336</v>
      </c>
      <c r="S33" s="592"/>
      <c r="U33" s="590"/>
      <c r="W33" s="595"/>
    </row>
    <row r="34" spans="2:23">
      <c r="B34" s="585">
        <v>29</v>
      </c>
      <c r="C34" s="590" t="s">
        <v>380</v>
      </c>
      <c r="D34" s="585" t="s">
        <v>356</v>
      </c>
      <c r="E34" s="597"/>
      <c r="F34" s="585" t="s">
        <v>336</v>
      </c>
      <c r="G34" s="597"/>
      <c r="H34" s="586" t="s">
        <v>355</v>
      </c>
      <c r="I34" s="597"/>
      <c r="J34" s="586" t="s">
        <v>349</v>
      </c>
      <c r="K34" s="590"/>
      <c r="M34" s="592"/>
      <c r="N34" s="585" t="s">
        <v>336</v>
      </c>
      <c r="O34" s="592"/>
      <c r="Q34" s="592"/>
      <c r="R34" s="585" t="s">
        <v>336</v>
      </c>
      <c r="S34" s="592"/>
      <c r="U34" s="590"/>
      <c r="W34" s="595"/>
    </row>
    <row r="35" spans="2:23">
      <c r="B35" s="585">
        <v>30</v>
      </c>
      <c r="C35" s="590" t="s">
        <v>380</v>
      </c>
      <c r="D35" s="585" t="s">
        <v>356</v>
      </c>
      <c r="E35" s="597"/>
      <c r="F35" s="585" t="s">
        <v>336</v>
      </c>
      <c r="G35" s="597"/>
      <c r="H35" s="586" t="s">
        <v>355</v>
      </c>
      <c r="I35" s="597"/>
      <c r="J35" s="586" t="s">
        <v>349</v>
      </c>
      <c r="K35" s="590"/>
      <c r="M35" s="592"/>
      <c r="N35" s="585" t="s">
        <v>336</v>
      </c>
      <c r="O35" s="592"/>
      <c r="Q35" s="592"/>
      <c r="R35" s="585" t="s">
        <v>336</v>
      </c>
      <c r="S35" s="592"/>
      <c r="U35" s="590"/>
      <c r="W35" s="595"/>
    </row>
    <row r="36" spans="2:23">
      <c r="C36" s="598"/>
    </row>
    <row r="37" spans="2:23">
      <c r="C37" s="599" t="s">
        <v>747</v>
      </c>
    </row>
    <row r="38" spans="2:23">
      <c r="C38" s="599" t="s">
        <v>748</v>
      </c>
    </row>
    <row r="39" spans="2:23">
      <c r="C39" s="599" t="s">
        <v>749</v>
      </c>
    </row>
    <row r="40" spans="2:23">
      <c r="C40" s="599" t="s">
        <v>750</v>
      </c>
    </row>
    <row r="41" spans="2:23">
      <c r="C41" s="587" t="s">
        <v>751</v>
      </c>
    </row>
    <row r="42" spans="2:23">
      <c r="C42" s="587" t="s">
        <v>752</v>
      </c>
    </row>
  </sheetData>
  <sheetProtection sheet="1" insertRows="0" deleteRows="0"/>
  <mergeCells count="4">
    <mergeCell ref="E4:K4"/>
    <mergeCell ref="M4:O4"/>
    <mergeCell ref="Q4:U4"/>
    <mergeCell ref="W4:W5"/>
  </mergeCells>
  <phoneticPr fontId="20"/>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147-98D2-46E9-A0E3-074EDBBF7A20}">
  <sheetPr>
    <pageSetUpPr fitToPage="1"/>
  </sheetPr>
  <dimension ref="B1:BS73"/>
  <sheetViews>
    <sheetView workbookViewId="0"/>
  </sheetViews>
  <sheetFormatPr defaultColWidth="10" defaultRowHeight="13.2"/>
  <cols>
    <col min="1" max="1" width="2.109375" style="679" customWidth="1"/>
    <col min="2" max="3" width="10" style="679"/>
    <col min="4" max="4" width="50.6640625" style="679" customWidth="1"/>
    <col min="5" max="16384" width="10" style="679"/>
  </cols>
  <sheetData>
    <row r="1" spans="2:11" ht="14.4">
      <c r="B1" s="679" t="s">
        <v>414</v>
      </c>
      <c r="D1" s="680"/>
      <c r="E1" s="680"/>
      <c r="F1" s="680"/>
    </row>
    <row r="2" spans="2:11" s="653" customFormat="1" ht="20.25" customHeight="1">
      <c r="B2" s="681" t="s">
        <v>413</v>
      </c>
      <c r="C2" s="681"/>
      <c r="D2" s="680"/>
      <c r="E2" s="680"/>
      <c r="F2" s="680"/>
    </row>
    <row r="3" spans="2:11" s="653" customFormat="1" ht="20.25" customHeight="1">
      <c r="B3" s="681"/>
      <c r="C3" s="681"/>
      <c r="D3" s="680"/>
      <c r="E3" s="680"/>
      <c r="F3" s="680"/>
    </row>
    <row r="4" spans="2:11" s="683" customFormat="1" ht="20.25" customHeight="1">
      <c r="B4" s="682"/>
      <c r="C4" s="680" t="s">
        <v>412</v>
      </c>
      <c r="D4" s="680"/>
      <c r="F4" s="1283" t="s">
        <v>411</v>
      </c>
      <c r="G4" s="1283"/>
      <c r="H4" s="1283"/>
      <c r="I4" s="1283"/>
      <c r="J4" s="1283"/>
      <c r="K4" s="1283"/>
    </row>
    <row r="5" spans="2:11" s="683" customFormat="1" ht="20.25" customHeight="1">
      <c r="B5" s="684"/>
      <c r="C5" s="680" t="s">
        <v>410</v>
      </c>
      <c r="D5" s="680"/>
      <c r="F5" s="1283"/>
      <c r="G5" s="1283"/>
      <c r="H5" s="1283"/>
      <c r="I5" s="1283"/>
      <c r="J5" s="1283"/>
      <c r="K5" s="1283"/>
    </row>
    <row r="6" spans="2:11" s="653" customFormat="1" ht="20.25" customHeight="1">
      <c r="B6" s="685" t="s">
        <v>409</v>
      </c>
      <c r="C6" s="680"/>
      <c r="D6" s="680"/>
      <c r="E6" s="686"/>
      <c r="F6" s="687"/>
    </row>
    <row r="7" spans="2:11" s="653" customFormat="1" ht="20.25" customHeight="1">
      <c r="B7" s="681"/>
      <c r="C7" s="681"/>
      <c r="D7" s="680"/>
      <c r="E7" s="686"/>
      <c r="F7" s="687"/>
    </row>
    <row r="8" spans="2:11" s="653" customFormat="1" ht="20.25" customHeight="1">
      <c r="B8" s="680" t="s">
        <v>408</v>
      </c>
      <c r="C8" s="681"/>
      <c r="D8" s="680"/>
      <c r="E8" s="686"/>
      <c r="F8" s="687"/>
    </row>
    <row r="9" spans="2:11" s="653" customFormat="1" ht="20.25" customHeight="1">
      <c r="B9" s="681"/>
      <c r="C9" s="681"/>
      <c r="D9" s="680"/>
      <c r="E9" s="680"/>
      <c r="F9" s="680"/>
    </row>
    <row r="10" spans="2:11" s="653" customFormat="1" ht="20.25" customHeight="1">
      <c r="B10" s="680" t="s">
        <v>754</v>
      </c>
      <c r="C10" s="681"/>
      <c r="D10" s="680"/>
      <c r="E10" s="680"/>
      <c r="F10" s="680"/>
    </row>
    <row r="11" spans="2:11" s="653" customFormat="1" ht="20.25" customHeight="1">
      <c r="B11" s="680"/>
      <c r="C11" s="681"/>
      <c r="D11" s="680"/>
      <c r="E11" s="680"/>
      <c r="F11" s="680"/>
    </row>
    <row r="12" spans="2:11" s="653" customFormat="1" ht="20.25" customHeight="1">
      <c r="B12" s="680" t="s">
        <v>755</v>
      </c>
      <c r="C12" s="681"/>
      <c r="D12" s="680"/>
    </row>
    <row r="13" spans="2:11" s="653" customFormat="1" ht="20.25" customHeight="1">
      <c r="B13" s="680"/>
      <c r="C13" s="681"/>
      <c r="D13" s="680"/>
    </row>
    <row r="14" spans="2:11" s="653" customFormat="1" ht="20.25" customHeight="1">
      <c r="B14" s="680" t="s">
        <v>407</v>
      </c>
      <c r="C14" s="681"/>
      <c r="D14" s="680"/>
    </row>
    <row r="15" spans="2:11" s="653" customFormat="1" ht="20.25" customHeight="1">
      <c r="B15" s="680"/>
      <c r="C15" s="681"/>
      <c r="D15" s="680"/>
    </row>
    <row r="16" spans="2:11" s="653" customFormat="1" ht="20.25" customHeight="1">
      <c r="B16" s="680" t="s">
        <v>756</v>
      </c>
      <c r="C16" s="681"/>
      <c r="D16" s="680"/>
    </row>
    <row r="17" spans="2:25" s="653" customFormat="1" ht="20.25" customHeight="1">
      <c r="B17" s="681"/>
      <c r="C17" s="681"/>
      <c r="D17" s="680"/>
    </row>
    <row r="18" spans="2:25" s="653" customFormat="1" ht="20.25" customHeight="1">
      <c r="B18" s="680" t="s">
        <v>757</v>
      </c>
      <c r="C18" s="681"/>
      <c r="D18" s="680"/>
    </row>
    <row r="19" spans="2:25" s="653" customFormat="1" ht="20.25" customHeight="1">
      <c r="B19" s="681"/>
      <c r="C19" s="681"/>
      <c r="D19" s="680"/>
    </row>
    <row r="20" spans="2:25" s="653" customFormat="1" ht="17.25" customHeight="1">
      <c r="B20" s="680" t="s">
        <v>758</v>
      </c>
      <c r="C20" s="680"/>
      <c r="D20" s="680"/>
    </row>
    <row r="21" spans="2:25" s="653" customFormat="1" ht="17.25" customHeight="1">
      <c r="B21" s="680" t="s">
        <v>406</v>
      </c>
      <c r="C21" s="680"/>
      <c r="D21" s="680"/>
    </row>
    <row r="22" spans="2:25" s="653" customFormat="1" ht="17.25" customHeight="1">
      <c r="B22" s="680"/>
      <c r="C22" s="680"/>
      <c r="D22" s="680"/>
    </row>
    <row r="23" spans="2:25" s="653" customFormat="1" ht="17.25" customHeight="1">
      <c r="B23" s="680"/>
      <c r="C23" s="688" t="s">
        <v>333</v>
      </c>
      <c r="D23" s="688" t="s">
        <v>405</v>
      </c>
    </row>
    <row r="24" spans="2:25" s="653" customFormat="1" ht="17.25" customHeight="1">
      <c r="B24" s="680"/>
      <c r="C24" s="688">
        <v>1</v>
      </c>
      <c r="D24" s="689" t="s">
        <v>325</v>
      </c>
    </row>
    <row r="25" spans="2:25" s="653" customFormat="1" ht="17.25" customHeight="1">
      <c r="B25" s="680"/>
      <c r="C25" s="688">
        <v>2</v>
      </c>
      <c r="D25" s="689" t="s">
        <v>299</v>
      </c>
    </row>
    <row r="26" spans="2:25" s="653" customFormat="1" ht="17.25" customHeight="1">
      <c r="B26" s="680"/>
      <c r="C26" s="688">
        <v>3</v>
      </c>
      <c r="D26" s="689" t="s">
        <v>298</v>
      </c>
    </row>
    <row r="27" spans="2:25" s="653" customFormat="1" ht="17.25" customHeight="1">
      <c r="B27" s="680"/>
      <c r="C27" s="688">
        <v>4</v>
      </c>
      <c r="D27" s="689" t="s">
        <v>297</v>
      </c>
    </row>
    <row r="28" spans="2:25" s="653" customFormat="1" ht="17.25" customHeight="1">
      <c r="B28" s="680"/>
      <c r="C28" s="688">
        <v>5</v>
      </c>
      <c r="D28" s="689" t="s">
        <v>296</v>
      </c>
    </row>
    <row r="29" spans="2:25" s="653" customFormat="1" ht="17.25" customHeight="1">
      <c r="B29" s="680"/>
      <c r="C29" s="686"/>
      <c r="D29" s="687"/>
    </row>
    <row r="30" spans="2:25" s="653" customFormat="1" ht="17.25" customHeight="1">
      <c r="B30" s="680" t="s">
        <v>759</v>
      </c>
      <c r="C30" s="680"/>
      <c r="D30" s="680"/>
      <c r="E30" s="683"/>
      <c r="F30" s="683"/>
    </row>
    <row r="31" spans="2:25" s="653" customFormat="1" ht="17.25" customHeight="1">
      <c r="B31" s="680" t="s">
        <v>404</v>
      </c>
      <c r="C31" s="680"/>
      <c r="D31" s="680"/>
      <c r="E31" s="683"/>
      <c r="F31" s="683"/>
    </row>
    <row r="32" spans="2:25" s="653" customFormat="1" ht="17.25" customHeight="1">
      <c r="B32" s="680"/>
      <c r="C32" s="680"/>
      <c r="D32" s="680"/>
      <c r="E32" s="683"/>
      <c r="F32" s="683"/>
      <c r="G32" s="690"/>
      <c r="H32" s="690"/>
      <c r="J32" s="690"/>
      <c r="K32" s="690"/>
      <c r="L32" s="690"/>
      <c r="M32" s="690"/>
      <c r="N32" s="690"/>
      <c r="O32" s="690"/>
      <c r="R32" s="690"/>
      <c r="S32" s="690"/>
      <c r="T32" s="690"/>
      <c r="W32" s="690"/>
      <c r="X32" s="690"/>
      <c r="Y32" s="690"/>
    </row>
    <row r="33" spans="2:51" s="653" customFormat="1" ht="17.25" customHeight="1">
      <c r="B33" s="680"/>
      <c r="C33" s="688" t="s">
        <v>383</v>
      </c>
      <c r="D33" s="688" t="s">
        <v>403</v>
      </c>
      <c r="E33" s="683"/>
      <c r="F33" s="683"/>
      <c r="G33" s="690"/>
      <c r="H33" s="690"/>
      <c r="J33" s="690"/>
      <c r="K33" s="690"/>
      <c r="L33" s="690"/>
      <c r="M33" s="690"/>
      <c r="N33" s="690"/>
      <c r="O33" s="690"/>
      <c r="R33" s="690"/>
      <c r="S33" s="690"/>
      <c r="T33" s="690"/>
      <c r="W33" s="690"/>
      <c r="X33" s="690"/>
      <c r="Y33" s="690"/>
    </row>
    <row r="34" spans="2:51" s="653" customFormat="1" ht="17.25" customHeight="1">
      <c r="B34" s="680"/>
      <c r="C34" s="688" t="s">
        <v>402</v>
      </c>
      <c r="D34" s="689" t="s">
        <v>401</v>
      </c>
      <c r="E34" s="683"/>
      <c r="F34" s="683"/>
      <c r="G34" s="690"/>
      <c r="H34" s="690"/>
      <c r="J34" s="690"/>
      <c r="K34" s="690"/>
      <c r="L34" s="690"/>
      <c r="M34" s="690"/>
      <c r="N34" s="690"/>
      <c r="O34" s="690"/>
      <c r="R34" s="690"/>
      <c r="S34" s="690"/>
      <c r="T34" s="690"/>
      <c r="W34" s="690"/>
      <c r="X34" s="690"/>
      <c r="Y34" s="690"/>
    </row>
    <row r="35" spans="2:51" s="653" customFormat="1" ht="17.25" customHeight="1">
      <c r="B35" s="680"/>
      <c r="C35" s="688" t="s">
        <v>400</v>
      </c>
      <c r="D35" s="689" t="s">
        <v>399</v>
      </c>
      <c r="E35" s="683"/>
      <c r="F35" s="683"/>
      <c r="G35" s="690"/>
      <c r="H35" s="690"/>
      <c r="J35" s="690"/>
      <c r="K35" s="690"/>
      <c r="L35" s="690"/>
      <c r="M35" s="690"/>
      <c r="N35" s="690"/>
      <c r="O35" s="690"/>
      <c r="R35" s="690"/>
      <c r="S35" s="690"/>
      <c r="T35" s="690"/>
      <c r="W35" s="690"/>
      <c r="X35" s="690"/>
      <c r="Y35" s="690"/>
    </row>
    <row r="36" spans="2:51" s="653" customFormat="1" ht="17.25" customHeight="1">
      <c r="B36" s="680"/>
      <c r="C36" s="688" t="s">
        <v>398</v>
      </c>
      <c r="D36" s="689" t="s">
        <v>397</v>
      </c>
      <c r="E36" s="683"/>
      <c r="F36" s="683"/>
      <c r="G36" s="690"/>
      <c r="H36" s="690"/>
      <c r="J36" s="690"/>
      <c r="K36" s="690"/>
      <c r="L36" s="690"/>
      <c r="M36" s="690"/>
      <c r="N36" s="690"/>
      <c r="O36" s="690"/>
      <c r="R36" s="690"/>
      <c r="S36" s="690"/>
      <c r="T36" s="690"/>
      <c r="W36" s="690"/>
      <c r="X36" s="690"/>
      <c r="Y36" s="690"/>
    </row>
    <row r="37" spans="2:51" s="653" customFormat="1" ht="17.25" customHeight="1">
      <c r="B37" s="680"/>
      <c r="C37" s="688" t="s">
        <v>396</v>
      </c>
      <c r="D37" s="689" t="s">
        <v>395</v>
      </c>
      <c r="E37" s="683"/>
      <c r="F37" s="683"/>
      <c r="G37" s="690"/>
      <c r="H37" s="690"/>
      <c r="J37" s="690"/>
      <c r="K37" s="690"/>
      <c r="L37" s="690"/>
      <c r="M37" s="690"/>
      <c r="N37" s="690"/>
      <c r="O37" s="690"/>
      <c r="R37" s="690"/>
      <c r="S37" s="690"/>
      <c r="T37" s="690"/>
      <c r="W37" s="690"/>
      <c r="X37" s="690"/>
      <c r="Y37" s="690"/>
    </row>
    <row r="38" spans="2:51" s="653" customFormat="1" ht="17.25" customHeight="1">
      <c r="B38" s="680"/>
      <c r="C38" s="680"/>
      <c r="D38" s="680"/>
      <c r="E38" s="683"/>
      <c r="F38" s="683"/>
      <c r="G38" s="690"/>
      <c r="H38" s="690"/>
      <c r="J38" s="690"/>
      <c r="K38" s="690"/>
      <c r="L38" s="690"/>
      <c r="M38" s="690"/>
      <c r="N38" s="690"/>
      <c r="O38" s="690"/>
      <c r="R38" s="690"/>
      <c r="S38" s="690"/>
      <c r="T38" s="690"/>
      <c r="W38" s="690"/>
      <c r="X38" s="690"/>
      <c r="Y38" s="690"/>
    </row>
    <row r="39" spans="2:51" s="653" customFormat="1" ht="17.25" customHeight="1">
      <c r="B39" s="680"/>
      <c r="C39" s="691" t="s">
        <v>394</v>
      </c>
      <c r="D39" s="680"/>
      <c r="E39" s="683"/>
      <c r="F39" s="683"/>
      <c r="G39" s="690"/>
      <c r="H39" s="690"/>
      <c r="J39" s="690"/>
      <c r="K39" s="690"/>
      <c r="L39" s="690"/>
      <c r="M39" s="690"/>
      <c r="N39" s="690"/>
      <c r="O39" s="690"/>
      <c r="R39" s="690"/>
      <c r="S39" s="690"/>
      <c r="T39" s="690"/>
      <c r="W39" s="690"/>
      <c r="X39" s="690"/>
      <c r="Y39" s="690"/>
    </row>
    <row r="40" spans="2:51" s="653" customFormat="1" ht="17.25" customHeight="1">
      <c r="B40" s="683"/>
      <c r="C40" s="680" t="s">
        <v>393</v>
      </c>
      <c r="D40" s="683"/>
      <c r="E40" s="683"/>
      <c r="F40" s="691"/>
      <c r="G40" s="690"/>
      <c r="H40" s="690"/>
      <c r="J40" s="690"/>
      <c r="K40" s="690"/>
      <c r="L40" s="690"/>
      <c r="M40" s="690"/>
      <c r="N40" s="690"/>
      <c r="O40" s="690"/>
      <c r="R40" s="690"/>
      <c r="S40" s="690"/>
      <c r="T40" s="690"/>
      <c r="W40" s="690"/>
      <c r="X40" s="690"/>
      <c r="Y40" s="690"/>
    </row>
    <row r="41" spans="2:51" s="653" customFormat="1" ht="17.25" customHeight="1">
      <c r="B41" s="683"/>
      <c r="C41" s="680" t="s">
        <v>392</v>
      </c>
      <c r="D41" s="683"/>
      <c r="E41" s="683"/>
      <c r="F41" s="680"/>
      <c r="G41" s="690"/>
      <c r="H41" s="690"/>
      <c r="J41" s="690"/>
      <c r="K41" s="690"/>
      <c r="L41" s="690"/>
      <c r="M41" s="690"/>
      <c r="N41" s="690"/>
      <c r="O41" s="690"/>
      <c r="R41" s="690"/>
      <c r="S41" s="690"/>
      <c r="T41" s="690"/>
      <c r="W41" s="690"/>
      <c r="X41" s="690"/>
      <c r="Y41" s="690"/>
    </row>
    <row r="42" spans="2:51" s="653" customFormat="1" ht="17.25" customHeight="1">
      <c r="B42" s="680"/>
      <c r="C42" s="680"/>
      <c r="D42" s="680"/>
      <c r="E42" s="691"/>
      <c r="F42" s="690"/>
      <c r="G42" s="690"/>
      <c r="H42" s="690"/>
      <c r="J42" s="690"/>
      <c r="K42" s="690"/>
      <c r="L42" s="690"/>
      <c r="M42" s="690"/>
      <c r="N42" s="690"/>
      <c r="O42" s="690"/>
      <c r="R42" s="690"/>
      <c r="S42" s="690"/>
      <c r="T42" s="690"/>
      <c r="W42" s="690"/>
      <c r="X42" s="690"/>
      <c r="Y42" s="690"/>
    </row>
    <row r="43" spans="2:51" s="653" customFormat="1" ht="17.25" customHeight="1">
      <c r="B43" s="680" t="s">
        <v>760</v>
      </c>
      <c r="C43" s="680"/>
      <c r="D43" s="680"/>
    </row>
    <row r="44" spans="2:51" s="653" customFormat="1" ht="17.25" customHeight="1">
      <c r="B44" s="680" t="s">
        <v>391</v>
      </c>
      <c r="C44" s="680"/>
      <c r="D44" s="680"/>
      <c r="AH44" s="692"/>
      <c r="AI44" s="692"/>
      <c r="AJ44" s="692"/>
      <c r="AK44" s="692"/>
      <c r="AL44" s="692"/>
      <c r="AM44" s="692"/>
      <c r="AN44" s="692"/>
      <c r="AO44" s="692"/>
      <c r="AP44" s="692"/>
      <c r="AQ44" s="692"/>
      <c r="AR44" s="692"/>
      <c r="AS44" s="692"/>
    </row>
    <row r="45" spans="2:51" s="653" customFormat="1" ht="17.25" customHeight="1">
      <c r="B45" s="693" t="s">
        <v>390</v>
      </c>
      <c r="C45" s="683"/>
      <c r="D45" s="683"/>
      <c r="E45" s="694"/>
      <c r="F45" s="694"/>
      <c r="G45" s="694"/>
      <c r="H45" s="694"/>
      <c r="I45" s="694"/>
      <c r="J45" s="694"/>
      <c r="K45" s="694"/>
      <c r="L45" s="694"/>
      <c r="M45" s="694"/>
      <c r="N45" s="694"/>
      <c r="O45" s="695"/>
      <c r="P45" s="695"/>
      <c r="Q45" s="694"/>
      <c r="R45" s="695"/>
      <c r="S45" s="694"/>
      <c r="T45" s="694"/>
      <c r="U45" s="695"/>
      <c r="V45" s="692"/>
      <c r="W45" s="692"/>
      <c r="X45" s="692"/>
      <c r="Y45" s="694"/>
      <c r="Z45" s="694"/>
      <c r="AA45" s="694"/>
      <c r="AB45" s="694"/>
      <c r="AC45" s="692"/>
      <c r="AD45" s="694"/>
      <c r="AE45" s="695"/>
      <c r="AF45" s="695"/>
      <c r="AG45" s="695"/>
      <c r="AH45" s="695"/>
      <c r="AI45" s="696"/>
      <c r="AJ45" s="695"/>
      <c r="AK45" s="695"/>
      <c r="AL45" s="695"/>
      <c r="AM45" s="695"/>
      <c r="AN45" s="695"/>
      <c r="AO45" s="695"/>
      <c r="AP45" s="695"/>
      <c r="AQ45" s="695"/>
      <c r="AR45" s="695"/>
      <c r="AS45" s="695"/>
      <c r="AT45" s="695"/>
      <c r="AU45" s="695"/>
      <c r="AV45" s="695"/>
      <c r="AW45" s="695"/>
      <c r="AX45" s="695"/>
      <c r="AY45" s="696"/>
    </row>
    <row r="46" spans="2:51" s="653" customFormat="1" ht="17.25" customHeight="1">
      <c r="F46" s="692"/>
    </row>
    <row r="47" spans="2:51" s="653" customFormat="1" ht="17.25" customHeight="1">
      <c r="B47" s="680" t="s">
        <v>761</v>
      </c>
      <c r="C47" s="680"/>
    </row>
    <row r="48" spans="2:51" s="653" customFormat="1" ht="17.25" customHeight="1">
      <c r="B48" s="680"/>
      <c r="C48" s="680"/>
    </row>
    <row r="49" spans="2:54" s="653" customFormat="1" ht="17.25" customHeight="1">
      <c r="B49" s="680" t="s">
        <v>762</v>
      </c>
      <c r="C49" s="680"/>
    </row>
    <row r="50" spans="2:54" s="653" customFormat="1" ht="17.25" customHeight="1">
      <c r="B50" s="680" t="s">
        <v>763</v>
      </c>
      <c r="C50" s="680"/>
    </row>
    <row r="51" spans="2:54" s="653" customFormat="1" ht="17.25" customHeight="1">
      <c r="B51" s="680"/>
      <c r="C51" s="680"/>
    </row>
    <row r="52" spans="2:54" s="653" customFormat="1" ht="17.25" customHeight="1">
      <c r="B52" s="680" t="s">
        <v>764</v>
      </c>
      <c r="C52" s="680"/>
    </row>
    <row r="53" spans="2:54" s="653" customFormat="1" ht="17.25" customHeight="1">
      <c r="B53" s="680" t="s">
        <v>389</v>
      </c>
      <c r="C53" s="680"/>
    </row>
    <row r="54" spans="2:54" s="653" customFormat="1" ht="17.25" customHeight="1">
      <c r="B54" s="680"/>
      <c r="C54" s="680"/>
    </row>
    <row r="55" spans="2:54" s="653" customFormat="1" ht="17.25" customHeight="1">
      <c r="B55" s="680" t="s">
        <v>765</v>
      </c>
      <c r="C55" s="680"/>
      <c r="D55" s="680"/>
    </row>
    <row r="56" spans="2:54" s="653" customFormat="1" ht="17.25" customHeight="1">
      <c r="B56" s="680"/>
      <c r="C56" s="680"/>
      <c r="D56" s="680"/>
    </row>
    <row r="57" spans="2:54" s="653" customFormat="1" ht="17.25" customHeight="1">
      <c r="B57" s="683" t="s">
        <v>766</v>
      </c>
      <c r="C57" s="683"/>
      <c r="D57" s="680"/>
    </row>
    <row r="58" spans="2:54" s="653" customFormat="1" ht="17.25" customHeight="1">
      <c r="B58" s="683" t="s">
        <v>388</v>
      </c>
      <c r="C58" s="683"/>
      <c r="D58" s="680"/>
    </row>
    <row r="59" spans="2:54" s="653" customFormat="1" ht="17.25" customHeight="1">
      <c r="B59" s="683" t="s">
        <v>767</v>
      </c>
      <c r="C59" s="683"/>
      <c r="D59" s="680"/>
    </row>
    <row r="60" spans="2:54" s="653" customFormat="1" ht="17.25" customHeight="1"/>
    <row r="61" spans="2:54" s="653" customFormat="1" ht="17.25" customHeight="1">
      <c r="B61" s="653" t="s">
        <v>768</v>
      </c>
      <c r="E61" s="697"/>
      <c r="F61" s="697"/>
      <c r="G61" s="697"/>
      <c r="H61" s="697"/>
      <c r="I61" s="697"/>
      <c r="J61" s="697"/>
      <c r="K61" s="697"/>
      <c r="L61" s="697"/>
      <c r="M61" s="697"/>
      <c r="N61" s="697"/>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7"/>
      <c r="AP61" s="697"/>
      <c r="AQ61" s="697"/>
      <c r="AR61" s="697"/>
      <c r="AS61" s="697"/>
      <c r="AT61" s="697"/>
      <c r="AU61" s="697"/>
      <c r="AV61" s="697"/>
      <c r="AW61" s="697"/>
      <c r="AX61" s="697"/>
    </row>
    <row r="62" spans="2:54" s="653" customFormat="1" ht="17.25" customHeight="1">
      <c r="E62" s="697"/>
      <c r="F62" s="697"/>
      <c r="G62" s="697"/>
      <c r="H62" s="697"/>
      <c r="I62" s="697"/>
      <c r="J62" s="697"/>
      <c r="K62" s="697"/>
      <c r="L62" s="697"/>
      <c r="M62" s="697"/>
      <c r="N62" s="697"/>
      <c r="O62" s="697"/>
      <c r="P62" s="697"/>
      <c r="Q62" s="697"/>
      <c r="R62" s="697"/>
      <c r="S62" s="697"/>
      <c r="T62" s="697"/>
      <c r="U62" s="697"/>
      <c r="V62" s="697"/>
      <c r="W62" s="697"/>
      <c r="X62" s="697"/>
      <c r="Y62" s="697"/>
      <c r="Z62" s="697"/>
      <c r="AA62" s="697"/>
      <c r="AB62" s="697"/>
      <c r="AC62" s="697"/>
      <c r="AD62" s="697"/>
      <c r="AE62" s="697"/>
      <c r="AF62" s="697"/>
      <c r="AG62" s="697"/>
      <c r="AH62" s="697"/>
      <c r="AI62" s="697"/>
      <c r="AJ62" s="697"/>
      <c r="AK62" s="697"/>
      <c r="AL62" s="697"/>
      <c r="AM62" s="697"/>
      <c r="AN62" s="697"/>
      <c r="AO62" s="697"/>
      <c r="AP62" s="697"/>
      <c r="AQ62" s="697"/>
      <c r="AR62" s="697"/>
      <c r="AS62" s="697"/>
      <c r="AT62" s="697"/>
      <c r="AU62" s="697"/>
      <c r="AV62" s="697"/>
      <c r="AW62" s="697"/>
      <c r="AX62" s="697"/>
    </row>
    <row r="63" spans="2:54" s="653" customFormat="1" ht="17.25" customHeight="1">
      <c r="B63" s="653" t="s">
        <v>769</v>
      </c>
      <c r="E63" s="697"/>
      <c r="F63" s="697"/>
      <c r="G63" s="697"/>
      <c r="H63" s="697"/>
      <c r="I63" s="697"/>
      <c r="J63" s="697"/>
      <c r="K63" s="697"/>
      <c r="L63" s="697"/>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7"/>
      <c r="AP63" s="697"/>
      <c r="AQ63" s="697"/>
      <c r="AR63" s="697"/>
      <c r="AS63" s="697"/>
      <c r="AT63" s="697"/>
      <c r="AU63" s="697"/>
      <c r="AV63" s="697"/>
      <c r="AW63" s="697"/>
      <c r="AX63" s="697"/>
      <c r="AY63" s="697"/>
      <c r="AZ63" s="697"/>
      <c r="BA63" s="697"/>
      <c r="BB63" s="697"/>
    </row>
    <row r="64" spans="2:54" s="653" customFormat="1" ht="17.25" customHeight="1">
      <c r="E64" s="697"/>
      <c r="F64" s="697"/>
      <c r="G64" s="697"/>
      <c r="H64" s="697"/>
      <c r="I64" s="697"/>
      <c r="J64" s="697"/>
      <c r="K64" s="697"/>
      <c r="L64" s="697"/>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7"/>
      <c r="AP64" s="697"/>
      <c r="AQ64" s="697"/>
      <c r="AR64" s="697"/>
      <c r="AS64" s="697"/>
      <c r="AT64" s="697"/>
      <c r="AU64" s="697"/>
      <c r="AV64" s="697"/>
      <c r="AW64" s="697"/>
      <c r="AX64" s="697"/>
      <c r="AY64" s="697"/>
      <c r="AZ64" s="697"/>
      <c r="BA64" s="697"/>
      <c r="BB64" s="697"/>
    </row>
    <row r="65" spans="2:71" s="653" customFormat="1" ht="17.25" customHeight="1">
      <c r="B65" s="653" t="s">
        <v>770</v>
      </c>
      <c r="BL65" s="698"/>
      <c r="BM65" s="699"/>
      <c r="BN65" s="698"/>
      <c r="BO65" s="698"/>
      <c r="BP65" s="698"/>
      <c r="BQ65" s="700"/>
      <c r="BR65" s="701"/>
      <c r="BS65" s="701"/>
    </row>
    <row r="66" spans="2:71" s="653" customFormat="1" ht="17.25" customHeight="1">
      <c r="E66" s="697"/>
      <c r="F66" s="697"/>
      <c r="G66" s="697"/>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7"/>
      <c r="AP66" s="697"/>
      <c r="AQ66" s="697"/>
      <c r="AR66" s="697"/>
      <c r="AS66" s="697"/>
      <c r="AT66" s="697"/>
      <c r="AU66" s="697"/>
      <c r="AV66" s="697"/>
      <c r="AW66" s="697"/>
      <c r="AX66" s="697"/>
    </row>
    <row r="67" spans="2:71" s="653" customFormat="1" ht="17.25" customHeight="1">
      <c r="B67" s="653" t="s">
        <v>771</v>
      </c>
      <c r="E67" s="697"/>
      <c r="F67" s="697"/>
      <c r="G67" s="697"/>
      <c r="H67" s="697"/>
      <c r="I67" s="697"/>
      <c r="J67" s="697"/>
      <c r="K67" s="697"/>
      <c r="L67" s="697"/>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7"/>
      <c r="AP67" s="697"/>
      <c r="AQ67" s="697"/>
      <c r="AR67" s="697"/>
      <c r="AS67" s="697"/>
      <c r="AT67" s="697"/>
      <c r="AU67" s="697"/>
      <c r="AV67" s="697"/>
      <c r="AW67" s="697"/>
      <c r="AX67" s="697"/>
      <c r="AY67" s="697"/>
      <c r="AZ67" s="697"/>
      <c r="BA67" s="697"/>
      <c r="BB67" s="697"/>
    </row>
    <row r="68" spans="2:71" s="653" customFormat="1" ht="17.25" customHeight="1">
      <c r="B68" s="653" t="s">
        <v>772</v>
      </c>
      <c r="E68" s="697"/>
      <c r="F68" s="697"/>
      <c r="G68" s="697"/>
      <c r="H68" s="697"/>
      <c r="I68" s="697"/>
      <c r="J68" s="697"/>
      <c r="K68" s="697"/>
      <c r="L68" s="697"/>
      <c r="M68" s="697"/>
      <c r="N68" s="697"/>
      <c r="O68" s="697"/>
      <c r="P68" s="697"/>
      <c r="Q68" s="697"/>
      <c r="R68" s="697"/>
      <c r="S68" s="697"/>
      <c r="T68" s="697"/>
      <c r="U68" s="697"/>
      <c r="V68" s="697"/>
      <c r="W68" s="697"/>
      <c r="X68" s="697"/>
      <c r="Y68" s="697"/>
      <c r="Z68" s="697"/>
      <c r="AA68" s="697"/>
      <c r="AB68" s="697"/>
      <c r="AC68" s="697"/>
      <c r="AD68" s="697"/>
      <c r="AE68" s="697"/>
      <c r="AF68" s="697"/>
      <c r="AG68" s="697"/>
      <c r="AH68" s="697"/>
      <c r="AI68" s="697"/>
      <c r="AJ68" s="697"/>
      <c r="AK68" s="697"/>
      <c r="AL68" s="697"/>
      <c r="AM68" s="697"/>
      <c r="AN68" s="697"/>
      <c r="AO68" s="697"/>
      <c r="AP68" s="697"/>
      <c r="AQ68" s="697"/>
      <c r="AR68" s="697"/>
      <c r="AS68" s="697"/>
      <c r="AT68" s="697"/>
      <c r="AU68" s="697"/>
      <c r="AV68" s="697"/>
      <c r="AW68" s="697"/>
      <c r="AX68" s="697"/>
      <c r="AY68" s="697"/>
      <c r="AZ68" s="697"/>
      <c r="BA68" s="697"/>
      <c r="BB68" s="697"/>
    </row>
    <row r="69" spans="2:71" s="653" customFormat="1" ht="17.25" customHeight="1">
      <c r="E69" s="697"/>
      <c r="F69" s="697"/>
      <c r="G69" s="697"/>
      <c r="H69" s="697"/>
      <c r="I69" s="697"/>
      <c r="J69" s="697"/>
      <c r="K69" s="697"/>
      <c r="L69" s="697"/>
      <c r="M69" s="697"/>
      <c r="N69" s="697"/>
      <c r="O69" s="697"/>
      <c r="P69" s="697"/>
      <c r="Q69" s="697"/>
      <c r="R69" s="697"/>
      <c r="S69" s="697"/>
      <c r="T69" s="697"/>
      <c r="U69" s="697"/>
      <c r="V69" s="697"/>
      <c r="W69" s="697"/>
      <c r="X69" s="697"/>
      <c r="Y69" s="697"/>
      <c r="Z69" s="697"/>
      <c r="AA69" s="697"/>
      <c r="AB69" s="697"/>
      <c r="AC69" s="697"/>
      <c r="AD69" s="697"/>
      <c r="AE69" s="697"/>
      <c r="AF69" s="697"/>
      <c r="AG69" s="697"/>
      <c r="AH69" s="697"/>
      <c r="AI69" s="697"/>
      <c r="AJ69" s="697"/>
      <c r="AK69" s="697"/>
      <c r="AL69" s="697"/>
      <c r="AM69" s="697"/>
      <c r="AN69" s="697"/>
      <c r="AO69" s="697"/>
      <c r="AP69" s="697"/>
      <c r="AQ69" s="697"/>
      <c r="AR69" s="697"/>
      <c r="AS69" s="697"/>
      <c r="AT69" s="697"/>
      <c r="AU69" s="697"/>
      <c r="AV69" s="697"/>
      <c r="AW69" s="697"/>
      <c r="AX69" s="697"/>
      <c r="AY69" s="697"/>
      <c r="AZ69" s="697"/>
      <c r="BA69" s="697"/>
      <c r="BB69" s="697"/>
    </row>
    <row r="70" spans="2:71" ht="17.25" customHeight="1">
      <c r="B70" s="679" t="s">
        <v>773</v>
      </c>
    </row>
    <row r="71" spans="2:71" ht="17.25" customHeight="1">
      <c r="B71" s="653" t="s">
        <v>774</v>
      </c>
    </row>
    <row r="72" spans="2:71" ht="17.25" customHeight="1"/>
    <row r="73" spans="2:71" ht="17.25" customHeight="1"/>
  </sheetData>
  <mergeCells count="1">
    <mergeCell ref="F4:K5"/>
  </mergeCells>
  <phoneticPr fontId="20"/>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表紙</vt:lpstr>
      <vt:lpstr>自己点検シート</vt:lpstr>
      <vt:lpstr>加算・減算点検シート</vt:lpstr>
      <vt:lpstr>状況調査</vt:lpstr>
      <vt:lpstr>地密通所（1枚版）</vt:lpstr>
      <vt:lpstr>【記載例】地密通所</vt:lpstr>
      <vt:lpstr>シフト記号表（勤務時間帯）</vt:lpstr>
      <vt:lpstr>【記載例】シフト記号表（勤務時間帯） </vt:lpstr>
      <vt:lpstr>記入方法 </vt:lpstr>
      <vt:lpstr>プルダウン・リスト </vt:lpstr>
      <vt:lpstr>'シフト記号表（勤務時間帯）'!【記載例】シフト記号</vt:lpstr>
      <vt:lpstr>【記載例】シフト記号</vt:lpstr>
      <vt:lpstr>【記載例】地密通所!Print_Area</vt:lpstr>
      <vt:lpstr>加算・減算点検シート!Print_Area</vt:lpstr>
      <vt:lpstr>'記入方法 '!Print_Area</vt:lpstr>
      <vt:lpstr>自己点検シート!Print_Area</vt:lpstr>
      <vt:lpstr>'地密通所（1枚版）'!Print_Area</vt:lpstr>
      <vt:lpstr>表紙!Print_Area</vt:lpstr>
      <vt:lpstr>加算・減算点検シート!Print_Titles</vt:lpstr>
      <vt:lpstr>自己点検シート!Print_Titles</vt:lpstr>
      <vt:lpstr>'地密通所（1枚版）'!Print_Titles</vt:lpstr>
      <vt:lpstr>シフト記号表</vt:lpstr>
      <vt:lpstr>'プルダウン・リスト '!介護職員</vt:lpstr>
      <vt:lpstr>'プルダウン・リスト '!看護職員</vt:lpstr>
      <vt:lpstr>'プルダウン・リスト '!管理者</vt:lpstr>
      <vt:lpstr>'プルダウン・リスト '!機能訓練指導員</vt:lpstr>
      <vt:lpstr>'プルダウン・リスト '!職種</vt:lpstr>
      <vt:lpstr>'プルダウン・リスト '!生活相談員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英樹</dc:creator>
  <cp:lastModifiedBy>向山　未菜</cp:lastModifiedBy>
  <cp:lastPrinted>2024-11-13T07:00:28Z</cp:lastPrinted>
  <dcterms:created xsi:type="dcterms:W3CDTF">2008-09-29T00:19:05Z</dcterms:created>
  <dcterms:modified xsi:type="dcterms:W3CDTF">2024-11-13T07:00:29Z</dcterms:modified>
</cp:coreProperties>
</file>