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Shima\dfs\課別共有フォルダ\介護・総合相談支援課\03_介護保険係\03_給付\R07\02_地域密着型サービス\04₋運営指導\R7年度\通知\令和７年更新_自己評価シート\"/>
    </mc:Choice>
  </mc:AlternateContent>
  <xr:revisionPtr revIDLastSave="0" documentId="13_ncr:1_{195A57E0-2B23-4E02-94F5-8FCCB8AC733D}" xr6:coauthVersionLast="36" xr6:coauthVersionMax="36" xr10:uidLastSave="{00000000-0000-0000-0000-000000000000}"/>
  <bookViews>
    <workbookView xWindow="0" yWindow="0" windowWidth="23040" windowHeight="8844" xr2:uid="{00000000-000D-0000-FFFF-FFFF00000000}"/>
  </bookViews>
  <sheets>
    <sheet name="表紙" sheetId="4" r:id="rId1"/>
    <sheet name="自己点検シート" sheetId="3" r:id="rId2"/>
    <sheet name="加算自己点検シート " sheetId="22" r:id="rId3"/>
    <sheet name="状況調査" sheetId="7" r:id="rId4"/>
    <sheet name="介護予防支援（１枚版）" sheetId="19" r:id="rId5"/>
    <sheet name="【記載例】介護予防支援" sheetId="18" r:id="rId6"/>
    <sheet name="【記載例】シフト記号表（勤務時間帯）" sheetId="12" r:id="rId7"/>
    <sheet name="記入方法 " sheetId="20" r:id="rId8"/>
    <sheet name="プルダウン・リスト " sheetId="21" r:id="rId9"/>
  </sheets>
  <externalReferences>
    <externalReference r:id="rId10"/>
  </externalReferences>
  <definedNames>
    <definedName name="_xlnm._FilterDatabase" localSheetId="1" hidden="1">自己点検シート!$A$12:$H$130</definedName>
    <definedName name="OLE_LINK1" localSheetId="1">自己点検シート!$C$73</definedName>
    <definedName name="_xlnm.Print_Area" localSheetId="6">'【記載例】シフト記号表（勤務時間帯）'!$A$1:$U$38</definedName>
    <definedName name="_xlnm.Print_Area" localSheetId="5">【記載例】介護予防支援!$A$1:$BD$51</definedName>
    <definedName name="_xlnm.Print_Area" localSheetId="2">'加算自己点検シート '!$A$1:$E$16</definedName>
    <definedName name="_xlnm.Print_Area" localSheetId="4">'介護予防支援（１枚版）'!$A$1:$BD$51</definedName>
    <definedName name="_xlnm.Print_Area" localSheetId="7">'記入方法 '!$A$1:$O$77</definedName>
    <definedName name="_xlnm.Print_Area" localSheetId="1">自己点検シート!$A$1:$G$125</definedName>
    <definedName name="_xlnm.Print_Area" localSheetId="0">表紙!$A$2:$K$21</definedName>
    <definedName name="_xlnm.Print_Titles" localSheetId="5">【記載例】介護予防支援!$1:$13</definedName>
    <definedName name="_xlnm.Print_Titles" localSheetId="2">'加算自己点検シート '!$3:$3</definedName>
    <definedName name="_xlnm.Print_Titles" localSheetId="4">'介護予防支援（１枚版）'!$1:$13</definedName>
    <definedName name="_xlnm.Print_Titles" localSheetId="1">自己点検シート!$3:$4</definedName>
    <definedName name="介護支援専門員" localSheetId="8">'プルダウン・リスト '!$D$16:$D$28</definedName>
    <definedName name="介護支援専門員">#REF!</definedName>
    <definedName name="介護予防支援担当職員" localSheetId="8">'プルダウン・リスト '!$E$16:$E$28</definedName>
    <definedName name="介護予防支援担当職員">#REF!</definedName>
    <definedName name="管理者" localSheetId="8">'プルダウン・リスト '!$C$16:$C$28</definedName>
    <definedName name="管理者">#REF!</definedName>
    <definedName name="職種" localSheetId="5">[1]プルダウン・リスト!$C$15:$K$15</definedName>
    <definedName name="職種" localSheetId="8">'プルダウン・リスト '!$C$15:$K$15</definedName>
    <definedName name="職種" localSheetId="4">[1]プルダウン・リスト!$C$15:$K$15</definedName>
    <definedName name="職種" localSheetId="7">[1]プルダウン・リスト!$C$15:$K$15</definedName>
    <definedName name="職種">#REF!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19" l="1"/>
  <c r="H44" i="19"/>
  <c r="C44" i="19"/>
  <c r="P40" i="19"/>
  <c r="C50" i="19" s="1"/>
  <c r="L40" i="19"/>
  <c r="C45" i="19" s="1"/>
  <c r="M45" i="19" s="1"/>
  <c r="H50" i="19" s="1"/>
  <c r="J40" i="19"/>
  <c r="G39" i="19"/>
  <c r="E39" i="19"/>
  <c r="G38" i="19"/>
  <c r="E38" i="19"/>
  <c r="G37" i="19"/>
  <c r="E37" i="19"/>
  <c r="G36" i="19"/>
  <c r="G40" i="19" s="1"/>
  <c r="E36" i="19"/>
  <c r="E40" i="19" s="1"/>
  <c r="AU31" i="19"/>
  <c r="AW31" i="19" s="1"/>
  <c r="AU30" i="19"/>
  <c r="AW30" i="19" s="1"/>
  <c r="AU29" i="19"/>
  <c r="AW29" i="19" s="1"/>
  <c r="AU28" i="19"/>
  <c r="AW28" i="19" s="1"/>
  <c r="AU27" i="19"/>
  <c r="AW27" i="19" s="1"/>
  <c r="AU26" i="19"/>
  <c r="AW26" i="19" s="1"/>
  <c r="AW25" i="19"/>
  <c r="AU25" i="19"/>
  <c r="AW24" i="19"/>
  <c r="AU24" i="19"/>
  <c r="AU23" i="19"/>
  <c r="AW23" i="19" s="1"/>
  <c r="AU22" i="19"/>
  <c r="AW22" i="19" s="1"/>
  <c r="AU21" i="19"/>
  <c r="AW21" i="19" s="1"/>
  <c r="AU20" i="19"/>
  <c r="AW20" i="19" s="1"/>
  <c r="AU19" i="19"/>
  <c r="AW19" i="19" s="1"/>
  <c r="AU18" i="19"/>
  <c r="AW18" i="19" s="1"/>
  <c r="AW17" i="19"/>
  <c r="AU17" i="19"/>
  <c r="AW16" i="19"/>
  <c r="AU16" i="19"/>
  <c r="AU15" i="19"/>
  <c r="AW15" i="19" s="1"/>
  <c r="B15" i="19"/>
  <c r="B16" i="19" s="1"/>
  <c r="B17" i="19" s="1"/>
  <c r="B18" i="19" s="1"/>
  <c r="B19" i="19" s="1"/>
  <c r="B20" i="19" s="1"/>
  <c r="B21" i="19" s="1"/>
  <c r="B22" i="19" s="1"/>
  <c r="B23" i="19" s="1"/>
  <c r="B24" i="19" s="1"/>
  <c r="B25" i="19" s="1"/>
  <c r="B26" i="19" s="1"/>
  <c r="B27" i="19" s="1"/>
  <c r="B28" i="19" s="1"/>
  <c r="B29" i="19" s="1"/>
  <c r="B30" i="19" s="1"/>
  <c r="B31" i="19" s="1"/>
  <c r="AU14" i="19"/>
  <c r="AW14" i="19" s="1"/>
  <c r="AT13" i="19"/>
  <c r="AO13" i="19"/>
  <c r="AG13" i="19"/>
  <c r="Y13" i="19"/>
  <c r="R13" i="19"/>
  <c r="Q13" i="19"/>
  <c r="AT12" i="19"/>
  <c r="AS12" i="19"/>
  <c r="AS13" i="19" s="1"/>
  <c r="AO12" i="19"/>
  <c r="AN12" i="19"/>
  <c r="AN13" i="19" s="1"/>
  <c r="AK12" i="19"/>
  <c r="AK13" i="19" s="1"/>
  <c r="AG12" i="19"/>
  <c r="AF12" i="19"/>
  <c r="AF13" i="19" s="1"/>
  <c r="AC12" i="19"/>
  <c r="AC13" i="19" s="1"/>
  <c r="Y12" i="19"/>
  <c r="X12" i="19"/>
  <c r="X13" i="19" s="1"/>
  <c r="U12" i="19"/>
  <c r="U13" i="19" s="1"/>
  <c r="R12" i="19"/>
  <c r="Q12" i="19"/>
  <c r="P12" i="19"/>
  <c r="P13" i="19" s="1"/>
  <c r="AT11" i="19"/>
  <c r="AS11" i="19"/>
  <c r="AR11" i="19"/>
  <c r="AR12" i="19" s="1"/>
  <c r="AR13" i="19" s="1"/>
  <c r="AO11" i="19"/>
  <c r="AN11" i="19"/>
  <c r="AM11" i="19"/>
  <c r="AJ11" i="19"/>
  <c r="AG11" i="19"/>
  <c r="AF11" i="19"/>
  <c r="AE11" i="19"/>
  <c r="AB11" i="19"/>
  <c r="Y11" i="19"/>
  <c r="X11" i="19"/>
  <c r="W11" i="19"/>
  <c r="T11" i="19"/>
  <c r="Q11" i="19"/>
  <c r="P11" i="19"/>
  <c r="AU9" i="19"/>
  <c r="X2" i="19"/>
  <c r="AM12" i="19" s="1"/>
  <c r="AM13" i="19" s="1"/>
  <c r="H45" i="18"/>
  <c r="C45" i="18"/>
  <c r="M45" i="18" s="1"/>
  <c r="H50" i="18" s="1"/>
  <c r="H44" i="18"/>
  <c r="C44" i="18"/>
  <c r="P40" i="18"/>
  <c r="C50" i="18" s="1"/>
  <c r="L40" i="18"/>
  <c r="J40" i="18"/>
  <c r="G39" i="18"/>
  <c r="E39" i="18"/>
  <c r="G37" i="18"/>
  <c r="E37" i="18"/>
  <c r="AU31" i="18"/>
  <c r="AW31" i="18" s="1"/>
  <c r="AU30" i="18"/>
  <c r="AW30" i="18" s="1"/>
  <c r="AW29" i="18"/>
  <c r="AU29" i="18"/>
  <c r="AU28" i="18"/>
  <c r="AW28" i="18" s="1"/>
  <c r="AU27" i="18"/>
  <c r="AW27" i="18" s="1"/>
  <c r="AU26" i="18"/>
  <c r="AW26" i="18" s="1"/>
  <c r="AW25" i="18"/>
  <c r="AU25" i="18"/>
  <c r="AU24" i="18"/>
  <c r="AW24" i="18" s="1"/>
  <c r="AU23" i="18"/>
  <c r="AW23" i="18" s="1"/>
  <c r="AU22" i="18"/>
  <c r="AW22" i="18" s="1"/>
  <c r="AW21" i="18"/>
  <c r="AU21" i="18"/>
  <c r="AU20" i="18"/>
  <c r="AW20" i="18" s="1"/>
  <c r="AU19" i="18"/>
  <c r="AW19" i="18" s="1"/>
  <c r="AU18" i="18"/>
  <c r="E38" i="18" s="1"/>
  <c r="AW17" i="18"/>
  <c r="AU17" i="18"/>
  <c r="AU16" i="18"/>
  <c r="AW16" i="18" s="1"/>
  <c r="AU15" i="18"/>
  <c r="E36" i="18" s="1"/>
  <c r="E40" i="18" s="1"/>
  <c r="B15" i="18"/>
  <c r="B16" i="18" s="1"/>
  <c r="B17" i="18" s="1"/>
  <c r="B18" i="18" s="1"/>
  <c r="B19" i="18" s="1"/>
  <c r="B20" i="18" s="1"/>
  <c r="B21" i="18" s="1"/>
  <c r="B22" i="18" s="1"/>
  <c r="B23" i="18" s="1"/>
  <c r="B24" i="18" s="1"/>
  <c r="B25" i="18" s="1"/>
  <c r="B26" i="18" s="1"/>
  <c r="B27" i="18" s="1"/>
  <c r="B28" i="18" s="1"/>
  <c r="B29" i="18" s="1"/>
  <c r="B30" i="18" s="1"/>
  <c r="B31" i="18" s="1"/>
  <c r="AU14" i="18"/>
  <c r="AW14" i="18" s="1"/>
  <c r="AT13" i="18"/>
  <c r="AS13" i="18"/>
  <c r="AT12" i="18"/>
  <c r="AS12" i="18"/>
  <c r="AR12" i="18"/>
  <c r="AR13" i="18" s="1"/>
  <c r="AT11" i="18"/>
  <c r="AS11" i="18"/>
  <c r="AR11" i="18"/>
  <c r="AU9" i="18"/>
  <c r="X2" i="18"/>
  <c r="AM12" i="18" s="1"/>
  <c r="AM13" i="18" s="1"/>
  <c r="M50" i="19" l="1"/>
  <c r="Z12" i="19"/>
  <c r="Z13" i="19" s="1"/>
  <c r="AH12" i="19"/>
  <c r="AH13" i="19" s="1"/>
  <c r="AP12" i="19"/>
  <c r="AP13" i="19" s="1"/>
  <c r="R11" i="19"/>
  <c r="Z11" i="19"/>
  <c r="AH11" i="19"/>
  <c r="AP11" i="19"/>
  <c r="S12" i="19"/>
  <c r="S13" i="19" s="1"/>
  <c r="AA12" i="19"/>
  <c r="AA13" i="19" s="1"/>
  <c r="AI12" i="19"/>
  <c r="AI13" i="19" s="1"/>
  <c r="AQ12" i="19"/>
  <c r="AQ13" i="19" s="1"/>
  <c r="S11" i="19"/>
  <c r="AA11" i="19"/>
  <c r="AI11" i="19"/>
  <c r="AQ11" i="19"/>
  <c r="T12" i="19"/>
  <c r="T13" i="19" s="1"/>
  <c r="AB12" i="19"/>
  <c r="AB13" i="19" s="1"/>
  <c r="AJ12" i="19"/>
  <c r="AJ13" i="19" s="1"/>
  <c r="U11" i="19"/>
  <c r="AC11" i="19"/>
  <c r="AK11" i="19"/>
  <c r="V12" i="19"/>
  <c r="V13" i="19" s="1"/>
  <c r="AD12" i="19"/>
  <c r="AD13" i="19" s="1"/>
  <c r="AL12" i="19"/>
  <c r="AL13" i="19" s="1"/>
  <c r="AZ7" i="19"/>
  <c r="V11" i="19"/>
  <c r="AD11" i="19"/>
  <c r="AL11" i="19"/>
  <c r="W12" i="19"/>
  <c r="W13" i="19" s="1"/>
  <c r="AE12" i="19"/>
  <c r="AE13" i="19" s="1"/>
  <c r="M50" i="18"/>
  <c r="AI11" i="18"/>
  <c r="T11" i="18"/>
  <c r="AB11" i="18"/>
  <c r="AJ11" i="18"/>
  <c r="AE11" i="18"/>
  <c r="X12" i="18"/>
  <c r="X13" i="18" s="1"/>
  <c r="U11" i="18"/>
  <c r="AC11" i="18"/>
  <c r="AK11" i="18"/>
  <c r="W11" i="18"/>
  <c r="AM11" i="18"/>
  <c r="P12" i="18"/>
  <c r="P13" i="18" s="1"/>
  <c r="AF12" i="18"/>
  <c r="AF13" i="18" s="1"/>
  <c r="AN12" i="18"/>
  <c r="AN13" i="18" s="1"/>
  <c r="P11" i="18"/>
  <c r="X11" i="18"/>
  <c r="AF11" i="18"/>
  <c r="AN11" i="18"/>
  <c r="Q12" i="18"/>
  <c r="Q13" i="18" s="1"/>
  <c r="Y12" i="18"/>
  <c r="Y13" i="18" s="1"/>
  <c r="AG12" i="18"/>
  <c r="AG13" i="18" s="1"/>
  <c r="AO12" i="18"/>
  <c r="AO13" i="18" s="1"/>
  <c r="Q11" i="18"/>
  <c r="Y11" i="18"/>
  <c r="AG11" i="18"/>
  <c r="AO11" i="18"/>
  <c r="R12" i="18"/>
  <c r="R13" i="18" s="1"/>
  <c r="Z12" i="18"/>
  <c r="Z13" i="18" s="1"/>
  <c r="AH12" i="18"/>
  <c r="AH13" i="18" s="1"/>
  <c r="AP12" i="18"/>
  <c r="AP13" i="18" s="1"/>
  <c r="AW15" i="18"/>
  <c r="G36" i="18" s="1"/>
  <c r="R11" i="18"/>
  <c r="Z11" i="18"/>
  <c r="AH11" i="18"/>
  <c r="AP11" i="18"/>
  <c r="S12" i="18"/>
  <c r="S13" i="18" s="1"/>
  <c r="AA12" i="18"/>
  <c r="AA13" i="18" s="1"/>
  <c r="AI12" i="18"/>
  <c r="AI13" i="18" s="1"/>
  <c r="AQ12" i="18"/>
  <c r="AQ13" i="18" s="1"/>
  <c r="AW18" i="18"/>
  <c r="G38" i="18" s="1"/>
  <c r="AA11" i="18"/>
  <c r="T12" i="18"/>
  <c r="T13" i="18" s="1"/>
  <c r="AJ12" i="18"/>
  <c r="AJ13" i="18" s="1"/>
  <c r="S11" i="18"/>
  <c r="AQ11" i="18"/>
  <c r="AB12" i="18"/>
  <c r="AB13" i="18" s="1"/>
  <c r="U12" i="18"/>
  <c r="U13" i="18" s="1"/>
  <c r="AC12" i="18"/>
  <c r="AC13" i="18" s="1"/>
  <c r="AK12" i="18"/>
  <c r="AK13" i="18" s="1"/>
  <c r="V12" i="18"/>
  <c r="V13" i="18" s="1"/>
  <c r="AD12" i="18"/>
  <c r="AD13" i="18" s="1"/>
  <c r="AL12" i="18"/>
  <c r="AL13" i="18" s="1"/>
  <c r="AZ7" i="18"/>
  <c r="V11" i="18"/>
  <c r="AD11" i="18"/>
  <c r="AL11" i="18"/>
  <c r="W12" i="18"/>
  <c r="W13" i="18" s="1"/>
  <c r="AE12" i="18"/>
  <c r="AE13" i="18" s="1"/>
  <c r="G40" i="18" l="1"/>
  <c r="K7" i="12" l="1"/>
  <c r="K8" i="12"/>
  <c r="K9" i="12"/>
  <c r="K10" i="12"/>
  <c r="K11" i="12"/>
  <c r="K12" i="12"/>
  <c r="K13" i="12"/>
  <c r="K14" i="12"/>
  <c r="K15" i="12"/>
  <c r="K16" i="12"/>
  <c r="K17" i="12"/>
  <c r="K18" i="12"/>
  <c r="K19" i="12"/>
  <c r="K20" i="12"/>
  <c r="K32" i="12"/>
  <c r="K33" i="12"/>
  <c r="K34" i="12"/>
  <c r="K35" i="12"/>
  <c r="H8" i="3"/>
</calcChain>
</file>

<file path=xl/sharedStrings.xml><?xml version="1.0" encoding="utf-8"?>
<sst xmlns="http://schemas.openxmlformats.org/spreadsheetml/2006/main" count="1212" uniqueCount="600">
  <si>
    <t>点検した結果を記載して下さい。</t>
    <rPh sb="0" eb="2">
      <t>テンケン</t>
    </rPh>
    <rPh sb="4" eb="6">
      <t>ケッカ</t>
    </rPh>
    <rPh sb="7" eb="9">
      <t>キサイ</t>
    </rPh>
    <rPh sb="11" eb="12">
      <t>クダ</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</si>
  <si>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</si>
  <si>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</si>
  <si>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</si>
  <si>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点検結果</t>
    <rPh sb="0" eb="2">
      <t>テンケン</t>
    </rPh>
    <rPh sb="2" eb="4">
      <t>ケッカ</t>
    </rPh>
    <phoneticPr fontId="4"/>
  </si>
  <si>
    <t>適</t>
    <rPh sb="0" eb="1">
      <t>テキ</t>
    </rPh>
    <phoneticPr fontId="4"/>
  </si>
  <si>
    <t>不適</t>
    <rPh sb="0" eb="2">
      <t>フテキ</t>
    </rPh>
    <phoneticPr fontId="4"/>
  </si>
  <si>
    <t>Ⅰ　人員基準</t>
    <rPh sb="2" eb="4">
      <t>ジンイン</t>
    </rPh>
    <rPh sb="4" eb="6">
      <t>キジュン</t>
    </rPh>
    <phoneticPr fontId="4"/>
  </si>
  <si>
    <t>□</t>
  </si>
  <si>
    <t>(2)</t>
  </si>
  <si>
    <t>(3)</t>
  </si>
  <si>
    <t>(4)</t>
  </si>
  <si>
    <t xml:space="preserve">
基本方針</t>
    <rPh sb="1" eb="3">
      <t>キホン</t>
    </rPh>
    <rPh sb="3" eb="5">
      <t>ホウシン</t>
    </rPh>
    <phoneticPr fontId="3"/>
  </si>
  <si>
    <t>介護支援専門員</t>
    <rPh sb="0" eb="2">
      <t>カイゴ</t>
    </rPh>
    <rPh sb="2" eb="4">
      <t>シエン</t>
    </rPh>
    <rPh sb="4" eb="7">
      <t>センモンイン</t>
    </rPh>
    <phoneticPr fontId="3"/>
  </si>
  <si>
    <t>事業所ごとに常勤の管理者を置いているか。</t>
  </si>
  <si>
    <t>管理者</t>
    <rPh sb="0" eb="3">
      <t>カンリシャ</t>
    </rPh>
    <phoneticPr fontId="3"/>
  </si>
  <si>
    <t>(5)</t>
  </si>
  <si>
    <t>Ⅱ　運営基準</t>
    <rPh sb="2" eb="4">
      <t>ウンエイ</t>
    </rPh>
    <rPh sb="4" eb="6">
      <t>キジュン</t>
    </rPh>
    <phoneticPr fontId="4"/>
  </si>
  <si>
    <t>内容及び手続の説明及び同意</t>
  </si>
  <si>
    <t>サービス提供困難時の対応</t>
  </si>
  <si>
    <t>受給資格等の確認</t>
  </si>
  <si>
    <t>被保険者の要介護認定に係る申請について、利用申込者の意思を踏まえ、必要な協力を行っているか。</t>
  </si>
  <si>
    <t>要介護認定の更新の申請が、遅くとも当該利用者が受けている要介護認定の有効期間の満了日の30日前には行われるよう、必要な援助を行っているか。</t>
  </si>
  <si>
    <t>(2)の費用の額に係るサービスの提供に当たっては、あらかじめ、利用者又はその家族に対し、当該サービスの内容及び費用について説明を行い、利用者の同意を得ているか。</t>
  </si>
  <si>
    <t>保険給付の請求のための証明書の交付</t>
  </si>
  <si>
    <t>(6)</t>
  </si>
  <si>
    <t>(7)</t>
  </si>
  <si>
    <t>(8)</t>
  </si>
  <si>
    <t>(14)</t>
  </si>
  <si>
    <t>(15)</t>
  </si>
  <si>
    <t>法定代理受領サービスに係る報告</t>
  </si>
  <si>
    <t>利用者に対する居宅サービス計画等の書類の交付</t>
  </si>
  <si>
    <t>利用者に関する市町村への通知</t>
  </si>
  <si>
    <t>管理者の責務</t>
  </si>
  <si>
    <t>運営規程</t>
  </si>
  <si>
    <t>勤務体制の確保</t>
  </si>
  <si>
    <t>設備及び備品等</t>
  </si>
  <si>
    <t>従業者の健康管理</t>
  </si>
  <si>
    <t>介護支援専門員の清潔の保持及び健康状態について、必要な管理を行っているか。</t>
  </si>
  <si>
    <t>事業所の介護支援専門員その他の従業者は、正当な理由がなく、その業務上知り得た利用者又はその家族の秘密を漏らしていないか。</t>
  </si>
  <si>
    <t>介護支援専門員その他の従業者であった者が、正当な理由がなく、その業務上知り得た利用者又はその家族の秘密を漏らすことがないよう、必要な措置を講じているか。</t>
  </si>
  <si>
    <t>サービス担当者会議等において、利用者の個人情報を用いる場合は利用者の同意を、利用者の家族の個人情報を用いる場合は当該家族の同意を、あらかじめ文書により得ているか。</t>
  </si>
  <si>
    <t>広告</t>
  </si>
  <si>
    <t>居宅サービス事業者等からの利益収受の禁止等</t>
  </si>
  <si>
    <t>苦情処理</t>
  </si>
  <si>
    <t>(1)の事故の状況及び事故に際して採った処置について記録しているか。</t>
  </si>
  <si>
    <t>会計の区分</t>
  </si>
  <si>
    <t>記録の整備</t>
  </si>
  <si>
    <t>従業者、設備、備品及び会計に関する諸記録を整備しているか。</t>
  </si>
  <si>
    <t>変更の届出等</t>
  </si>
  <si>
    <t>身分を証する書類の携行</t>
  </si>
  <si>
    <t>「不適」の場合の事由及び改善方法（別紙可）</t>
    <rPh sb="1" eb="3">
      <t>フテキ</t>
    </rPh>
    <rPh sb="5" eb="7">
      <t>バアイ</t>
    </rPh>
    <rPh sb="8" eb="10">
      <t>ジユウ</t>
    </rPh>
    <rPh sb="10" eb="11">
      <t>オヨ</t>
    </rPh>
    <rPh sb="12" eb="14">
      <t>カイゼン</t>
    </rPh>
    <rPh sb="14" eb="16">
      <t>ホウホウ</t>
    </rPh>
    <rPh sb="17" eb="19">
      <t>ベッシ</t>
    </rPh>
    <rPh sb="19" eb="20">
      <t>カ</t>
    </rPh>
    <phoneticPr fontId="4"/>
  </si>
  <si>
    <t>(1)</t>
    <phoneticPr fontId="3"/>
  </si>
  <si>
    <t>(2)</t>
    <phoneticPr fontId="3"/>
  </si>
  <si>
    <t>(3)</t>
    <phoneticPr fontId="3"/>
  </si>
  <si>
    <t>(4)</t>
    <phoneticPr fontId="3"/>
  </si>
  <si>
    <t>(1)</t>
    <phoneticPr fontId="3"/>
  </si>
  <si>
    <t>(2)</t>
    <phoneticPr fontId="3"/>
  </si>
  <si>
    <t>提供拒否の禁止</t>
    <phoneticPr fontId="3"/>
  </si>
  <si>
    <t xml:space="preserve">
要介護認定の申請に係る援助</t>
    <phoneticPr fontId="3"/>
  </si>
  <si>
    <t xml:space="preserve">
利用料等の受領</t>
    <phoneticPr fontId="3"/>
  </si>
  <si>
    <t>(10)</t>
    <phoneticPr fontId="3"/>
  </si>
  <si>
    <t>掲示</t>
    <phoneticPr fontId="3"/>
  </si>
  <si>
    <t>秘密保持</t>
    <phoneticPr fontId="3"/>
  </si>
  <si>
    <t>　　　　</t>
    <phoneticPr fontId="3"/>
  </si>
  <si>
    <t>　　</t>
    <phoneticPr fontId="3"/>
  </si>
  <si>
    <t>事業運営に当たっては、市、地域包括支援センター、老人介護支援センター、他の指定居宅介護支援事業者、指定介護予防支援事業者、介護保険施設、障害者の日常生活及び社会生活を総合的に支援するための法律に規定する指定特定相談支援事業者等との連携に努めているか。</t>
    <phoneticPr fontId="3"/>
  </si>
  <si>
    <t>事故発生時の対応</t>
    <phoneticPr fontId="3"/>
  </si>
  <si>
    <t>　　　　</t>
    <phoneticPr fontId="3"/>
  </si>
  <si>
    <t>(1)の苦情を受けつけた場合は、当該苦情の内容等を記録、保存しているか。</t>
    <rPh sb="28" eb="30">
      <t>ホゾン</t>
    </rPh>
    <phoneticPr fontId="3"/>
  </si>
  <si>
    <t>自己点検シート（　　　　　　　　　年度）</t>
    <rPh sb="0" eb="2">
      <t>ジコ</t>
    </rPh>
    <rPh sb="2" eb="4">
      <t>テンケン</t>
    </rPh>
    <rPh sb="17" eb="19">
      <t>ネンド</t>
    </rPh>
    <phoneticPr fontId="4"/>
  </si>
  <si>
    <t>サービス種別</t>
    <rPh sb="4" eb="6">
      <t>シュベツ</t>
    </rPh>
    <phoneticPr fontId="4"/>
  </si>
  <si>
    <t>記入日　　　　　　　　年　　　　月　　　　日</t>
    <rPh sb="0" eb="2">
      <t>キニュウ</t>
    </rPh>
    <rPh sb="2" eb="3">
      <t>ビ</t>
    </rPh>
    <rPh sb="11" eb="12">
      <t>ネン</t>
    </rPh>
    <rPh sb="16" eb="17">
      <t>ガツ</t>
    </rPh>
    <rPh sb="21" eb="22">
      <t>ヒ</t>
    </rPh>
    <phoneticPr fontId="4"/>
  </si>
  <si>
    <t>■事業所番号、事業所の名称、連絡先等を記載してください。</t>
    <rPh sb="1" eb="4">
      <t>ジギョウショ</t>
    </rPh>
    <rPh sb="4" eb="6">
      <t>バンゴウ</t>
    </rPh>
    <rPh sb="7" eb="10">
      <t>ジギョウショ</t>
    </rPh>
    <rPh sb="11" eb="13">
      <t>メイショウ</t>
    </rPh>
    <rPh sb="14" eb="16">
      <t>レンラク</t>
    </rPh>
    <rPh sb="16" eb="17">
      <t>サキ</t>
    </rPh>
    <rPh sb="17" eb="18">
      <t>トウ</t>
    </rPh>
    <rPh sb="19" eb="21">
      <t>キサイ</t>
    </rPh>
    <phoneticPr fontId="4"/>
  </si>
  <si>
    <t>法人名</t>
    <rPh sb="0" eb="2">
      <t>ホウジン</t>
    </rPh>
    <rPh sb="2" eb="3">
      <t>メイ</t>
    </rPh>
    <phoneticPr fontId="4"/>
  </si>
  <si>
    <t>代表者職名・氏名</t>
    <rPh sb="0" eb="3">
      <t>ダイヒョウシャ</t>
    </rPh>
    <rPh sb="3" eb="4">
      <t>ショク</t>
    </rPh>
    <rPh sb="4" eb="5">
      <t>ナ</t>
    </rPh>
    <rPh sb="6" eb="8">
      <t>シメイ</t>
    </rPh>
    <phoneticPr fontId="4"/>
  </si>
  <si>
    <t>事業所番号</t>
    <rPh sb="0" eb="3">
      <t>ジギョウショ</t>
    </rPh>
    <rPh sb="3" eb="5">
      <t>バンゴウ</t>
    </rPh>
    <phoneticPr fontId="4"/>
  </si>
  <si>
    <t>フリガナ</t>
    <phoneticPr fontId="4"/>
  </si>
  <si>
    <t>事業所名</t>
    <rPh sb="0" eb="3">
      <t>ジギョウショ</t>
    </rPh>
    <rPh sb="3" eb="4">
      <t>メイ</t>
    </rPh>
    <phoneticPr fontId="4"/>
  </si>
  <si>
    <t>住所</t>
    <rPh sb="0" eb="2">
      <t>ジュウショ</t>
    </rPh>
    <phoneticPr fontId="4"/>
  </si>
  <si>
    <t>（〒　　　　－　　　　　　　）</t>
    <phoneticPr fontId="4"/>
  </si>
  <si>
    <t>連絡先</t>
    <rPh sb="0" eb="2">
      <t>レンラク</t>
    </rPh>
    <rPh sb="2" eb="3">
      <t>サキ</t>
    </rPh>
    <phoneticPr fontId="4"/>
  </si>
  <si>
    <t>電話</t>
    <rPh sb="0" eb="2">
      <t>デンワ</t>
    </rPh>
    <phoneticPr fontId="4"/>
  </si>
  <si>
    <t>ＦＡＸ</t>
    <phoneticPr fontId="4"/>
  </si>
  <si>
    <t>メールアドレス</t>
    <phoneticPr fontId="4"/>
  </si>
  <si>
    <t>開設年月日</t>
    <rPh sb="0" eb="2">
      <t>カイセツ</t>
    </rPh>
    <rPh sb="2" eb="5">
      <t>ネンガッピ</t>
    </rPh>
    <phoneticPr fontId="4"/>
  </si>
  <si>
    <t>　　　　　　年　　　　　月　　　　　日</t>
    <rPh sb="6" eb="7">
      <t>ネン</t>
    </rPh>
    <rPh sb="12" eb="13">
      <t>ガツ</t>
    </rPh>
    <rPh sb="18" eb="19">
      <t>ヒ</t>
    </rPh>
    <phoneticPr fontId="4"/>
  </si>
  <si>
    <t>指定年月日</t>
    <rPh sb="0" eb="2">
      <t>シテイ</t>
    </rPh>
    <rPh sb="2" eb="5">
      <t>ネンガッピ</t>
    </rPh>
    <phoneticPr fontId="4"/>
  </si>
  <si>
    <t>管理者</t>
    <rPh sb="0" eb="2">
      <t>カンリ</t>
    </rPh>
    <rPh sb="2" eb="3">
      <t>シャ</t>
    </rPh>
    <phoneticPr fontId="4"/>
  </si>
  <si>
    <t>職名</t>
    <rPh sb="0" eb="2">
      <t>ショクメイ</t>
    </rPh>
    <phoneticPr fontId="4"/>
  </si>
  <si>
    <t>氏名</t>
    <rPh sb="0" eb="2">
      <t>シメイ</t>
    </rPh>
    <phoneticPr fontId="4"/>
  </si>
  <si>
    <t>記載担当者</t>
    <rPh sb="0" eb="2">
      <t>キサイ</t>
    </rPh>
    <rPh sb="2" eb="5">
      <t>タントウシャ</t>
    </rPh>
    <phoneticPr fontId="4"/>
  </si>
  <si>
    <t>□</t>
    <phoneticPr fontId="4"/>
  </si>
  <si>
    <t>合計</t>
    <rPh sb="0" eb="2">
      <t>ゴウケイ</t>
    </rPh>
    <phoneticPr fontId="4"/>
  </si>
  <si>
    <t>申請中</t>
    <rPh sb="0" eb="3">
      <t>シンセイチュウ</t>
    </rPh>
    <phoneticPr fontId="4"/>
  </si>
  <si>
    <t>要支援２</t>
    <rPh sb="0" eb="1">
      <t>ヨウ</t>
    </rPh>
    <rPh sb="1" eb="3">
      <t>シエン</t>
    </rPh>
    <phoneticPr fontId="4"/>
  </si>
  <si>
    <t>要支援１</t>
    <rPh sb="0" eb="1">
      <t>ヨウ</t>
    </rPh>
    <rPh sb="1" eb="3">
      <t>シエン</t>
    </rPh>
    <phoneticPr fontId="4"/>
  </si>
  <si>
    <t>注２ 　介護報酬請求に係る実利用者数を記入してください。</t>
    <rPh sb="4" eb="6">
      <t>カイゴ</t>
    </rPh>
    <rPh sb="6" eb="8">
      <t>ホウシュウ</t>
    </rPh>
    <rPh sb="8" eb="10">
      <t>セイキュウ</t>
    </rPh>
    <rPh sb="11" eb="12">
      <t>カカ</t>
    </rPh>
    <rPh sb="13" eb="14">
      <t>ジツ</t>
    </rPh>
    <rPh sb="14" eb="17">
      <t>リヨウシャ</t>
    </rPh>
    <rPh sb="17" eb="18">
      <t>スウ</t>
    </rPh>
    <rPh sb="19" eb="21">
      <t>キニュウ</t>
    </rPh>
    <phoneticPr fontId="4"/>
  </si>
  <si>
    <t>利用者数</t>
    <rPh sb="0" eb="3">
      <t>リヨウシャ</t>
    </rPh>
    <rPh sb="3" eb="4">
      <t>スウ</t>
    </rPh>
    <phoneticPr fontId="4"/>
  </si>
  <si>
    <t>月</t>
    <rPh sb="0" eb="1">
      <t>ツキ</t>
    </rPh>
    <phoneticPr fontId="4"/>
  </si>
  <si>
    <t>利用者数計</t>
    <rPh sb="4" eb="5">
      <t>ケイ</t>
    </rPh>
    <phoneticPr fontId="4"/>
  </si>
  <si>
    <t>年</t>
    <rPh sb="0" eb="1">
      <t>ネン</t>
    </rPh>
    <phoneticPr fontId="4"/>
  </si>
  <si>
    <t>区　　分</t>
    <rPh sb="0" eb="1">
      <t>ク</t>
    </rPh>
    <rPh sb="3" eb="4">
      <t>ブン</t>
    </rPh>
    <phoneticPr fontId="4"/>
  </si>
  <si>
    <t>介護保険施設等状況調査資料　</t>
    <rPh sb="0" eb="2">
      <t>カイゴ</t>
    </rPh>
    <rPh sb="2" eb="4">
      <t>ホケン</t>
    </rPh>
    <rPh sb="4" eb="6">
      <t>シセツ</t>
    </rPh>
    <rPh sb="6" eb="7">
      <t>トウ</t>
    </rPh>
    <phoneticPr fontId="4"/>
  </si>
  <si>
    <t>＝</t>
    <phoneticPr fontId="24"/>
  </si>
  <si>
    <t>＋</t>
    <phoneticPr fontId="24"/>
  </si>
  <si>
    <t>合計</t>
    <rPh sb="0" eb="2">
      <t>ゴウケイ</t>
    </rPh>
    <phoneticPr fontId="24"/>
  </si>
  <si>
    <t>常勤換算方法による人数</t>
    <rPh sb="0" eb="2">
      <t>ジョウキン</t>
    </rPh>
    <rPh sb="2" eb="4">
      <t>カンサン</t>
    </rPh>
    <rPh sb="4" eb="6">
      <t>ホウホウ</t>
    </rPh>
    <rPh sb="9" eb="11">
      <t>ニンズウ</t>
    </rPh>
    <phoneticPr fontId="24"/>
  </si>
  <si>
    <t>常勤の従業者の人数</t>
  </si>
  <si>
    <t>常勤換算方法対象外の</t>
    <rPh sb="0" eb="2">
      <t>ジョウキン</t>
    </rPh>
    <rPh sb="2" eb="4">
      <t>カンサン</t>
    </rPh>
    <rPh sb="4" eb="6">
      <t>ホウホウ</t>
    </rPh>
    <rPh sb="6" eb="9">
      <t>タイショウガイ</t>
    </rPh>
    <phoneticPr fontId="24"/>
  </si>
  <si>
    <t>非常勤で兼務</t>
    <rPh sb="0" eb="3">
      <t>ヒジョウキン</t>
    </rPh>
    <rPh sb="4" eb="6">
      <t>ケンム</t>
    </rPh>
    <phoneticPr fontId="24"/>
  </si>
  <si>
    <t>D</t>
    <phoneticPr fontId="24"/>
  </si>
  <si>
    <t>非常勤で専従</t>
    <rPh sb="0" eb="3">
      <t>ヒジョウキン</t>
    </rPh>
    <rPh sb="4" eb="6">
      <t>センジュウ</t>
    </rPh>
    <phoneticPr fontId="24"/>
  </si>
  <si>
    <t>C</t>
    <phoneticPr fontId="24"/>
  </si>
  <si>
    <t>（小数点第2位以下切り捨て）</t>
    <rPh sb="1" eb="4">
      <t>ショウスウテン</t>
    </rPh>
    <rPh sb="4" eb="5">
      <t>ダイ</t>
    </rPh>
    <rPh sb="6" eb="7">
      <t>イ</t>
    </rPh>
    <rPh sb="7" eb="9">
      <t>イカ</t>
    </rPh>
    <rPh sb="9" eb="10">
      <t>キ</t>
    </rPh>
    <rPh sb="11" eb="12">
      <t>ス</t>
    </rPh>
    <phoneticPr fontId="24"/>
  </si>
  <si>
    <t>常勤で兼務</t>
    <rPh sb="0" eb="2">
      <t>ジョウキン</t>
    </rPh>
    <rPh sb="3" eb="5">
      <t>ケンム</t>
    </rPh>
    <phoneticPr fontId="24"/>
  </si>
  <si>
    <t>B</t>
    <phoneticPr fontId="24"/>
  </si>
  <si>
    <t>÷</t>
    <phoneticPr fontId="24"/>
  </si>
  <si>
    <t>常勤で専従</t>
    <rPh sb="0" eb="2">
      <t>ジョウキン</t>
    </rPh>
    <rPh sb="3" eb="5">
      <t>センジュウ</t>
    </rPh>
    <phoneticPr fontId="24"/>
  </si>
  <si>
    <t>A</t>
    <phoneticPr fontId="24"/>
  </si>
  <si>
    <t>常勤換算後の人数</t>
    <rPh sb="0" eb="2">
      <t>ジョウキン</t>
    </rPh>
    <rPh sb="2" eb="4">
      <t>カンサン</t>
    </rPh>
    <rPh sb="4" eb="5">
      <t>ゴ</t>
    </rPh>
    <rPh sb="6" eb="8">
      <t>ニンズウ</t>
    </rPh>
    <phoneticPr fontId="24"/>
  </si>
  <si>
    <t>区分</t>
    <rPh sb="0" eb="2">
      <t>クブン</t>
    </rPh>
    <phoneticPr fontId="24"/>
  </si>
  <si>
    <t>記号</t>
    <rPh sb="0" eb="2">
      <t>キゴウ</t>
    </rPh>
    <phoneticPr fontId="24"/>
  </si>
  <si>
    <t>常勤の従業者が</t>
    <rPh sb="0" eb="2">
      <t>ジョウキン</t>
    </rPh>
    <rPh sb="3" eb="6">
      <t>ジュウギョウシャ</t>
    </rPh>
    <phoneticPr fontId="24"/>
  </si>
  <si>
    <t>常勤換算の</t>
    <rPh sb="0" eb="2">
      <t>ジョウキン</t>
    </rPh>
    <rPh sb="2" eb="4">
      <t>カンサン</t>
    </rPh>
    <phoneticPr fontId="24"/>
  </si>
  <si>
    <t>（勤務形態の記号）</t>
    <rPh sb="1" eb="3">
      <t>キンム</t>
    </rPh>
    <rPh sb="3" eb="5">
      <t>ケイタイ</t>
    </rPh>
    <rPh sb="6" eb="8">
      <t>キゴウ</t>
    </rPh>
    <phoneticPr fontId="24"/>
  </si>
  <si>
    <t>■ 常勤換算方法による人数</t>
    <rPh sb="2" eb="4">
      <t>ジョウキン</t>
    </rPh>
    <rPh sb="4" eb="6">
      <t>カンサン</t>
    </rPh>
    <rPh sb="6" eb="8">
      <t>ホウホウ</t>
    </rPh>
    <rPh sb="11" eb="13">
      <t>ニンズウ</t>
    </rPh>
    <phoneticPr fontId="24"/>
  </si>
  <si>
    <t>-</t>
    <phoneticPr fontId="24"/>
  </si>
  <si>
    <t>常勤の従業者の人数</t>
    <rPh sb="0" eb="2">
      <t>ジョウキン</t>
    </rPh>
    <rPh sb="3" eb="6">
      <t>ジュウギョウシャ</t>
    </rPh>
    <rPh sb="7" eb="9">
      <t>ニンズウ</t>
    </rPh>
    <phoneticPr fontId="24"/>
  </si>
  <si>
    <t>週平均</t>
    <rPh sb="0" eb="3">
      <t>シュウヘイキン</t>
    </rPh>
    <phoneticPr fontId="24"/>
  </si>
  <si>
    <t>当月合計</t>
    <rPh sb="0" eb="2">
      <t>トウゲツ</t>
    </rPh>
    <rPh sb="2" eb="4">
      <t>ゴウケイ</t>
    </rPh>
    <phoneticPr fontId="24"/>
  </si>
  <si>
    <t>常勤換算の対象時間数</t>
    <rPh sb="0" eb="2">
      <t>ジョウキン</t>
    </rPh>
    <rPh sb="2" eb="4">
      <t>カンサン</t>
    </rPh>
    <rPh sb="5" eb="7">
      <t>タイショウ</t>
    </rPh>
    <rPh sb="7" eb="9">
      <t>ジカン</t>
    </rPh>
    <rPh sb="9" eb="10">
      <t>スウ</t>
    </rPh>
    <phoneticPr fontId="24"/>
  </si>
  <si>
    <t>勤務時間数合計</t>
    <rPh sb="0" eb="2">
      <t>キンム</t>
    </rPh>
    <rPh sb="2" eb="5">
      <t>ジカンスウ</t>
    </rPh>
    <rPh sb="5" eb="7">
      <t>ゴウケイ</t>
    </rPh>
    <phoneticPr fontId="24"/>
  </si>
  <si>
    <t>勤務形態</t>
    <rPh sb="0" eb="2">
      <t>キンム</t>
    </rPh>
    <rPh sb="2" eb="4">
      <t>ケイタイ</t>
    </rPh>
    <phoneticPr fontId="24"/>
  </si>
  <si>
    <t>休</t>
    <rPh sb="0" eb="1">
      <t>ヤス</t>
    </rPh>
    <phoneticPr fontId="24"/>
  </si>
  <si>
    <t>○○　C子</t>
    <rPh sb="4" eb="5">
      <t>コ</t>
    </rPh>
    <phoneticPr fontId="24"/>
  </si>
  <si>
    <t>介護支援専門員</t>
    <rPh sb="0" eb="2">
      <t>カイゴ</t>
    </rPh>
    <rPh sb="2" eb="4">
      <t>シエン</t>
    </rPh>
    <rPh sb="4" eb="7">
      <t>センモンイン</t>
    </rPh>
    <phoneticPr fontId="24"/>
  </si>
  <si>
    <t>C</t>
  </si>
  <si>
    <t>○○　B子</t>
    <rPh sb="4" eb="5">
      <t>コ</t>
    </rPh>
    <phoneticPr fontId="24"/>
  </si>
  <si>
    <t>A</t>
  </si>
  <si>
    <t>管理者</t>
    <rPh sb="0" eb="3">
      <t>カンリシャ</t>
    </rPh>
    <phoneticPr fontId="24"/>
  </si>
  <si>
    <t>厚労　太郎</t>
    <rPh sb="0" eb="2">
      <t>コウロウ</t>
    </rPh>
    <rPh sb="3" eb="5">
      <t>タロウ</t>
    </rPh>
    <phoneticPr fontId="24"/>
  </si>
  <si>
    <t>主任介護支援専門員</t>
    <rPh sb="0" eb="2">
      <t>シュニン</t>
    </rPh>
    <rPh sb="2" eb="4">
      <t>カイゴ</t>
    </rPh>
    <rPh sb="4" eb="6">
      <t>シエン</t>
    </rPh>
    <rPh sb="6" eb="9">
      <t>センモンイン</t>
    </rPh>
    <phoneticPr fontId="24"/>
  </si>
  <si>
    <t>5週目</t>
    <rPh sb="1" eb="2">
      <t>シュウ</t>
    </rPh>
    <rPh sb="2" eb="3">
      <t>メ</t>
    </rPh>
    <phoneticPr fontId="24"/>
  </si>
  <si>
    <t>4週目</t>
    <rPh sb="1" eb="2">
      <t>シュウ</t>
    </rPh>
    <rPh sb="2" eb="3">
      <t>メ</t>
    </rPh>
    <phoneticPr fontId="24"/>
  </si>
  <si>
    <t>3週目</t>
    <rPh sb="1" eb="2">
      <t>シュウ</t>
    </rPh>
    <rPh sb="2" eb="3">
      <t>メ</t>
    </rPh>
    <phoneticPr fontId="24"/>
  </si>
  <si>
    <t>2週目</t>
    <rPh sb="1" eb="2">
      <t>シュウ</t>
    </rPh>
    <rPh sb="2" eb="3">
      <t>メ</t>
    </rPh>
    <phoneticPr fontId="24"/>
  </si>
  <si>
    <t>1週目</t>
    <rPh sb="1" eb="2">
      <t>シュウ</t>
    </rPh>
    <rPh sb="2" eb="3">
      <t>メ</t>
    </rPh>
    <phoneticPr fontId="24"/>
  </si>
  <si>
    <t>No</t>
    <phoneticPr fontId="24"/>
  </si>
  <si>
    <t>人</t>
    <rPh sb="0" eb="1">
      <t>ニン</t>
    </rPh>
    <phoneticPr fontId="24"/>
  </si>
  <si>
    <t>日</t>
    <rPh sb="0" eb="1">
      <t>ニチ</t>
    </rPh>
    <phoneticPr fontId="24"/>
  </si>
  <si>
    <t>当月の日数</t>
    <rPh sb="0" eb="2">
      <t>トウゲツ</t>
    </rPh>
    <rPh sb="3" eb="5">
      <t>ニッスウ</t>
    </rPh>
    <phoneticPr fontId="24"/>
  </si>
  <si>
    <t>時間/月</t>
    <rPh sb="0" eb="2">
      <t>ジカン</t>
    </rPh>
    <rPh sb="3" eb="4">
      <t>ツキ</t>
    </rPh>
    <phoneticPr fontId="24"/>
  </si>
  <si>
    <t>時間/週</t>
    <rPh sb="0" eb="2">
      <t>ジカン</t>
    </rPh>
    <rPh sb="3" eb="4">
      <t>シュウ</t>
    </rPh>
    <phoneticPr fontId="2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</si>
  <si>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</si>
  <si>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月</t>
    <rPh sb="0" eb="1">
      <t>ゲツ</t>
    </rPh>
    <phoneticPr fontId="24"/>
  </si>
  <si>
    <t>(1)</t>
    <phoneticPr fontId="24"/>
  </si>
  <si>
    <t>）</t>
    <phoneticPr fontId="24"/>
  </si>
  <si>
    <t>(</t>
    <phoneticPr fontId="24"/>
  </si>
  <si>
    <t>事業所名</t>
    <rPh sb="0" eb="3">
      <t>ジギョウショ</t>
    </rPh>
    <rPh sb="3" eb="4">
      <t>メイ</t>
    </rPh>
    <phoneticPr fontId="24"/>
  </si>
  <si>
    <t>年</t>
    <rPh sb="0" eb="1">
      <t>ネン</t>
    </rPh>
    <phoneticPr fontId="24"/>
  </si>
  <si>
    <t>)</t>
    <phoneticPr fontId="24"/>
  </si>
  <si>
    <t>令和</t>
    <rPh sb="0" eb="2">
      <t>レイワ</t>
    </rPh>
    <phoneticPr fontId="24"/>
  </si>
  <si>
    <t>居宅介護支援</t>
    <rPh sb="0" eb="2">
      <t>キョタク</t>
    </rPh>
    <rPh sb="2" eb="4">
      <t>カイゴ</t>
    </rPh>
    <rPh sb="4" eb="6">
      <t>シエン</t>
    </rPh>
    <phoneticPr fontId="24"/>
  </si>
  <si>
    <t>サービス種別</t>
    <rPh sb="4" eb="6">
      <t>シュベツ</t>
    </rPh>
    <phoneticPr fontId="24"/>
  </si>
  <si>
    <t>)</t>
    <phoneticPr fontId="24"/>
  </si>
  <si>
    <t>(</t>
    <phoneticPr fontId="24"/>
  </si>
  <si>
    <t>～</t>
    <phoneticPr fontId="24"/>
  </si>
  <si>
    <t>：</t>
    <phoneticPr fontId="24"/>
  </si>
  <si>
    <t>az</t>
    <phoneticPr fontId="24"/>
  </si>
  <si>
    <t>実績で早退者がいた場合に使用</t>
    <rPh sb="0" eb="2">
      <t>ジッセキ</t>
    </rPh>
    <rPh sb="3" eb="6">
      <t>ソウタイシャ</t>
    </rPh>
    <rPh sb="9" eb="11">
      <t>バアイ</t>
    </rPh>
    <rPh sb="12" eb="14">
      <t>シヨウ</t>
    </rPh>
    <phoneticPr fontId="24"/>
  </si>
  <si>
    <t>(</t>
    <phoneticPr fontId="24"/>
  </si>
  <si>
    <t>早退(2)</t>
    <rPh sb="0" eb="2">
      <t>ソウタイ</t>
    </rPh>
    <phoneticPr fontId="24"/>
  </si>
  <si>
    <t>～</t>
    <phoneticPr fontId="24"/>
  </si>
  <si>
    <t>：</t>
    <phoneticPr fontId="24"/>
  </si>
  <si>
    <t>早退(1)</t>
    <rPh sb="0" eb="2">
      <t>ソウタイ</t>
    </rPh>
    <phoneticPr fontId="24"/>
  </si>
  <si>
    <t>z</t>
    <phoneticPr fontId="24"/>
  </si>
  <si>
    <t>y</t>
    <phoneticPr fontId="24"/>
  </si>
  <si>
    <t>)</t>
    <phoneticPr fontId="24"/>
  </si>
  <si>
    <t>x</t>
    <phoneticPr fontId="24"/>
  </si>
  <si>
    <t>w</t>
    <phoneticPr fontId="24"/>
  </si>
  <si>
    <t>v</t>
    <phoneticPr fontId="24"/>
  </si>
  <si>
    <t>u</t>
    <phoneticPr fontId="24"/>
  </si>
  <si>
    <t>t</t>
    <phoneticPr fontId="24"/>
  </si>
  <si>
    <t>s</t>
    <phoneticPr fontId="24"/>
  </si>
  <si>
    <t>r</t>
    <phoneticPr fontId="24"/>
  </si>
  <si>
    <t>q</t>
    <phoneticPr fontId="24"/>
  </si>
  <si>
    <t>p</t>
    <phoneticPr fontId="24"/>
  </si>
  <si>
    <t>o</t>
    <phoneticPr fontId="24"/>
  </si>
  <si>
    <t>n</t>
    <phoneticPr fontId="24"/>
  </si>
  <si>
    <t>m</t>
    <phoneticPr fontId="24"/>
  </si>
  <si>
    <t>l</t>
    <phoneticPr fontId="24"/>
  </si>
  <si>
    <t>k</t>
    <phoneticPr fontId="24"/>
  </si>
  <si>
    <t>j</t>
    <phoneticPr fontId="24"/>
  </si>
  <si>
    <t>i</t>
    <phoneticPr fontId="24"/>
  </si>
  <si>
    <t>h</t>
    <phoneticPr fontId="24"/>
  </si>
  <si>
    <t>g</t>
    <phoneticPr fontId="24"/>
  </si>
  <si>
    <t>f</t>
    <phoneticPr fontId="24"/>
  </si>
  <si>
    <t>e</t>
    <phoneticPr fontId="24"/>
  </si>
  <si>
    <t>d</t>
    <phoneticPr fontId="24"/>
  </si>
  <si>
    <t>c</t>
    <phoneticPr fontId="24"/>
  </si>
  <si>
    <t>b</t>
    <phoneticPr fontId="24"/>
  </si>
  <si>
    <t>a</t>
    <phoneticPr fontId="24"/>
  </si>
  <si>
    <t>-</t>
    <phoneticPr fontId="24"/>
  </si>
  <si>
    <t>-</t>
    <phoneticPr fontId="24"/>
  </si>
  <si>
    <t>研</t>
    <rPh sb="0" eb="1">
      <t>ケン</t>
    </rPh>
    <phoneticPr fontId="24"/>
  </si>
  <si>
    <t>研：研修</t>
    <rPh sb="0" eb="1">
      <t>ケン</t>
    </rPh>
    <rPh sb="2" eb="4">
      <t>ケンシュウ</t>
    </rPh>
    <phoneticPr fontId="24"/>
  </si>
  <si>
    <t>-</t>
    <phoneticPr fontId="24"/>
  </si>
  <si>
    <t>)</t>
    <phoneticPr fontId="24"/>
  </si>
  <si>
    <t>(</t>
    <phoneticPr fontId="24"/>
  </si>
  <si>
    <t>～</t>
    <phoneticPr fontId="24"/>
  </si>
  <si>
    <t>：</t>
    <phoneticPr fontId="24"/>
  </si>
  <si>
    <t>出</t>
    <rPh sb="0" eb="1">
      <t>シュツ</t>
    </rPh>
    <phoneticPr fontId="24"/>
  </si>
  <si>
    <t>出：出張</t>
    <rPh sb="0" eb="1">
      <t>シュツ</t>
    </rPh>
    <rPh sb="2" eb="4">
      <t>シュッチョウ</t>
    </rPh>
    <phoneticPr fontId="24"/>
  </si>
  <si>
    <t>-</t>
    <phoneticPr fontId="24"/>
  </si>
  <si>
    <t>)</t>
    <phoneticPr fontId="24"/>
  </si>
  <si>
    <t>(</t>
    <phoneticPr fontId="24"/>
  </si>
  <si>
    <t>～</t>
    <phoneticPr fontId="24"/>
  </si>
  <si>
    <t>：</t>
    <phoneticPr fontId="24"/>
  </si>
  <si>
    <t>休：休暇</t>
    <rPh sb="0" eb="1">
      <t>ヤス</t>
    </rPh>
    <rPh sb="2" eb="4">
      <t>キュウカ</t>
    </rPh>
    <phoneticPr fontId="24"/>
  </si>
  <si>
    <t>勤務時間</t>
    <rPh sb="0" eb="2">
      <t>キンム</t>
    </rPh>
    <rPh sb="2" eb="4">
      <t>ジカン</t>
    </rPh>
    <phoneticPr fontId="24"/>
  </si>
  <si>
    <t>うち、休憩時間</t>
    <rPh sb="3" eb="5">
      <t>キュウケイ</t>
    </rPh>
    <rPh sb="5" eb="7">
      <t>ジカン</t>
    </rPh>
    <phoneticPr fontId="24"/>
  </si>
  <si>
    <t>終業時間</t>
    <rPh sb="0" eb="2">
      <t>シュウギョウ</t>
    </rPh>
    <rPh sb="2" eb="4">
      <t>ジカン</t>
    </rPh>
    <phoneticPr fontId="24"/>
  </si>
  <si>
    <t>始業時間</t>
    <rPh sb="0" eb="2">
      <t>シギョウ</t>
    </rPh>
    <rPh sb="2" eb="4">
      <t>ジカン</t>
    </rPh>
    <phoneticPr fontId="24"/>
  </si>
  <si>
    <t>（記号の意味）</t>
    <rPh sb="1" eb="3">
      <t>キゴウ</t>
    </rPh>
    <rPh sb="4" eb="6">
      <t>イミ</t>
    </rPh>
    <phoneticPr fontId="2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</si>
  <si>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4"/>
  </si>
  <si>
    <t>※24時間表記</t>
    <rPh sb="3" eb="5">
      <t>ジカン</t>
    </rPh>
    <rPh sb="5" eb="7">
      <t>ヒョウキ</t>
    </rPh>
    <phoneticPr fontId="24"/>
  </si>
  <si>
    <t>■シフト記号表（勤務時間帯）</t>
    <rPh sb="4" eb="6">
      <t>キゴウ</t>
    </rPh>
    <rPh sb="6" eb="7">
      <t>ヒョウ</t>
    </rPh>
    <rPh sb="8" eb="10">
      <t>キンム</t>
    </rPh>
    <rPh sb="10" eb="13">
      <t>ジカンタイ</t>
    </rPh>
    <phoneticPr fontId="24"/>
  </si>
  <si>
    <t>≪要 提出≫</t>
    <rPh sb="1" eb="2">
      <t>ヨウ</t>
    </rPh>
    <rPh sb="3" eb="5">
      <t>テイシュツ</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</si>
  <si>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</si>
  <si>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</si>
  <si>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</si>
  <si>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</si>
  <si>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（注）常勤・非常勤の区分について</t>
    <rPh sb="1" eb="2">
      <t>チュウ</t>
    </rPh>
    <rPh sb="3" eb="5">
      <t>ジョウキン</t>
    </rPh>
    <rPh sb="6" eb="9">
      <t>ヒジョウキン</t>
    </rPh>
    <rPh sb="10" eb="12">
      <t>クブン</t>
    </rPh>
    <phoneticPr fontId="2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</si>
  <si>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</si>
  <si>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介護予防支援担当職員</t>
    <rPh sb="0" eb="2">
      <t>カイゴ</t>
    </rPh>
    <rPh sb="2" eb="4">
      <t>ヨボウ</t>
    </rPh>
    <rPh sb="4" eb="6">
      <t>シエン</t>
    </rPh>
    <rPh sb="6" eb="8">
      <t>タントウ</t>
    </rPh>
    <rPh sb="8" eb="10">
      <t>ショクイン</t>
    </rPh>
    <phoneticPr fontId="24"/>
  </si>
  <si>
    <t>職種名</t>
    <rPh sb="0" eb="2">
      <t>ショクシュ</t>
    </rPh>
    <rPh sb="2" eb="3">
      <t>メイ</t>
    </rPh>
    <phoneticPr fontId="24"/>
  </si>
  <si>
    <t xml:space="preserve"> 　　 記入の順序は、職種ごとにまとめてください。</t>
    <rPh sb="4" eb="6">
      <t>キニュウ</t>
    </rPh>
    <rPh sb="7" eb="9">
      <t>ジュンジョ</t>
    </rPh>
    <rPh sb="11" eb="13">
      <t>ショクシュ</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</si>
  <si>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</si>
  <si>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</si>
  <si>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</si>
  <si>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・・・プルダウンから選択して入力する必要がある箇所です。</t>
    <rPh sb="10" eb="12">
      <t>センタク</t>
    </rPh>
    <rPh sb="14" eb="16">
      <t>ニュウリョク</t>
    </rPh>
    <rPh sb="18" eb="20">
      <t>ヒツヨウ</t>
    </rPh>
    <rPh sb="23" eb="25">
      <t>カショ</t>
    </rPh>
    <phoneticPr fontId="24"/>
  </si>
  <si>
    <t>・・・直接入力する必要がある箇所です。</t>
    <rPh sb="3" eb="5">
      <t>チョクセツ</t>
    </rPh>
    <rPh sb="5" eb="7">
      <t>ニュウリョク</t>
    </rPh>
    <rPh sb="9" eb="11">
      <t>ヒツヨウ</t>
    </rPh>
    <rPh sb="14" eb="16">
      <t>カショ</t>
    </rPh>
    <phoneticPr fontId="24"/>
  </si>
  <si>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</si>
  <si>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≪提出不要≫</t>
    <rPh sb="1" eb="3">
      <t>テイシュツ</t>
    </rPh>
    <rPh sb="3" eb="5">
      <t>フヨウ</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</si>
  <si>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</si>
  <si>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</si>
  <si>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　・「名前」に職種名を入力</t>
    <rPh sb="3" eb="5">
      <t>ナマエ</t>
    </rPh>
    <rPh sb="7" eb="9">
      <t>ショクシュ</t>
    </rPh>
    <rPh sb="9" eb="10">
      <t>メイ</t>
    </rPh>
    <rPh sb="11" eb="13">
      <t>ニュウリョク</t>
    </rPh>
    <phoneticPr fontId="24"/>
  </si>
  <si>
    <t>　・「数式」タブ　⇒　「名前の定義」を選択</t>
    <rPh sb="3" eb="5">
      <t>スウシキ</t>
    </rPh>
    <rPh sb="12" eb="14">
      <t>ナマエ</t>
    </rPh>
    <rPh sb="15" eb="17">
      <t>テイギ</t>
    </rPh>
    <rPh sb="19" eb="21">
      <t>センタク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</si>
  <si>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</si>
  <si>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　行が足りない場合は、適宜追加してください。</t>
    <rPh sb="1" eb="2">
      <t>ギョウ</t>
    </rPh>
    <rPh sb="3" eb="4">
      <t>タ</t>
    </rPh>
    <rPh sb="7" eb="9">
      <t>バアイ</t>
    </rPh>
    <rPh sb="11" eb="13">
      <t>テキギ</t>
    </rPh>
    <rPh sb="13" eb="15">
      <t>ツイカ</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</si>
  <si>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</si>
  <si>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E列・・・「介護予防支援担当職員」</t>
    <rPh sb="2" eb="3">
      <t>レツ</t>
    </rPh>
    <rPh sb="7" eb="9">
      <t>カイゴ</t>
    </rPh>
    <rPh sb="9" eb="11">
      <t>ヨボウ</t>
    </rPh>
    <rPh sb="11" eb="13">
      <t>シエン</t>
    </rPh>
    <rPh sb="13" eb="15">
      <t>タントウ</t>
    </rPh>
    <rPh sb="15" eb="17">
      <t>ショクイン</t>
    </rPh>
    <phoneticPr fontId="24"/>
  </si>
  <si>
    <t>　D列・・・「介護支援専門員」</t>
    <rPh sb="2" eb="3">
      <t>レツ</t>
    </rPh>
    <rPh sb="7" eb="9">
      <t>カイゴ</t>
    </rPh>
    <rPh sb="9" eb="11">
      <t>シエン</t>
    </rPh>
    <rPh sb="11" eb="14">
      <t>センモンイン</t>
    </rPh>
    <phoneticPr fontId="24"/>
  </si>
  <si>
    <t>　C列・・・「管理者」</t>
    <rPh sb="2" eb="3">
      <t>レツ</t>
    </rPh>
    <rPh sb="7" eb="10">
      <t>カンリシャ</t>
    </rPh>
    <phoneticPr fontId="24"/>
  </si>
  <si>
    <t>※ INDIRECT関数使用のため、以下のとおりセルに「名前の定義」をしています。</t>
    <rPh sb="10" eb="12">
      <t>カンスウ</t>
    </rPh>
    <rPh sb="12" eb="14">
      <t>シヨウ</t>
    </rPh>
    <rPh sb="18" eb="20">
      <t>イカ</t>
    </rPh>
    <rPh sb="28" eb="30">
      <t>ナマエ</t>
    </rPh>
    <rPh sb="31" eb="33">
      <t>テイギ</t>
    </rPh>
    <phoneticPr fontId="24"/>
  </si>
  <si>
    <t>【自治体の皆様へ】</t>
    <rPh sb="1" eb="4">
      <t>ジチタイ</t>
    </rPh>
    <rPh sb="5" eb="7">
      <t>ミナサマ</t>
    </rPh>
    <phoneticPr fontId="24"/>
  </si>
  <si>
    <t>社会福祉主事（3年以上従事）</t>
    <rPh sb="0" eb="2">
      <t>シャカイ</t>
    </rPh>
    <rPh sb="2" eb="4">
      <t>フクシ</t>
    </rPh>
    <rPh sb="4" eb="6">
      <t>シュジ</t>
    </rPh>
    <rPh sb="8" eb="9">
      <t>ネン</t>
    </rPh>
    <rPh sb="9" eb="11">
      <t>イジョウ</t>
    </rPh>
    <rPh sb="11" eb="13">
      <t>ジュウジ</t>
    </rPh>
    <phoneticPr fontId="24"/>
  </si>
  <si>
    <t>経験ある看護師</t>
    <rPh sb="0" eb="2">
      <t>ケイケン</t>
    </rPh>
    <rPh sb="4" eb="7">
      <t>カンゴシ</t>
    </rPh>
    <phoneticPr fontId="24"/>
  </si>
  <si>
    <t>社会福祉士</t>
    <rPh sb="0" eb="2">
      <t>シャカイ</t>
    </rPh>
    <rPh sb="2" eb="5">
      <t>フクシシ</t>
    </rPh>
    <phoneticPr fontId="24"/>
  </si>
  <si>
    <t>保健師</t>
    <rPh sb="0" eb="3">
      <t>ホケンシ</t>
    </rPh>
    <phoneticPr fontId="24"/>
  </si>
  <si>
    <t>資格</t>
    <rPh sb="0" eb="2">
      <t>シカク</t>
    </rPh>
    <phoneticPr fontId="24"/>
  </si>
  <si>
    <t>２．職種名・資格名称</t>
    <rPh sb="2" eb="4">
      <t>ショクシュ</t>
    </rPh>
    <rPh sb="4" eb="5">
      <t>メイ</t>
    </rPh>
    <rPh sb="6" eb="8">
      <t>シカク</t>
    </rPh>
    <rPh sb="8" eb="10">
      <t>メイショウ</t>
    </rPh>
    <phoneticPr fontId="24"/>
  </si>
  <si>
    <t>介護予防支援</t>
    <rPh sb="0" eb="2">
      <t>カイゴ</t>
    </rPh>
    <rPh sb="2" eb="4">
      <t>ヨボウ</t>
    </rPh>
    <rPh sb="4" eb="6">
      <t>シエン</t>
    </rPh>
    <phoneticPr fontId="24"/>
  </si>
  <si>
    <t>サービス種別名</t>
    <rPh sb="4" eb="6">
      <t>シュベツ</t>
    </rPh>
    <rPh sb="6" eb="7">
      <t>メイ</t>
    </rPh>
    <phoneticPr fontId="24"/>
  </si>
  <si>
    <t>１．サービス種別</t>
    <rPh sb="6" eb="8">
      <t>シュベツ</t>
    </rPh>
    <phoneticPr fontId="24"/>
  </si>
  <si>
    <t>(5)</t>
    <phoneticPr fontId="3"/>
  </si>
  <si>
    <t>(6)</t>
    <phoneticPr fontId="3"/>
  </si>
  <si>
    <t>(4)</t>
    <phoneticPr fontId="3"/>
  </si>
  <si>
    <t>業務継続計画の策定等</t>
    <rPh sb="0" eb="2">
      <t>ギョウム</t>
    </rPh>
    <rPh sb="2" eb="4">
      <t>ケイゾク</t>
    </rPh>
    <rPh sb="4" eb="6">
      <t>ケイカク</t>
    </rPh>
    <rPh sb="7" eb="9">
      <t>サクテイ</t>
    </rPh>
    <rPh sb="9" eb="10">
      <t>トウ</t>
    </rPh>
    <phoneticPr fontId="3"/>
  </si>
  <si>
    <t>介護支援専門員に対し、業務継続計画について周知するとともに、必要な研修及び訓練を定期的に実施しているか。</t>
    <phoneticPr fontId="3"/>
  </si>
  <si>
    <t>衛生管理</t>
    <rPh sb="0" eb="2">
      <t>エイセイ</t>
    </rPh>
    <rPh sb="2" eb="4">
      <t>カンリ</t>
    </rPh>
    <phoneticPr fontId="3"/>
  </si>
  <si>
    <t>虐待の防止</t>
    <rPh sb="0" eb="2">
      <t>ギャクタイ</t>
    </rPh>
    <rPh sb="3" eb="5">
      <t>ボウシ</t>
    </rPh>
    <phoneticPr fontId="3"/>
  </si>
  <si>
    <t>該当</t>
    <rPh sb="0" eb="2">
      <t>ガイトウ</t>
    </rPh>
    <phoneticPr fontId="4"/>
  </si>
  <si>
    <t>初回加算</t>
    <rPh sb="0" eb="2">
      <t>ショカイ</t>
    </rPh>
    <rPh sb="2" eb="4">
      <t>カサン</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</si>
  <si>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</si>
  <si>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</si>
  <si>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厚生労働大臣の定める地域</t>
    <rPh sb="0" eb="2">
      <t>コウセイ</t>
    </rPh>
    <rPh sb="2" eb="4">
      <t>ロウドウ</t>
    </rPh>
    <rPh sb="4" eb="6">
      <t>ダイジン</t>
    </rPh>
    <rPh sb="7" eb="8">
      <t>サダ</t>
    </rPh>
    <rPh sb="10" eb="12">
      <t>チイキ</t>
    </rPh>
    <phoneticPr fontId="4"/>
  </si>
  <si>
    <t>注１　 原則として運営指導月の前々月分から遡り、３ヶ月分を記入してください。</t>
    <rPh sb="9" eb="11">
      <t>ウンエイ</t>
    </rPh>
    <rPh sb="11" eb="13">
      <t>シドウ</t>
    </rPh>
    <phoneticPr fontId="4"/>
  </si>
  <si>
    <t>注１ 利用者数については､運営指導実施月の前々月中の利用実人数を記入してください。</t>
    <rPh sb="13" eb="15">
      <t>ウンエイ</t>
    </rPh>
    <rPh sb="15" eb="17">
      <t>シドウ</t>
    </rPh>
    <rPh sb="17" eb="19">
      <t>ジッシ</t>
    </rPh>
    <rPh sb="21" eb="23">
      <t>ゼンゼン</t>
    </rPh>
    <phoneticPr fontId="4"/>
  </si>
  <si>
    <t>利用者の人権の擁護、虐待の防止等のため、必要な体制の整備を行うとともに、その従業者に対し、研修を実施する等の措置を講じているか。</t>
    <phoneticPr fontId="3"/>
  </si>
  <si>
    <t>上記に規定する方法は、利用申込者又はその家族がファイルへの記録を出力することにより文書を作成することができるものとしているか。</t>
    <phoneticPr fontId="3"/>
  </si>
  <si>
    <t>(26)</t>
  </si>
  <si>
    <t>(27)</t>
  </si>
  <si>
    <t>(28)</t>
  </si>
  <si>
    <t>(1)</t>
    <phoneticPr fontId="3"/>
  </si>
  <si>
    <t xml:space="preserve">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
</t>
    <phoneticPr fontId="3"/>
  </si>
  <si>
    <t xml:space="preserve">定期的に業務継続計画の見直しを行い、必要に応じて業務継続計画の変更を行っているか。
</t>
    <phoneticPr fontId="3"/>
  </si>
  <si>
    <t xml:space="preserve">虐待の発生又はその再発を防止するため、次に定める措置を講じているか。
①　虐待の防止のための対策を検討する委員会(テレビ電話装置等を活用して行うことができるものとする。)を定期的に開催するとともに、その結果について、介護支援専門員に周知徹底を図ること。
②　虐待の防止のための指針を整備すること。
③　介護支援専門員に対し、虐待の防止のための研修を定期的に実施すること。
④　①～③に掲げる措置を適切に実施するための担当者を置くこと。
</t>
    <phoneticPr fontId="3"/>
  </si>
  <si>
    <t>電磁的記録等</t>
    <rPh sb="0" eb="5">
      <t>デンジテキキロク</t>
    </rPh>
    <rPh sb="5" eb="6">
      <t>トウ</t>
    </rPh>
    <phoneticPr fontId="4"/>
  </si>
  <si>
    <t>(1)</t>
    <phoneticPr fontId="4"/>
  </si>
  <si>
    <t>事業者及びサービスの提供に当たる者は、作成、保存その他これらに類するもののうち、この省令の規定において書面で行うことが規定されている又は想定されているものについては、書面に代えて、当該書面に係る電磁的記録により行うことができるが、電磁的記録を活用しているか。</t>
    <rPh sb="0" eb="3">
      <t>ジギョウシャ</t>
    </rPh>
    <rPh sb="3" eb="4">
      <t>オヨ</t>
    </rPh>
    <rPh sb="10" eb="12">
      <t>テイキョウ</t>
    </rPh>
    <rPh sb="13" eb="14">
      <t>ア</t>
    </rPh>
    <rPh sb="16" eb="17">
      <t>モノ</t>
    </rPh>
    <rPh sb="19" eb="21">
      <t>サクセイ</t>
    </rPh>
    <rPh sb="22" eb="24">
      <t>ホゾン</t>
    </rPh>
    <rPh sb="26" eb="27">
      <t>タ</t>
    </rPh>
    <rPh sb="31" eb="32">
      <t>ルイ</t>
    </rPh>
    <rPh sb="42" eb="44">
      <t>ショウレイ</t>
    </rPh>
    <rPh sb="45" eb="47">
      <t>キテイ</t>
    </rPh>
    <rPh sb="51" eb="53">
      <t>ショメン</t>
    </rPh>
    <rPh sb="54" eb="55">
      <t>オコナ</t>
    </rPh>
    <rPh sb="59" eb="61">
      <t>キテイ</t>
    </rPh>
    <rPh sb="66" eb="67">
      <t>マタ</t>
    </rPh>
    <rPh sb="68" eb="70">
      <t>ソウテイ</t>
    </rPh>
    <rPh sb="83" eb="85">
      <t>ショメン</t>
    </rPh>
    <rPh sb="86" eb="87">
      <t>カ</t>
    </rPh>
    <rPh sb="90" eb="92">
      <t>トウガイ</t>
    </rPh>
    <rPh sb="92" eb="94">
      <t>ショメン</t>
    </rPh>
    <rPh sb="95" eb="96">
      <t>カカ</t>
    </rPh>
    <rPh sb="97" eb="102">
      <t>デンジテキキロク</t>
    </rPh>
    <rPh sb="105" eb="106">
      <t>オコナ</t>
    </rPh>
    <rPh sb="115" eb="120">
      <t>デンジテキキロク</t>
    </rPh>
    <rPh sb="121" eb="123">
      <t>カツヨウ</t>
    </rPh>
    <phoneticPr fontId="4"/>
  </si>
  <si>
    <t>事業者及びサービスの提供に当たる者は、交付、説明、同意、承諾、締結その他これらに類するもののうち、この省令の規定において書面で行うことが規定されている又は想定されているものについては、当該交付等の相手方の承諾を得て、書面に代えて、電磁的方法によることができるが、電磁的方法を活用しているか。</t>
    <rPh sb="0" eb="3">
      <t>ジギョウシャ</t>
    </rPh>
    <rPh sb="3" eb="4">
      <t>オヨ</t>
    </rPh>
    <rPh sb="10" eb="12">
      <t>テイキョウ</t>
    </rPh>
    <rPh sb="13" eb="14">
      <t>ア</t>
    </rPh>
    <rPh sb="16" eb="17">
      <t>モノ</t>
    </rPh>
    <rPh sb="19" eb="21">
      <t>コウフ</t>
    </rPh>
    <rPh sb="22" eb="24">
      <t>セツメイ</t>
    </rPh>
    <rPh sb="25" eb="27">
      <t>ドウイ</t>
    </rPh>
    <rPh sb="28" eb="30">
      <t>ショウダク</t>
    </rPh>
    <rPh sb="31" eb="33">
      <t>テイケツ</t>
    </rPh>
    <rPh sb="35" eb="36">
      <t>タ</t>
    </rPh>
    <rPh sb="40" eb="41">
      <t>ルイ</t>
    </rPh>
    <rPh sb="51" eb="53">
      <t>ショウレイ</t>
    </rPh>
    <rPh sb="54" eb="56">
      <t>キテイ</t>
    </rPh>
    <rPh sb="60" eb="62">
      <t>ショメン</t>
    </rPh>
    <rPh sb="63" eb="64">
      <t>オコナ</t>
    </rPh>
    <rPh sb="68" eb="70">
      <t>キテイ</t>
    </rPh>
    <rPh sb="75" eb="76">
      <t>マタ</t>
    </rPh>
    <rPh sb="77" eb="79">
      <t>ソウテイ</t>
    </rPh>
    <rPh sb="92" eb="96">
      <t>トウガイコウフ</t>
    </rPh>
    <rPh sb="96" eb="97">
      <t>トウ</t>
    </rPh>
    <rPh sb="98" eb="101">
      <t>アイテガタ</t>
    </rPh>
    <rPh sb="102" eb="104">
      <t>ショウダク</t>
    </rPh>
    <rPh sb="105" eb="106">
      <t>エ</t>
    </rPh>
    <rPh sb="108" eb="110">
      <t>ショメン</t>
    </rPh>
    <rPh sb="111" eb="112">
      <t>カ</t>
    </rPh>
    <rPh sb="115" eb="118">
      <t>デンジテキ</t>
    </rPh>
    <rPh sb="118" eb="120">
      <t>ホウホウ</t>
    </rPh>
    <rPh sb="131" eb="134">
      <t>デンジテキ</t>
    </rPh>
    <rPh sb="134" eb="136">
      <t>ホウホウ</t>
    </rPh>
    <rPh sb="137" eb="139">
      <t>カツヨウ</t>
    </rPh>
    <phoneticPr fontId="4"/>
  </si>
  <si>
    <t>Ⅲ　変更の届出等</t>
    <phoneticPr fontId="3"/>
  </si>
  <si>
    <t>Ⅳ　雑則</t>
    <rPh sb="2" eb="4">
      <t>ザッソク</t>
    </rPh>
    <phoneticPr fontId="4"/>
  </si>
  <si>
    <t>点検事項</t>
    <rPh sb="0" eb="2">
      <t>テンケン</t>
    </rPh>
    <rPh sb="2" eb="4">
      <t>ジコウ</t>
    </rPh>
    <phoneticPr fontId="4"/>
  </si>
  <si>
    <t>高齢者虐待防止措置未実施減算</t>
    <rPh sb="0" eb="7">
      <t>コウレイシャギャクタイボウシ</t>
    </rPh>
    <rPh sb="7" eb="9">
      <t>ソチ</t>
    </rPh>
    <rPh sb="9" eb="12">
      <t>ミジッシ</t>
    </rPh>
    <rPh sb="12" eb="14">
      <t>ゲンサン</t>
    </rPh>
    <phoneticPr fontId="4"/>
  </si>
  <si>
    <t>高齢者虐待防止のための対策を検討する委員会を定期的に開催していない</t>
    <phoneticPr fontId="4"/>
  </si>
  <si>
    <t>高齢者虐待の防止のための指針を整備をしていない</t>
    <phoneticPr fontId="4"/>
  </si>
  <si>
    <t>介護職員その他の従業者に対し、高齢者虐待防止のための研修を定期的（年1回以上）に実施していない</t>
    <rPh sb="33" eb="34">
      <t>ネン</t>
    </rPh>
    <rPh sb="35" eb="38">
      <t>カイイジョウ</t>
    </rPh>
    <phoneticPr fontId="4"/>
  </si>
  <si>
    <t>高齢者虐待防止措置を適切に実施するための担当者を置いていない</t>
    <phoneticPr fontId="4"/>
  </si>
  <si>
    <t>業務継続計画未策定減算</t>
    <rPh sb="6" eb="7">
      <t>ミ</t>
    </rPh>
    <rPh sb="9" eb="11">
      <t>ゲンサン</t>
    </rPh>
    <phoneticPr fontId="4"/>
  </si>
  <si>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6">
      <t>ジギョウショ</t>
    </rPh>
    <phoneticPr fontId="4"/>
  </si>
  <si>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4"/>
  </si>
  <si>
    <t>（標準様式1）</t>
    <rPh sb="1" eb="3">
      <t>ヒョウジュン</t>
    </rPh>
    <rPh sb="3" eb="5">
      <t>ヨウシキ</t>
    </rPh>
    <phoneticPr fontId="4"/>
  </si>
  <si>
    <t>従業者の勤務の体制及び勤務形態一覧表</t>
    <phoneticPr fontId="24"/>
  </si>
  <si>
    <t>○○○○</t>
    <phoneticPr fontId="24"/>
  </si>
  <si>
    <t>４週</t>
  </si>
  <si>
    <t>(2)</t>
    <phoneticPr fontId="24"/>
  </si>
  <si>
    <t>予定</t>
  </si>
  <si>
    <t>(4) 利用者数（新規の場合は推定数）</t>
  </si>
  <si>
    <t>(5) 
職種</t>
    <phoneticPr fontId="4"/>
  </si>
  <si>
    <t>(6)
勤務
形態</t>
    <phoneticPr fontId="4"/>
  </si>
  <si>
    <t>(7)
資格</t>
    <rPh sb="4" eb="6">
      <t>シカク</t>
    </rPh>
    <phoneticPr fontId="24"/>
  </si>
  <si>
    <t>(8) 氏　名</t>
    <phoneticPr fontId="4"/>
  </si>
  <si>
    <t>(9)</t>
    <phoneticPr fontId="24"/>
  </si>
  <si>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</si>
  <si>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</si>
  <si>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24"/>
  </si>
  <si>
    <t>○○　D子</t>
    <rPh sb="4" eb="5">
      <t>コ</t>
    </rPh>
    <phoneticPr fontId="24"/>
  </si>
  <si>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4"/>
  </si>
  <si>
    <t>基準：</t>
    <rPh sb="0" eb="2">
      <t>キジュン</t>
    </rPh>
    <phoneticPr fontId="24"/>
  </si>
  <si>
    <t>週</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</si>
  <si>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4"/>
  </si>
  <si>
    <t>下記の記入方法に従って、入力してください。</t>
    <rPh sb="0" eb="2">
      <t>カキ</t>
    </rPh>
    <rPh sb="3" eb="5">
      <t>キニュウ</t>
    </rPh>
    <rPh sb="5" eb="7">
      <t>ホウホウ</t>
    </rPh>
    <rPh sb="8" eb="9">
      <t>シタガ</t>
    </rPh>
    <rPh sb="12" eb="14">
      <t>ニュウリョク</t>
    </rPh>
    <phoneticPr fontId="24"/>
  </si>
  <si>
    <t>　(1) 「４週」・「暦月」のいずれかを選択してください。</t>
    <rPh sb="7" eb="8">
      <t>シュウ</t>
    </rPh>
    <rPh sb="11" eb="12">
      <t>レキ</t>
    </rPh>
    <rPh sb="12" eb="13">
      <t>ツキ</t>
    </rPh>
    <rPh sb="20" eb="22">
      <t>センタク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</si>
  <si>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</si>
  <si>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</si>
  <si>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</si>
  <si>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</si>
  <si>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</si>
  <si>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</si>
  <si>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(8) 従業者の氏名を記入してください。</t>
    <rPh sb="5" eb="8">
      <t>ジュウギョウシャ</t>
    </rPh>
    <rPh sb="9" eb="11">
      <t>シメイ</t>
    </rPh>
    <rPh sb="12" eb="14">
      <t>キニュウ</t>
    </rPh>
    <phoneticPr fontId="2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</si>
  <si>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</si>
  <si>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 指定基準の確認に際しては、４週分の入力で差し支えありません。</t>
    <phoneticPr fontId="24"/>
  </si>
  <si>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</si>
  <si>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</si>
  <si>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</si>
  <si>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</si>
  <si>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</si>
  <si>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4"/>
  </si>
  <si>
    <t>　　　　○ 常勤換算方法とは、非常勤の従業者について「事業所の従業者の勤務延時間数を当該事業所において常勤の従業者が勤務すべき時間数で除することにより、</t>
    <phoneticPr fontId="24"/>
  </si>
  <si>
    <t>　　　　　常勤の従業者の員数に換算する方法」であるため、常勤の従業者については常勤換算方法によらず、実人数で計算する。</t>
    <phoneticPr fontId="2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</si>
  <si>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4"/>
  </si>
  <si>
    <t>　　　　　手入力すること。</t>
    <phoneticPr fontId="2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</si>
  <si>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</si>
  <si>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</si>
  <si>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4"/>
  </si>
  <si>
    <t>ー</t>
    <phoneticPr fontId="24"/>
  </si>
  <si>
    <t>ー</t>
  </si>
  <si>
    <t>　15行目・・・「職種」</t>
    <rPh sb="3" eb="5">
      <t>ギョウメ</t>
    </rPh>
    <rPh sb="9" eb="11">
      <t>ショクシュ</t>
    </rPh>
    <phoneticPr fontId="2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</si>
  <si>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</si>
  <si>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事業者は、利用申込者又はその家族からの申出があった場合は、第1項の規定による文書の交付に代えて、第8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事業者は、当該文書を交付したものとみなす。
（１）電子情報処理組織（指定居宅介護支援事業者の使用に係る電子計算機と、利用申込者又はその家族の使用に係る電子計算機とを電気通信回線で接続した電子情報処理組織をいう。）を使用する方法のうちイ又はロに掲げるもの
　イ　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
　ロ　指定居宅介護支援事業者の使用に係る電子計算機に備えられたファイルに記録された第１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居宅介護支援事業者の使用に係る電子計算機に備えられたファイルにその旨を記録する方法）
（２）磁気ディスク、シー・ディー・ロムその他これらに準ずる方法により一定の事項を確実に記録しておくことができる物をもって調製するファイルに第1項に規定する重要事項を記録したものを交付する方法</t>
    <phoneticPr fontId="3"/>
  </si>
  <si>
    <t xml:space="preserve"> 国民健康保険団体連合会からの求めがあった場合には、(6)の改善の内容を国民健康保険団体連合会に報告しているか。</t>
    <phoneticPr fontId="3"/>
  </si>
  <si>
    <t>市町村からの求めがあった場合には、(3)の改善の内容を市町村に報告しているか。</t>
    <phoneticPr fontId="3"/>
  </si>
  <si>
    <t>(8)</t>
    <phoneticPr fontId="3"/>
  </si>
  <si>
    <t>(9)</t>
    <phoneticPr fontId="3"/>
  </si>
  <si>
    <t>(11)</t>
    <phoneticPr fontId="3"/>
  </si>
  <si>
    <t>(12)</t>
    <phoneticPr fontId="3"/>
  </si>
  <si>
    <t>(13)</t>
    <phoneticPr fontId="3"/>
  </si>
  <si>
    <t>(18)</t>
    <phoneticPr fontId="3"/>
  </si>
  <si>
    <t>(19)</t>
    <phoneticPr fontId="3"/>
  </si>
  <si>
    <t>(20)</t>
    <phoneticPr fontId="3"/>
  </si>
  <si>
    <t>(21)</t>
    <phoneticPr fontId="3"/>
  </si>
  <si>
    <t>(22)</t>
    <phoneticPr fontId="3"/>
  </si>
  <si>
    <t>(23)</t>
    <phoneticPr fontId="3"/>
  </si>
  <si>
    <t>(24)</t>
    <phoneticPr fontId="3"/>
  </si>
  <si>
    <t>(25)</t>
    <phoneticPr fontId="3"/>
  </si>
  <si>
    <t>介護支援専門員の資質の向上のために、その研修の機会を確保しているか。</t>
  </si>
  <si>
    <t>原則として、重要事項をウェブサイトに掲載しているか。</t>
    <phoneticPr fontId="3"/>
  </si>
  <si>
    <t>事業運営は、利用者の心身の状況、その置かれている環境等に応じて、利用者の選択に基づき、適切な保険医療サービス及び福祉サービスが、多様な事業者から総合的かつ効率的に提供されるよう配慮して行われているか。</t>
    <rPh sb="92" eb="93">
      <t>オコナ</t>
    </rPh>
    <phoneticPr fontId="3"/>
  </si>
  <si>
    <t>介護予防支援</t>
    <rPh sb="0" eb="2">
      <t>カイゴ</t>
    </rPh>
    <rPh sb="2" eb="4">
      <t>ヨボウ</t>
    </rPh>
    <rPh sb="4" eb="6">
      <t>シエン</t>
    </rPh>
    <phoneticPr fontId="4"/>
  </si>
  <si>
    <t>【介護予防支援】自己点検シート</t>
    <rPh sb="1" eb="3">
      <t>カイゴ</t>
    </rPh>
    <rPh sb="3" eb="5">
      <t>ヨボウ</t>
    </rPh>
    <rPh sb="5" eb="7">
      <t>シエン</t>
    </rPh>
    <rPh sb="8" eb="10">
      <t>ジコ</t>
    </rPh>
    <rPh sb="10" eb="12">
      <t>テンケン</t>
    </rPh>
    <phoneticPr fontId="4"/>
  </si>
  <si>
    <t>指定介護予防支援の提供に当たっては、利用者の意思及び人格を尊重し、常に利用者の立場に立って、利用者に提供される指定介護予防サービス等が特定の種類又は特定の介護予防サービス事業者に不当に偏ることのないよう、公正中立に行われていますか。</t>
    <rPh sb="4" eb="6">
      <t>ヨボウ</t>
    </rPh>
    <phoneticPr fontId="3"/>
  </si>
  <si>
    <t>指定介護予防支援を提供するに当たっては、介護保険等関連情報その他必要な情報を活用し、適切かつ有効に行うよう努めているか。</t>
    <rPh sb="0" eb="2">
      <t>シテイ</t>
    </rPh>
    <rPh sb="2" eb="4">
      <t>カイゴ</t>
    </rPh>
    <rPh sb="4" eb="6">
      <t>ヨボウ</t>
    </rPh>
    <rPh sb="6" eb="8">
      <t>シエン</t>
    </rPh>
    <phoneticPr fontId="3"/>
  </si>
  <si>
    <t>事業所ごとに１以上の員数であって常勤である介護支援専門員を置いているか。</t>
    <phoneticPr fontId="3"/>
  </si>
  <si>
    <t>介護予防条例第4条</t>
    <rPh sb="0" eb="2">
      <t>カイゴ</t>
    </rPh>
    <rPh sb="2" eb="4">
      <t>ヨボウ</t>
    </rPh>
    <rPh sb="4" eb="6">
      <t>ジョウレイ</t>
    </rPh>
    <rPh sb="6" eb="7">
      <t>ダイ</t>
    </rPh>
    <rPh sb="8" eb="9">
      <t>ジョウ</t>
    </rPh>
    <phoneticPr fontId="3"/>
  </si>
  <si>
    <t>介護予防条例第4条2項</t>
    <rPh sb="10" eb="11">
      <t>コウ</t>
    </rPh>
    <phoneticPr fontId="3"/>
  </si>
  <si>
    <t xml:space="preserve">【地域包括支援センターの設置者である介護予防支援事業者の場合】
 事業所ごとに１以上の員数の指定介護予防支援の提供に当たる必要な数の保健師その他の指定介護予防支援に関する知識を有する職員を置いているのか。 
</t>
    <phoneticPr fontId="3"/>
  </si>
  <si>
    <t>介護予防条例第3条第1項</t>
    <rPh sb="0" eb="2">
      <t>カイゴ</t>
    </rPh>
    <rPh sb="2" eb="4">
      <t>ヨボウ</t>
    </rPh>
    <rPh sb="4" eb="6">
      <t>ジョウレイ</t>
    </rPh>
    <rPh sb="9" eb="10">
      <t>ダイ</t>
    </rPh>
    <rPh sb="11" eb="12">
      <t>コウ</t>
    </rPh>
    <phoneticPr fontId="3"/>
  </si>
  <si>
    <t>介護予防条例第3条第2項</t>
    <rPh sb="0" eb="2">
      <t>カイゴ</t>
    </rPh>
    <rPh sb="2" eb="4">
      <t>ヨボウ</t>
    </rPh>
    <rPh sb="4" eb="6">
      <t>ジョウレイ</t>
    </rPh>
    <rPh sb="9" eb="10">
      <t>ダイ</t>
    </rPh>
    <rPh sb="11" eb="12">
      <t>コウ</t>
    </rPh>
    <phoneticPr fontId="3"/>
  </si>
  <si>
    <t>介護予防条例第3条第3項</t>
    <phoneticPr fontId="3"/>
  </si>
  <si>
    <t>介護予防条例第3条第4項</t>
    <rPh sb="0" eb="2">
      <t>カイゴ</t>
    </rPh>
    <rPh sb="2" eb="4">
      <t>ヨボウ</t>
    </rPh>
    <rPh sb="4" eb="6">
      <t>ジョウレイ</t>
    </rPh>
    <rPh sb="9" eb="10">
      <t>ダイ</t>
    </rPh>
    <rPh sb="11" eb="12">
      <t>コウ</t>
    </rPh>
    <phoneticPr fontId="3"/>
  </si>
  <si>
    <t>介護予防条例第3条第5項</t>
    <rPh sb="0" eb="2">
      <t>カイゴ</t>
    </rPh>
    <rPh sb="2" eb="4">
      <t>ヨボウ</t>
    </rPh>
    <rPh sb="4" eb="6">
      <t>ジョウレイ</t>
    </rPh>
    <rPh sb="9" eb="10">
      <t>ダイ</t>
    </rPh>
    <rPh sb="11" eb="12">
      <t>コウ</t>
    </rPh>
    <phoneticPr fontId="3"/>
  </si>
  <si>
    <t>介護予防条例第3条第6項</t>
    <rPh sb="0" eb="2">
      <t>カイゴ</t>
    </rPh>
    <rPh sb="2" eb="4">
      <t>ヨボウ</t>
    </rPh>
    <rPh sb="4" eb="6">
      <t>ジョウレイ</t>
    </rPh>
    <rPh sb="9" eb="10">
      <t>ダイ</t>
    </rPh>
    <rPh sb="11" eb="12">
      <t>コウ</t>
    </rPh>
    <phoneticPr fontId="3"/>
  </si>
  <si>
    <t>介護予防条例第5条第1項</t>
    <rPh sb="0" eb="2">
      <t>カイゴ</t>
    </rPh>
    <rPh sb="2" eb="4">
      <t>ヨボウ</t>
    </rPh>
    <rPh sb="4" eb="6">
      <t>ジョウレイ</t>
    </rPh>
    <rPh sb="6" eb="7">
      <t>ダイ</t>
    </rPh>
    <rPh sb="8" eb="9">
      <t>ジョウ</t>
    </rPh>
    <rPh sb="9" eb="10">
      <t>ダイ</t>
    </rPh>
    <rPh sb="11" eb="12">
      <t>コウ</t>
    </rPh>
    <phoneticPr fontId="3"/>
  </si>
  <si>
    <t>介護予防条例第5条第3項</t>
    <rPh sb="0" eb="2">
      <t>カイゴ</t>
    </rPh>
    <rPh sb="2" eb="4">
      <t>ヨボウ</t>
    </rPh>
    <rPh sb="4" eb="6">
      <t>ジョウレイ</t>
    </rPh>
    <rPh sb="6" eb="7">
      <t>ダイ</t>
    </rPh>
    <rPh sb="8" eb="9">
      <t>ジョウ</t>
    </rPh>
    <rPh sb="9" eb="10">
      <t>ダイ</t>
    </rPh>
    <rPh sb="11" eb="12">
      <t>コウ</t>
    </rPh>
    <phoneticPr fontId="3"/>
  </si>
  <si>
    <t>介護予防条例第5条第2項</t>
    <rPh sb="0" eb="2">
      <t>カイゴ</t>
    </rPh>
    <rPh sb="2" eb="4">
      <t>ヨボウ</t>
    </rPh>
    <rPh sb="4" eb="6">
      <t>ジョウレイ</t>
    </rPh>
    <rPh sb="6" eb="7">
      <t>ダイ</t>
    </rPh>
    <rPh sb="8" eb="9">
      <t>ジョウ</t>
    </rPh>
    <rPh sb="9" eb="10">
      <t>ダイ</t>
    </rPh>
    <rPh sb="11" eb="12">
      <t>コウ</t>
    </rPh>
    <phoneticPr fontId="3"/>
  </si>
  <si>
    <t xml:space="preserve">管理者は主任介護支援専門員であるか。
※ただし、主任介護支援専門員の確保が著しく困難である等やむを得ない理由がある場合については、介護支援専門員(主任介護支援専門員を除く。)管理者とすることができる。
</t>
    <phoneticPr fontId="3"/>
  </si>
  <si>
    <t>管理者は、専らその職務に従事しているか。
※ただし、指定介護予防支援事業所の管理に支障がない場合は、当該指定介護予防支援事業所の他の業務に従事し、又は当該指定介護予防支援事業者である地域包括支援センターの業務に従事することができるものとする。</t>
    <phoneticPr fontId="3"/>
  </si>
  <si>
    <t>指定介護予防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か。</t>
    <rPh sb="4" eb="6">
      <t>ヨボウ</t>
    </rPh>
    <phoneticPr fontId="3"/>
  </si>
  <si>
    <t>介護予防条例第6条第1項</t>
    <rPh sb="0" eb="2">
      <t>カイゴ</t>
    </rPh>
    <rPh sb="2" eb="4">
      <t>ヨボウ</t>
    </rPh>
    <rPh sb="4" eb="6">
      <t>ジョウレイ</t>
    </rPh>
    <rPh sb="6" eb="7">
      <t>ダイ</t>
    </rPh>
    <rPh sb="8" eb="9">
      <t>ジョウ</t>
    </rPh>
    <rPh sb="9" eb="10">
      <t>ダイ</t>
    </rPh>
    <rPh sb="11" eb="12">
      <t>コウ</t>
    </rPh>
    <phoneticPr fontId="3"/>
  </si>
  <si>
    <t>指定介護予防支援の提供の開始に際し、あらかじめ、利用者又はその家族に対し、介護予防サービス計画が基本方針及び利用者の希望に基づき作成されるものであり、利用者は複数の指定介護予防サービス事業者等を紹介するよう求めることができること等につき説明を行い、理解を得ているか。</t>
    <rPh sb="24" eb="27">
      <t>リヨウシャ</t>
    </rPh>
    <rPh sb="27" eb="28">
      <t>マタ</t>
    </rPh>
    <rPh sb="31" eb="33">
      <t>カゾク</t>
    </rPh>
    <rPh sb="34" eb="35">
      <t>タイ</t>
    </rPh>
    <rPh sb="37" eb="39">
      <t>カイゴ</t>
    </rPh>
    <rPh sb="39" eb="41">
      <t>ヨボウ</t>
    </rPh>
    <rPh sb="84" eb="86">
      <t>カイゴ</t>
    </rPh>
    <rPh sb="86" eb="88">
      <t>ヨボウ</t>
    </rPh>
    <rPh sb="114" eb="115">
      <t>トウ</t>
    </rPh>
    <rPh sb="118" eb="120">
      <t>セツメイ</t>
    </rPh>
    <rPh sb="121" eb="122">
      <t>オコナ</t>
    </rPh>
    <rPh sb="124" eb="126">
      <t>リカイ</t>
    </rPh>
    <rPh sb="127" eb="128">
      <t>エ</t>
    </rPh>
    <phoneticPr fontId="3"/>
  </si>
  <si>
    <t>介護予防条例第6条第2項</t>
    <rPh sb="0" eb="2">
      <t>カイゴ</t>
    </rPh>
    <rPh sb="2" eb="4">
      <t>ヨボウ</t>
    </rPh>
    <rPh sb="4" eb="6">
      <t>ジョウレイ</t>
    </rPh>
    <rPh sb="6" eb="7">
      <t>ダイ</t>
    </rPh>
    <rPh sb="8" eb="9">
      <t>ジョウ</t>
    </rPh>
    <rPh sb="9" eb="10">
      <t>ダイ</t>
    </rPh>
    <rPh sb="11" eb="12">
      <t>コウ</t>
    </rPh>
    <phoneticPr fontId="3"/>
  </si>
  <si>
    <t>介護予防条例第6条第3項</t>
    <rPh sb="0" eb="2">
      <t>カイゴ</t>
    </rPh>
    <rPh sb="2" eb="4">
      <t>ヨボウ</t>
    </rPh>
    <rPh sb="4" eb="6">
      <t>ジョウレイ</t>
    </rPh>
    <rPh sb="6" eb="7">
      <t>ダイ</t>
    </rPh>
    <rPh sb="8" eb="9">
      <t>ジョウ</t>
    </rPh>
    <rPh sb="9" eb="10">
      <t>ダイ</t>
    </rPh>
    <rPh sb="11" eb="12">
      <t>コウ</t>
    </rPh>
    <phoneticPr fontId="3"/>
  </si>
  <si>
    <t>指定介護予防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か。</t>
    <phoneticPr fontId="3"/>
  </si>
  <si>
    <t>介護予防条例第6条第4項</t>
    <rPh sb="0" eb="2">
      <t>カイゴ</t>
    </rPh>
    <rPh sb="2" eb="4">
      <t>ヨボウ</t>
    </rPh>
    <rPh sb="4" eb="6">
      <t>ジョウレイ</t>
    </rPh>
    <rPh sb="6" eb="7">
      <t>ダイ</t>
    </rPh>
    <rPh sb="8" eb="9">
      <t>ジョウ</t>
    </rPh>
    <rPh sb="9" eb="10">
      <t>ダイ</t>
    </rPh>
    <rPh sb="11" eb="12">
      <t>コウ</t>
    </rPh>
    <phoneticPr fontId="3"/>
  </si>
  <si>
    <t>介護予防条例第6条第5項</t>
    <rPh sb="0" eb="2">
      <t>カイゴ</t>
    </rPh>
    <rPh sb="2" eb="4">
      <t>ヨボウ</t>
    </rPh>
    <rPh sb="4" eb="6">
      <t>ジョウレイ</t>
    </rPh>
    <rPh sb="6" eb="7">
      <t>ダイ</t>
    </rPh>
    <rPh sb="8" eb="9">
      <t>ジョウ</t>
    </rPh>
    <rPh sb="9" eb="10">
      <t>ダイ</t>
    </rPh>
    <rPh sb="11" eb="12">
      <t>コウ</t>
    </rPh>
    <phoneticPr fontId="3"/>
  </si>
  <si>
    <t>「電子情報処理組織」について、指定介護予防支援事業者の使用に係る電子計算機と、利用申込者又はその家族の使用に係る電子計算機とを電気通信回線で接続した電子情報処理組織としているか。</t>
    <rPh sb="19" eb="21">
      <t>ヨボウ</t>
    </rPh>
    <phoneticPr fontId="3"/>
  </si>
  <si>
    <t>介護予防条例第6条第6項</t>
    <rPh sb="0" eb="2">
      <t>カイゴ</t>
    </rPh>
    <rPh sb="2" eb="4">
      <t>ヨボウ</t>
    </rPh>
    <rPh sb="4" eb="6">
      <t>ジョウレイ</t>
    </rPh>
    <rPh sb="6" eb="7">
      <t>ダイ</t>
    </rPh>
    <rPh sb="8" eb="9">
      <t>ジョウ</t>
    </rPh>
    <rPh sb="9" eb="10">
      <t>ダイ</t>
    </rPh>
    <rPh sb="11" eb="12">
      <t>コウ</t>
    </rPh>
    <phoneticPr fontId="3"/>
  </si>
  <si>
    <t>第４項の規定により第１項に規定する重要事項を提供しようとするときは、あらかじめ、当該利用申込者又はその家族に対し、その用いる次に掲げる電磁的方法の種類及び内容を示し、文書又は電磁的方法による承諾を得ているか。
（１）第４項各号に規定する方法のうち指定居宅介護支援事業者が使用するもの
（２）ファイルへの記録の方式</t>
    <phoneticPr fontId="3"/>
  </si>
  <si>
    <t>介護予防条例第6条第7項</t>
    <rPh sb="0" eb="2">
      <t>カイゴ</t>
    </rPh>
    <rPh sb="2" eb="4">
      <t>ヨボウ</t>
    </rPh>
    <rPh sb="4" eb="6">
      <t>ジョウレイ</t>
    </rPh>
    <rPh sb="6" eb="7">
      <t>ダイ</t>
    </rPh>
    <rPh sb="8" eb="9">
      <t>ジョウ</t>
    </rPh>
    <rPh sb="9" eb="10">
      <t>ダイ</t>
    </rPh>
    <rPh sb="11" eb="12">
      <t>コウ</t>
    </rPh>
    <phoneticPr fontId="3"/>
  </si>
  <si>
    <t>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１項に規定する重要事項の提供を電磁的方法によって行っていないか。ただし、当該利用申込者又はその家族が再び前項の規定による承諾をした場合は、この限りでない。</t>
    <rPh sb="17" eb="19">
      <t>ヨボウ</t>
    </rPh>
    <phoneticPr fontId="3"/>
  </si>
  <si>
    <t>介護予防条例第6条第8項</t>
    <rPh sb="0" eb="2">
      <t>カイゴ</t>
    </rPh>
    <rPh sb="2" eb="4">
      <t>ヨボウ</t>
    </rPh>
    <rPh sb="4" eb="6">
      <t>ジョウレイ</t>
    </rPh>
    <rPh sb="6" eb="7">
      <t>ダイ</t>
    </rPh>
    <rPh sb="8" eb="9">
      <t>ジョウ</t>
    </rPh>
    <rPh sb="9" eb="10">
      <t>ダイ</t>
    </rPh>
    <rPh sb="11" eb="12">
      <t>コウ</t>
    </rPh>
    <phoneticPr fontId="3"/>
  </si>
  <si>
    <t>正当な理由なく指定介護予防支援の提供を拒んではいないか。</t>
    <rPh sb="11" eb="13">
      <t>ヨボウ</t>
    </rPh>
    <phoneticPr fontId="3"/>
  </si>
  <si>
    <t>当該事業所の通常の事業の実施地域等を勘案し、利用申込者に対し自ら適切な指定介護予防支援を提供することが困難であると認めた場合は、他の指定介護予防支援事業者の紹介その他の必要な措置を講じているか。</t>
    <rPh sb="39" eb="41">
      <t>ヨボウ</t>
    </rPh>
    <rPh sb="70" eb="72">
      <t>ヨボウ</t>
    </rPh>
    <phoneticPr fontId="3"/>
  </si>
  <si>
    <t>介護予防条例第8条</t>
    <phoneticPr fontId="3"/>
  </si>
  <si>
    <t>介護予防条例第7条</t>
    <phoneticPr fontId="3"/>
  </si>
  <si>
    <t>指定介護予防支援の提供を求められた場合には、その者の提示する被保険者証によって、被保険者資格、要介護認定の有無及び要介護認定の有効期間を確かめているか。</t>
    <rPh sb="4" eb="6">
      <t>ヨボウ</t>
    </rPh>
    <phoneticPr fontId="3"/>
  </si>
  <si>
    <t>介護予防条例第9条</t>
    <phoneticPr fontId="3"/>
  </si>
  <si>
    <t>介護予防条例第10条第1項</t>
    <rPh sb="10" eb="11">
      <t>ダイ</t>
    </rPh>
    <rPh sb="12" eb="13">
      <t>コウ</t>
    </rPh>
    <phoneticPr fontId="3"/>
  </si>
  <si>
    <t>指定介護予防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4" eb="6">
      <t>ヨボウ</t>
    </rPh>
    <phoneticPr fontId="3"/>
  </si>
  <si>
    <t>介護予防条例第10条第2項</t>
    <rPh sb="10" eb="11">
      <t>ダイ</t>
    </rPh>
    <rPh sb="12" eb="13">
      <t>コウ</t>
    </rPh>
    <phoneticPr fontId="3"/>
  </si>
  <si>
    <t>介護予防条例第10条第3項</t>
    <rPh sb="10" eb="11">
      <t>ダイ</t>
    </rPh>
    <rPh sb="12" eb="13">
      <t>コウ</t>
    </rPh>
    <phoneticPr fontId="3"/>
  </si>
  <si>
    <t>担当職員に身分を証する書類を携行させ、初回訪問時及び利用者又はその家族から求められたときは、これを提示すべき旨を指導しているか。</t>
    <phoneticPr fontId="3"/>
  </si>
  <si>
    <t>介護予防条例第11条</t>
    <phoneticPr fontId="3"/>
  </si>
  <si>
    <t>指定介護予防支援を提供した際にその利用者から支払を受ける利用料と、介護予防サービス計画費の額との間に、不合理な差額が生じていないか。</t>
    <rPh sb="4" eb="6">
      <t>ヨボウ</t>
    </rPh>
    <rPh sb="35" eb="37">
      <t>ヨボウ</t>
    </rPh>
    <phoneticPr fontId="3"/>
  </si>
  <si>
    <t>介護予防条例第12条第1項</t>
    <rPh sb="10" eb="11">
      <t>ダイ</t>
    </rPh>
    <rPh sb="12" eb="13">
      <t>コウ</t>
    </rPh>
    <phoneticPr fontId="3"/>
  </si>
  <si>
    <t>(1)の利用料のほか、利用者の選定により通常の事業の実施地域以外の地域の居宅を訪問して指定介護予防支援を行う場合は、それに要した交通費の額以外の支払を利用者から受けていないか。</t>
    <rPh sb="47" eb="49">
      <t>ヨボウ</t>
    </rPh>
    <phoneticPr fontId="3"/>
  </si>
  <si>
    <t>介護予防条例第12条第2項</t>
    <rPh sb="10" eb="11">
      <t>ダイ</t>
    </rPh>
    <rPh sb="12" eb="13">
      <t>コウ</t>
    </rPh>
    <phoneticPr fontId="3"/>
  </si>
  <si>
    <t>介護予防条例第12条第3項</t>
    <rPh sb="10" eb="11">
      <t>ダイ</t>
    </rPh>
    <rPh sb="12" eb="13">
      <t>コウ</t>
    </rPh>
    <phoneticPr fontId="3"/>
  </si>
  <si>
    <t>介護予防条例第13条</t>
    <phoneticPr fontId="3"/>
  </si>
  <si>
    <t>提供した指定介護予防支援について、利用料の支払を受けた場合は、当該利用料の額等を記載した指定介護予防支援提供証明書を利用者に対して交付しているか。</t>
    <rPh sb="8" eb="10">
      <t>ヨボウ</t>
    </rPh>
    <rPh sb="48" eb="50">
      <t>ヨボウ</t>
    </rPh>
    <phoneticPr fontId="3"/>
  </si>
  <si>
    <t>指定介護予防支援の業務の委託</t>
  </si>
  <si>
    <t>【地域包括支援センターの設置者である介護予防支援事業者の場合】指定介護予防支援の一部を委託する場合に、次の（1）～（4）に掲げる事項を遵守しているか。</t>
    <phoneticPr fontId="45"/>
  </si>
  <si>
    <t>委託に当たっては、中立性及び公正性の確保を図るため、地域包括支援センター運営協議会(志摩市地域包括支援センターの設置者が遵守すべき基準に関する条例(平成26年志摩市条例第35号)第2条第1項に規定する地域包括支援センター運営協議会をいう。)の議を経なければならないこと</t>
    <phoneticPr fontId="3"/>
  </si>
  <si>
    <t>介護予防条例第14条</t>
    <phoneticPr fontId="3"/>
  </si>
  <si>
    <t>(1)</t>
    <phoneticPr fontId="3"/>
  </si>
  <si>
    <t>委託に当たっては、適切かつ効率的に指定介護予防支援の業務が実施できるよう、委託する業務の範囲、業務量等について配慮すること。</t>
    <phoneticPr fontId="3"/>
  </si>
  <si>
    <t>委託する指定居宅介護支援事業者は、指定介護予防支援の業務に関する知識及び能力を有する介護支援専門員(法第7条第5項に規定する介護支援専門員をいう。以下同じ。)が従事する指定居宅介護支援事業者でなければならないこと。</t>
    <phoneticPr fontId="3"/>
  </si>
  <si>
    <t>委託する指定居宅介護支援事業者に対し、指定介護予防支援の業務を実施する介護支援専門員が、第3条、この章及び次章の規定(第32条第29号の規定を除く。)を遵守するよう措置させなければならないこと。</t>
    <phoneticPr fontId="3"/>
  </si>
  <si>
    <t>毎月、国民健康保険団体連合会に対し、介護予防サービス計画において位置付けられている指定居宅サービス等のうち法定代理受領サービスとして位置付けたものに関する情報を記載した文書（給付管理表）を提出しているか。</t>
    <rPh sb="18" eb="20">
      <t>カイゴ</t>
    </rPh>
    <rPh sb="20" eb="22">
      <t>ヨボウ</t>
    </rPh>
    <rPh sb="87" eb="89">
      <t>キュウフ</t>
    </rPh>
    <rPh sb="89" eb="91">
      <t>カンリ</t>
    </rPh>
    <rPh sb="91" eb="92">
      <t>ヒョウ</t>
    </rPh>
    <phoneticPr fontId="3"/>
  </si>
  <si>
    <t>介護予防サービス計画に位置付けられている基準該当居宅サービスに係る特例介護予防サービス費の支給に係る事務に必要な情報を記載した文書を、国民健康保険団体連合会に対して提出しているか。</t>
    <rPh sb="0" eb="2">
      <t>カイゴ</t>
    </rPh>
    <rPh sb="2" eb="4">
      <t>ヨボウ</t>
    </rPh>
    <rPh sb="37" eb="39">
      <t>ヨボウ</t>
    </rPh>
    <phoneticPr fontId="3"/>
  </si>
  <si>
    <t>介護予防条例第15条第2項</t>
    <rPh sb="10" eb="11">
      <t>ダイ</t>
    </rPh>
    <rPh sb="12" eb="13">
      <t>コウ</t>
    </rPh>
    <phoneticPr fontId="3"/>
  </si>
  <si>
    <t>介護予防条例第15条第1項</t>
    <rPh sb="10" eb="11">
      <t>ダイ</t>
    </rPh>
    <rPh sb="12" eb="13">
      <t>コウ</t>
    </rPh>
    <phoneticPr fontId="3"/>
  </si>
  <si>
    <t>介護予防条例第16条</t>
    <phoneticPr fontId="3"/>
  </si>
  <si>
    <t>利用者が他の介護予防支援事業者の利用を希望する場合、要支援認定を受けている利用者が要介護認定を受けた場合その他利用者からの申出があった場合には、当該利用者に対し、直近の介護予防サービス計画及びその実施状況に関する書類を交付しているか。</t>
    <rPh sb="8" eb="10">
      <t>ヨボウ</t>
    </rPh>
    <rPh sb="27" eb="29">
      <t>シエン</t>
    </rPh>
    <rPh sb="42" eb="44">
      <t>カイゴ</t>
    </rPh>
    <rPh sb="84" eb="86">
      <t>カイゴ</t>
    </rPh>
    <rPh sb="86" eb="88">
      <t>ヨボウ</t>
    </rPh>
    <phoneticPr fontId="3"/>
  </si>
  <si>
    <t>指定介護予防支援を受けている利用者が次のいずれかに該当する場合は、遅滞なく、意見を付してその旨を市町村に通知しているか。
　①　正当な理由なしに介護給付等対象サービスの利用に
　　　関する指示に従わないこと等により、要支援状態の
　　　程度を増進させたと認められるとき。
　②　偽りその他不正の行為によって保険給付の支給を
      受け、又は受けようとしたとき。</t>
    <rPh sb="4" eb="6">
      <t>ヨボウ</t>
    </rPh>
    <rPh sb="109" eb="111">
      <t>シエン</t>
    </rPh>
    <phoneticPr fontId="3"/>
  </si>
  <si>
    <t>介護予防条例第17条</t>
    <phoneticPr fontId="3"/>
  </si>
  <si>
    <t>管理者は、当該事業所の介護支援専門員その他の従業者の管理、指定介護予防支援利用の申込みに係る調整、業務の実施状況の把握その他の管理を一元的に行っているか。</t>
    <rPh sb="33" eb="35">
      <t>ヨボウ</t>
    </rPh>
    <phoneticPr fontId="3"/>
  </si>
  <si>
    <t>介護予防条例第18条第1項</t>
    <rPh sb="10" eb="11">
      <t>ダイ</t>
    </rPh>
    <rPh sb="12" eb="13">
      <t>コウ</t>
    </rPh>
    <phoneticPr fontId="3"/>
  </si>
  <si>
    <t>介護予防条例第18条第2項</t>
    <rPh sb="10" eb="11">
      <t>ダイ</t>
    </rPh>
    <rPh sb="12" eb="13">
      <t>コウ</t>
    </rPh>
    <phoneticPr fontId="3"/>
  </si>
  <si>
    <t>管理者は、当該事業所の介護支援専門員その他の従業者に、本表中「運営基準」の規定を遵守させるため必要な指揮命令を行っているか。</t>
    <phoneticPr fontId="3"/>
  </si>
  <si>
    <t>介護予防条例第19条</t>
    <phoneticPr fontId="3"/>
  </si>
  <si>
    <t>事業所ごとに、次に掲げる重要事項を内容とする運営規程を定めているか。
　①　事業の目的及び運営の方針
　②　職員の職種、員数及び職務内容
　③　営業日及び営業時間
　④　指定介護予防支援の提供方法、内容及び利用料
　　　その他の費用の額
　⑤　通常の事業の実施地域
　⑥　苦情に対応するための措置
　⑦　虐待の防止のための措置
　⑧　その他運営に関する重要事項</t>
    <rPh sb="89" eb="91">
      <t>ヨボウ</t>
    </rPh>
    <rPh sb="152" eb="154">
      <t>ギャクタイ</t>
    </rPh>
    <rPh sb="155" eb="157">
      <t>ボウシ</t>
    </rPh>
    <rPh sb="161" eb="163">
      <t>ソチ</t>
    </rPh>
    <phoneticPr fontId="3"/>
  </si>
  <si>
    <t>介護予防条例第20条第1項</t>
    <rPh sb="10" eb="11">
      <t>ダイ</t>
    </rPh>
    <rPh sb="12" eb="13">
      <t>コウ</t>
    </rPh>
    <phoneticPr fontId="3"/>
  </si>
  <si>
    <t>指定介護予防支援事業者は、利用者に対し適切な指定介護予防支援を提供できるよう、指定介護予防支援事業所ごとに担当職員その他の従業者の勤務の体制を定めているか。</t>
    <phoneticPr fontId="3"/>
  </si>
  <si>
    <t>事業所ごとに、当該事業所の介護支援専門員に指定介護予防支援の業務を担当させているか。ただし、担当職員の補助の業務についてはこの限りでない。</t>
    <rPh sb="25" eb="27">
      <t>ヨボウ</t>
    </rPh>
    <rPh sb="46" eb="48">
      <t>タントウ</t>
    </rPh>
    <rPh sb="48" eb="50">
      <t>ショクイン</t>
    </rPh>
    <phoneticPr fontId="3"/>
  </si>
  <si>
    <t>介護予防条例第20条第2項</t>
    <rPh sb="10" eb="11">
      <t>ダイ</t>
    </rPh>
    <rPh sb="12" eb="13">
      <t>コウ</t>
    </rPh>
    <phoneticPr fontId="3"/>
  </si>
  <si>
    <t>介護予防条例第20条第3項</t>
    <rPh sb="10" eb="11">
      <t>ダイ</t>
    </rPh>
    <rPh sb="12" eb="13">
      <t>コウ</t>
    </rPh>
    <phoneticPr fontId="3"/>
  </si>
  <si>
    <t>介護予防条例第20条第4項</t>
    <rPh sb="10" eb="11">
      <t>ダイ</t>
    </rPh>
    <rPh sb="12" eb="13">
      <t>コウ</t>
    </rPh>
    <phoneticPr fontId="3"/>
  </si>
  <si>
    <t>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か。</t>
    <rPh sb="28" eb="30">
      <t>ヨボウ</t>
    </rPh>
    <phoneticPr fontId="3"/>
  </si>
  <si>
    <t>介護予防条例第20条の2　第1項</t>
    <rPh sb="13" eb="14">
      <t>ダイ</t>
    </rPh>
    <rPh sb="15" eb="16">
      <t>コウ</t>
    </rPh>
    <phoneticPr fontId="3"/>
  </si>
  <si>
    <t>介護予防条例第20条の2　第2項</t>
    <rPh sb="13" eb="14">
      <t>ダイ</t>
    </rPh>
    <rPh sb="15" eb="16">
      <t>コウ</t>
    </rPh>
    <phoneticPr fontId="3"/>
  </si>
  <si>
    <t>介護予防条例第20条の2　第3項</t>
    <rPh sb="13" eb="14">
      <t>ダイ</t>
    </rPh>
    <rPh sb="15" eb="16">
      <t>コウ</t>
    </rPh>
    <phoneticPr fontId="3"/>
  </si>
  <si>
    <t>介護予防条例第21条</t>
    <phoneticPr fontId="3"/>
  </si>
  <si>
    <t>事業を行うために必要な広さの区画を有するとともに、指定介護予防支援の提供に必要な設備及び備品等を備えているか。</t>
    <rPh sb="29" eb="31">
      <t>ヨボウ</t>
    </rPh>
    <phoneticPr fontId="3"/>
  </si>
  <si>
    <t>介護予防条例第22条</t>
    <phoneticPr fontId="3"/>
  </si>
  <si>
    <t>介護予防条例第22条の2</t>
    <phoneticPr fontId="3"/>
  </si>
  <si>
    <t xml:space="preserve">指定介護予防支援事業所において感染症が発生し、又はまん延しないように、次に掲げる措置を講じているか。
①　当該指定介護予防支援事業所における感染症の予防及びまん延の防止のための対策を検討する委員会(テレビ電話装置等を活用して行うことができるものとする。)をおおむね6月に1回以上開催するとともに、その結果について、介護支援専門員に周知徹底を図ること。
②　当該指定介護予防支援事業所における感染症の予防及びまん延防止のための指針を整備すること。
③　当該指定介護予防支援事業所において、介護支援専門員に対し、感染症の予防及びまん延の防止のための研修及び訓練を定期的に実施すること。
</t>
    <rPh sb="4" eb="6">
      <t>ヨボウ</t>
    </rPh>
    <rPh sb="60" eb="62">
      <t>ヨボウ</t>
    </rPh>
    <rPh sb="185" eb="187">
      <t>ヨボウ</t>
    </rPh>
    <rPh sb="232" eb="234">
      <t>ヨボウ</t>
    </rPh>
    <phoneticPr fontId="3"/>
  </si>
  <si>
    <t>介護予防条例第23条
第1項、第2項</t>
    <rPh sb="11" eb="12">
      <t>ダイ</t>
    </rPh>
    <rPh sb="13" eb="14">
      <t>コウ</t>
    </rPh>
    <rPh sb="15" eb="16">
      <t>ダイ</t>
    </rPh>
    <rPh sb="17" eb="18">
      <t>コウ</t>
    </rPh>
    <phoneticPr fontId="3"/>
  </si>
  <si>
    <t>事業所の見やすい場所に、運営規程の概要、介護支援専門員の勤務の体制その他の利用申込者のサービスの選択に資すると認められる重要事項を掲示しているか。
※重要事項を記載した書面を当該指定介護予防支援事業所に備え付け、かつ、これをいつでも関係者に自由に閲覧させることにより、掲示に代えることができる。</t>
    <rPh sb="75" eb="77">
      <t>ジュウヨウ</t>
    </rPh>
    <rPh sb="93" eb="95">
      <t>ヨボウ</t>
    </rPh>
    <phoneticPr fontId="3"/>
  </si>
  <si>
    <t>介護予防条例第23条第3項</t>
    <rPh sb="10" eb="11">
      <t>ダイ</t>
    </rPh>
    <rPh sb="12" eb="13">
      <t>コウ</t>
    </rPh>
    <phoneticPr fontId="3"/>
  </si>
  <si>
    <t>介護予防条例第24条第1項</t>
    <rPh sb="10" eb="11">
      <t>ダイ</t>
    </rPh>
    <rPh sb="12" eb="13">
      <t>コウ</t>
    </rPh>
    <phoneticPr fontId="3"/>
  </si>
  <si>
    <t>介護予防条例第24条第2項</t>
    <rPh sb="10" eb="11">
      <t>ダイ</t>
    </rPh>
    <rPh sb="12" eb="13">
      <t>コウ</t>
    </rPh>
    <phoneticPr fontId="3"/>
  </si>
  <si>
    <t>介護予防条例第24条第3項</t>
    <rPh sb="10" eb="11">
      <t>ダイ</t>
    </rPh>
    <rPh sb="12" eb="13">
      <t>コウ</t>
    </rPh>
    <phoneticPr fontId="3"/>
  </si>
  <si>
    <t>介護予防条例第25条</t>
    <phoneticPr fontId="3"/>
  </si>
  <si>
    <t>指定介護予防支援事業所について広告をする場合においては、その内容が虚偽又は誇大なものになっていないか。</t>
    <rPh sb="4" eb="6">
      <t>ヨボウ</t>
    </rPh>
    <phoneticPr fontId="3"/>
  </si>
  <si>
    <t xml:space="preserve">事業者及び事業所の管理者は、介護予防サービス計画の作成又は変更に関し、当該事業所の介護支援専門員に対して特定の介護予防サ―ビス事業者等によるサービスを位置付けるべき旨の指示等を行っていないか。
</t>
    <rPh sb="14" eb="16">
      <t>カイゴ</t>
    </rPh>
    <rPh sb="16" eb="18">
      <t>ヨボウ</t>
    </rPh>
    <rPh sb="55" eb="57">
      <t>カイゴ</t>
    </rPh>
    <rPh sb="57" eb="59">
      <t>ヨボウ</t>
    </rPh>
    <phoneticPr fontId="3"/>
  </si>
  <si>
    <t>介護予防条例第26条第1項</t>
    <rPh sb="10" eb="11">
      <t>ダイ</t>
    </rPh>
    <rPh sb="12" eb="13">
      <t>コウ</t>
    </rPh>
    <phoneticPr fontId="3"/>
  </si>
  <si>
    <t>指定介護予防支援事業所の担当職員は、介護予防サービス計画の作成又は変更に関し、利用者に対して特定の介護予防サービス事業者等によるサービスを利用すべき旨の指示等を行っていないか。</t>
    <phoneticPr fontId="3"/>
  </si>
  <si>
    <t>介護予防条例第26条第2項</t>
    <rPh sb="10" eb="11">
      <t>ダイ</t>
    </rPh>
    <rPh sb="12" eb="13">
      <t>コウ</t>
    </rPh>
    <phoneticPr fontId="3"/>
  </si>
  <si>
    <t>指定介護予防支援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いないか。</t>
    <phoneticPr fontId="3"/>
  </si>
  <si>
    <t>介護予防条例第26条第3項</t>
    <rPh sb="10" eb="11">
      <t>ダイ</t>
    </rPh>
    <rPh sb="12" eb="13">
      <t>コウ</t>
    </rPh>
    <phoneticPr fontId="3"/>
  </si>
  <si>
    <t>介護予防条例第27条第1項</t>
    <rPh sb="10" eb="11">
      <t>ダイ</t>
    </rPh>
    <rPh sb="12" eb="13">
      <t>コウ</t>
    </rPh>
    <phoneticPr fontId="3"/>
  </si>
  <si>
    <t xml:space="preserve">自ら提供した指定介護予防支援又は自らが介護予防サービス計画に位置付けた指定居宅サービス等に対する利用者及びその家族からの苦情に迅速かつ適切に対応しているか。
</t>
    <rPh sb="10" eb="12">
      <t>ヨボウ</t>
    </rPh>
    <rPh sb="19" eb="21">
      <t>カイゴ</t>
    </rPh>
    <rPh sb="21" eb="23">
      <t>ヨボウ</t>
    </rPh>
    <phoneticPr fontId="3"/>
  </si>
  <si>
    <t>介護予防条例第27条第2項</t>
    <rPh sb="10" eb="11">
      <t>ダイ</t>
    </rPh>
    <rPh sb="12" eb="13">
      <t>コウ</t>
    </rPh>
    <phoneticPr fontId="3"/>
  </si>
  <si>
    <t>自ら提供した指定介護予防支援に関し、法第23条の規定により市町村が行う文書その他の物件の提出若しくは提示の求め又は当該市町村の職員からの質問若しくは照会に応じているか。
また、利用者からの苦情に関して市町村が行う調査に協力するとともに、市町村から指導又は助言を受けた場合においては、当該指導又は助言に従って必要な改善を行っているか。</t>
    <rPh sb="10" eb="12">
      <t>ヨボウ</t>
    </rPh>
    <phoneticPr fontId="3"/>
  </si>
  <si>
    <t>介護予防条例第27条第3項</t>
    <rPh sb="10" eb="11">
      <t>ダイ</t>
    </rPh>
    <rPh sb="12" eb="13">
      <t>コウ</t>
    </rPh>
    <phoneticPr fontId="3"/>
  </si>
  <si>
    <t>介護予防条例第27条第4項</t>
    <rPh sb="10" eb="11">
      <t>ダイ</t>
    </rPh>
    <rPh sb="12" eb="13">
      <t>コウ</t>
    </rPh>
    <phoneticPr fontId="3"/>
  </si>
  <si>
    <t>介護予防条例第27条第5項</t>
    <rPh sb="10" eb="11">
      <t>ダイ</t>
    </rPh>
    <rPh sb="12" eb="13">
      <t>コウ</t>
    </rPh>
    <phoneticPr fontId="3"/>
  </si>
  <si>
    <t>自らが介護予防サービス計画に位置づけた指定介護予防サービス又は指定地域密着型介護予防サービスに対する苦情の国民健康保険団体連合会への申立てに関して、利用者に対し必要な援助を行っているか。</t>
    <rPh sb="3" eb="5">
      <t>カイゴ</t>
    </rPh>
    <rPh sb="5" eb="7">
      <t>ヨボウ</t>
    </rPh>
    <rPh sb="21" eb="23">
      <t>カイゴ</t>
    </rPh>
    <rPh sb="23" eb="25">
      <t>ヨボウ</t>
    </rPh>
    <rPh sb="38" eb="40">
      <t>カイゴ</t>
    </rPh>
    <rPh sb="40" eb="42">
      <t>ヨボウ</t>
    </rPh>
    <phoneticPr fontId="3"/>
  </si>
  <si>
    <t>介護予防条例第27条第6項</t>
    <rPh sb="10" eb="11">
      <t>ダイ</t>
    </rPh>
    <rPh sb="12" eb="13">
      <t>コウ</t>
    </rPh>
    <phoneticPr fontId="3"/>
  </si>
  <si>
    <t>介護予防条例第27条第7項</t>
    <rPh sb="10" eb="11">
      <t>ダイ</t>
    </rPh>
    <rPh sb="12" eb="13">
      <t>コウ</t>
    </rPh>
    <phoneticPr fontId="3"/>
  </si>
  <si>
    <t>指定介護予防支援等に対する利用者からの苦情に関して国民健康保険団体連合会が行う法第176条第1項第3号の調査に協力するとともに、自ら提供した指定介護予防支援に関して国民健康保険団体連合会から同号の指導又は助言を受けた場合においては、当該指導又は助言に従って必要な改善を行っているか。</t>
    <rPh sb="4" eb="6">
      <t>ヨボウ</t>
    </rPh>
    <rPh sb="74" eb="76">
      <t>ヨボウ</t>
    </rPh>
    <phoneticPr fontId="3"/>
  </si>
  <si>
    <t>介護予防条例第28条第1項</t>
    <rPh sb="10" eb="11">
      <t>ダイ</t>
    </rPh>
    <rPh sb="12" eb="13">
      <t>コウ</t>
    </rPh>
    <phoneticPr fontId="3"/>
  </si>
  <si>
    <t>利用者に対する指定介護予防支援の提供により事故が発生した場合には速やかに市町村、利用者の家族等に連絡を行うとともに、必要な措置を講じているか。</t>
    <rPh sb="11" eb="13">
      <t>ヨボウ</t>
    </rPh>
    <phoneticPr fontId="3"/>
  </si>
  <si>
    <t>介護予防条例第28条第2項</t>
    <rPh sb="10" eb="11">
      <t>ダイ</t>
    </rPh>
    <rPh sb="12" eb="13">
      <t>コウ</t>
    </rPh>
    <phoneticPr fontId="3"/>
  </si>
  <si>
    <t>介護予防条例第28条第3項</t>
    <rPh sb="10" eb="11">
      <t>ダイ</t>
    </rPh>
    <rPh sb="12" eb="13">
      <t>コウ</t>
    </rPh>
    <phoneticPr fontId="3"/>
  </si>
  <si>
    <t>利用者に対する指定介護予防支援の提供により賠償すべき事故が発生した場合には、損害賠償を速やかに行っているか。</t>
    <rPh sb="11" eb="13">
      <t>ヨボウ</t>
    </rPh>
    <phoneticPr fontId="3"/>
  </si>
  <si>
    <t>介護予防条例第28条の2</t>
    <phoneticPr fontId="3"/>
  </si>
  <si>
    <t>事業所ごとに経理を区分するとともに、指定介護予防支援の事業の会計とその他の事業の会計を区分しているか。</t>
    <rPh sb="22" eb="24">
      <t>ヨボウ</t>
    </rPh>
    <phoneticPr fontId="3"/>
  </si>
  <si>
    <t>介護予防条例第29条</t>
    <phoneticPr fontId="3"/>
  </si>
  <si>
    <t>介護予防条例第30条</t>
  </si>
  <si>
    <t>利用者に対する指定居宅介護支援の提供に関する次に掲げる記録を整備し、その完結の日から5年間保存しているか。
　①　指定居宅サービス事業者等との連絡調整に関する記録
　②　個々の利用者ごとに次に掲げる事項を記載した
　　居宅介護支援台帳
　　イ　介護予防サービス計画
　　ロ　アセスメントの結果の記録
　　ハ　サービス担当者会議等の記録
　　ニ　モニタリングの結果の記録
　③　身体的拘束等の態様及び時間、その際の利用者の心
　　　身の状況並びに緊急やむを得ない理由の記録
　④　市町村への通知に係る記録
　⑤　苦情の内容等の記録
　⑥　事故の状況及び事故に際して採った処置
　　　についての記録</t>
    <rPh sb="122" eb="124">
      <t>カイゴ</t>
    </rPh>
    <rPh sb="124" eb="126">
      <t>ヨボウ</t>
    </rPh>
    <phoneticPr fontId="3"/>
  </si>
  <si>
    <t>介護予防条例第30条第2項</t>
    <rPh sb="10" eb="11">
      <t>ダイ</t>
    </rPh>
    <rPh sb="12" eb="13">
      <t>コウ</t>
    </rPh>
    <phoneticPr fontId="3"/>
  </si>
  <si>
    <t>介護予防条例第31条第1項</t>
    <rPh sb="10" eb="11">
      <t>ダイ</t>
    </rPh>
    <rPh sb="12" eb="13">
      <t>コウ</t>
    </rPh>
    <phoneticPr fontId="3"/>
  </si>
  <si>
    <t>介護予防条例第31条第2項</t>
    <rPh sb="10" eb="11">
      <t>ダイ</t>
    </rPh>
    <rPh sb="12" eb="13">
      <t>コウ</t>
    </rPh>
    <phoneticPr fontId="3"/>
  </si>
  <si>
    <t>自らその提供する指定介護予防支援の質の評価を行い、常にその改善を図っているか。</t>
    <rPh sb="12" eb="14">
      <t>ヨボウ</t>
    </rPh>
    <phoneticPr fontId="3"/>
  </si>
  <si>
    <t>指定介護予防支援は、利用者の介護予防に資するよう行われるとともに、医療サービスとの連携に十分配慮して行われているか。</t>
    <rPh sb="0" eb="2">
      <t>シテイ</t>
    </rPh>
    <phoneticPr fontId="3"/>
  </si>
  <si>
    <t>指定介護予防支援事業者は、介護予防の効果を最大限に発揮し、利用者が生活機能の改善を実現するための適切なサービスを選択できるよう、目標志向型の介護予防サービス計画を策定しているか。</t>
    <phoneticPr fontId="3"/>
  </si>
  <si>
    <t>介護予防条例第31条第3項</t>
    <rPh sb="10" eb="11">
      <t>ダイ</t>
    </rPh>
    <rPh sb="12" eb="13">
      <t>コウ</t>
    </rPh>
    <phoneticPr fontId="3"/>
  </si>
  <si>
    <t>介護予防条例第32条第1号</t>
    <rPh sb="10" eb="11">
      <t>ダイ</t>
    </rPh>
    <rPh sb="12" eb="13">
      <t>ゴウ</t>
    </rPh>
    <phoneticPr fontId="3"/>
  </si>
  <si>
    <t>管理者は、介護支援専門員に介護予防サービス計画の作成に関する業務を担当させているか。</t>
    <rPh sb="13" eb="15">
      <t>カイゴ</t>
    </rPh>
    <rPh sb="15" eb="17">
      <t>ヨボウ</t>
    </rPh>
    <phoneticPr fontId="3"/>
  </si>
  <si>
    <t>指定介護予防支援の提供に当たっては、懇切丁寧に行うことを旨とし、利用者又はその家族に対し、サービスの提供方法等について、理解しやすいように説明を行っているか。
当該利用者又は他の利用者等の生命又は身体を保護するため緊急やむを得ない場合を除き、身体的拘束その他利用者の行動を制限する行為（以下「身体的拘束等」という。）を行っていないか。また身体的拘束等を行う場合には、その態様及び時間、その際の利用者の心身の状況並びに緊急やむを得ない理由を記録しているか。</t>
    <rPh sb="4" eb="6">
      <t>ヨボウ</t>
    </rPh>
    <phoneticPr fontId="3"/>
  </si>
  <si>
    <t>介護予防条例第32条第2号</t>
    <rPh sb="10" eb="11">
      <t>ダイ</t>
    </rPh>
    <rPh sb="12" eb="13">
      <t>ゴウ</t>
    </rPh>
    <phoneticPr fontId="3"/>
  </si>
  <si>
    <t>介護予防条例第32条第3号</t>
    <rPh sb="10" eb="11">
      <t>ダイ</t>
    </rPh>
    <rPh sb="12" eb="13">
      <t>ゴウ</t>
    </rPh>
    <phoneticPr fontId="3"/>
  </si>
  <si>
    <t>介護支援専門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か。　</t>
    <rPh sb="9" eb="11">
      <t>カイゴ</t>
    </rPh>
    <rPh sb="11" eb="13">
      <t>ヨボウ</t>
    </rPh>
    <rPh sb="83" eb="85">
      <t>カイゴ</t>
    </rPh>
    <rPh sb="85" eb="87">
      <t>ヨボウ</t>
    </rPh>
    <phoneticPr fontId="3"/>
  </si>
  <si>
    <t>介護予防条例第32条第4号</t>
    <rPh sb="10" eb="11">
      <t>ダイ</t>
    </rPh>
    <rPh sb="12" eb="13">
      <t>ゴウ</t>
    </rPh>
    <phoneticPr fontId="3"/>
  </si>
  <si>
    <t>介護支援専門員は、介護予防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
※地域で不足していると認められるサービス等については、介護給付等対象サービスであるかどうかを問わず、当該不足していると思われるサービス等が地域において提供されるよう関係機関に働きかけていくことが望ましい。　</t>
    <rPh sb="9" eb="11">
      <t>カイゴ</t>
    </rPh>
    <rPh sb="11" eb="13">
      <t>ヨボウ</t>
    </rPh>
    <phoneticPr fontId="3"/>
  </si>
  <si>
    <t>介護予防条例第32条第5号</t>
    <phoneticPr fontId="3"/>
  </si>
  <si>
    <t>介護支援専門員は、介護予防サービス計画の作成の開始に当たっては、利用者によるサービスの選択に資するよう、当該地域における指定介護予防サービス事業者等に関するサービスの内容、利用料等の情報を適正に利用者又はその家族に対して提供しているか。</t>
    <rPh sb="9" eb="11">
      <t>カイゴ</t>
    </rPh>
    <rPh sb="11" eb="13">
      <t>ヨボウ</t>
    </rPh>
    <rPh sb="62" eb="64">
      <t>カイゴ</t>
    </rPh>
    <rPh sb="64" eb="66">
      <t>ヨボウ</t>
    </rPh>
    <phoneticPr fontId="3"/>
  </si>
  <si>
    <t>介護予防条例第32条第6号</t>
    <phoneticPr fontId="3"/>
  </si>
  <si>
    <t>担当職員は、介護予防サービス計画の作成に当たっては、適切な方法により、利用者について、その有している生活機能及び健康状態、その置かれている環境等を把握した上で、次に掲げる項目ごとに利用者の日常生活の状況を把握し、利用者及びその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か。
ア　運動及び移動
イ　家庭生活を含む日常生活
ウ　社会参加並びに対人関係及びコミュニケーション
エ　健康管理</t>
    <phoneticPr fontId="3"/>
  </si>
  <si>
    <t>介護予防条例第32条第7号</t>
  </si>
  <si>
    <t>指定介護予防の具体的取扱方針①</t>
    <rPh sb="4" eb="6">
      <t>ヨボウ</t>
    </rPh>
    <phoneticPr fontId="3"/>
  </si>
  <si>
    <t>担当職員は、解決すべき課題の把握(以下「アセスメント」)に当たっては、利用者が入院中であることなど物理的な理由がある場合を除き利用者の居宅を訪問し、利用者及びその家族に面接して行っているか。
この場合において、介護支援専門員は、面接の趣旨を利用者及びその家族に対して十分に説明し、理解を得ているか。
また、当該アセスメントの結果について記録するとともに、当該記録を5年間保存しているか。</t>
    <rPh sb="0" eb="2">
      <t>タントウ</t>
    </rPh>
    <rPh sb="2" eb="4">
      <t>ショクイン</t>
    </rPh>
    <rPh sb="17" eb="19">
      <t>イカ</t>
    </rPh>
    <phoneticPr fontId="3"/>
  </si>
  <si>
    <t>担当職員は、利用者の希望及び利用者についてのアセスメントの結果に基づき、利用者が目標とする生活、専門的観点からの目標及び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及びその期間等を記載した介護予防サービス計画の原案を作成しているか。</t>
    <phoneticPr fontId="3"/>
  </si>
  <si>
    <t>介護予防条例第32条第8号</t>
    <phoneticPr fontId="3"/>
  </si>
  <si>
    <t>担当職員は、サービス担当者会議の開催により、利用者の状況等に関する情報を担当者と共有するとともに、当該介護予防サービス計画の原案の内容について、担当者から、専門的な見地からの意見を求めているか。
※サービス担当者会議は、テレビ電話装置等を活用して行うことができるものとする。ただし、利用者又はその家族が参加する場合にあっては、テレビ電話装置等の活用について当該利用者等の同意を得なければない。</t>
    <rPh sb="0" eb="2">
      <t>タントウ</t>
    </rPh>
    <rPh sb="2" eb="4">
      <t>ショクイン</t>
    </rPh>
    <rPh sb="51" eb="53">
      <t>カイゴ</t>
    </rPh>
    <rPh sb="53" eb="55">
      <t>ヨボウ</t>
    </rPh>
    <phoneticPr fontId="3"/>
  </si>
  <si>
    <t>介護予防条例第32条第9号</t>
    <phoneticPr fontId="3"/>
  </si>
  <si>
    <t>担当職員は、介護予防サービス計画の原案に位置付けた指定居宅サービス等について、保険給付の対象となるかどうかを区分した上で、当該介護予防サービス計画の原案の内容について利用者又はその家族に対して説明し、文書により利用者の同意を得ているか。</t>
    <rPh sb="0" eb="2">
      <t>タントウ</t>
    </rPh>
    <rPh sb="2" eb="4">
      <t>ショクイン</t>
    </rPh>
    <rPh sb="6" eb="8">
      <t>カイゴ</t>
    </rPh>
    <rPh sb="8" eb="10">
      <t>ヨボウ</t>
    </rPh>
    <rPh sb="63" eb="65">
      <t>カイゴ</t>
    </rPh>
    <rPh sb="65" eb="67">
      <t>ヨボウ</t>
    </rPh>
    <phoneticPr fontId="3"/>
  </si>
  <si>
    <t>介護予防条例第32条第10号</t>
    <phoneticPr fontId="3"/>
  </si>
  <si>
    <t>介護予防条例第32条第11号</t>
  </si>
  <si>
    <t>担当職員は、介護予防サービス計画を作成した際には、当該介護予防サービス計画を利用者及び担当者に交付しているか。</t>
    <rPh sb="0" eb="4">
      <t>タントウショクイン</t>
    </rPh>
    <rPh sb="6" eb="8">
      <t>カイゴ</t>
    </rPh>
    <rPh sb="8" eb="10">
      <t>ヨボウ</t>
    </rPh>
    <rPh sb="27" eb="29">
      <t>カイゴ</t>
    </rPh>
    <rPh sb="29" eb="31">
      <t>ヨボウ</t>
    </rPh>
    <phoneticPr fontId="3"/>
  </si>
  <si>
    <t>介護予防条例第32条第12号</t>
  </si>
  <si>
    <t>担当職員は、介護予防サービス計画に位置付けた指定居宅サービス事業者に対して、個別サービス計画の提出を求めているか。</t>
    <rPh sb="0" eb="4">
      <t>タントウショクイン</t>
    </rPh>
    <rPh sb="6" eb="8">
      <t>カイゴ</t>
    </rPh>
    <rPh sb="8" eb="10">
      <t>ヨボウ</t>
    </rPh>
    <phoneticPr fontId="3"/>
  </si>
  <si>
    <t>担当職員は、指定介護予防サービス事業者等に対して、介護予防サービス計画に基づき、介護予防訪問看護計画書等指定介護予防サービス等基準条例において位置付けられている計画の作成を指導するとともに、サービスの提供状況、利用者の状態等に関する報告を少なくとも1月に1回、聴取しているか。</t>
    <phoneticPr fontId="3"/>
  </si>
  <si>
    <t>介護予防条例第32条第13号</t>
  </si>
  <si>
    <t>担当職員は、介護予防サービス計画を作成した後は、介護予防サービス計画の実施状況の把握(利用者についての継続的なアセスメントを含む。)を行い、必要に応じて介護予防サービス計画の変更、指定介護予防サービス事業者等との連絡調整その他の便宜の提供を行わなければならない。
担当職員は、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rPh sb="132" eb="134">
      <t>タントウ</t>
    </rPh>
    <rPh sb="134" eb="136">
      <t>ショクイン</t>
    </rPh>
    <rPh sb="138" eb="140">
      <t>カイゴ</t>
    </rPh>
    <rPh sb="140" eb="142">
      <t>ヨボウ</t>
    </rPh>
    <phoneticPr fontId="3"/>
  </si>
  <si>
    <t>介護予防条例第32条第14号、その2</t>
    <phoneticPr fontId="3"/>
  </si>
  <si>
    <t>介護予防条例第32条第15号</t>
    <phoneticPr fontId="3"/>
  </si>
  <si>
    <t>担当職員は、介護予防サービス計画に位置付けた期間が終了するときは、当該介護予防サービス計画の目標の達成状況について評価しているか。</t>
    <phoneticPr fontId="3"/>
  </si>
  <si>
    <t>(16)</t>
  </si>
  <si>
    <t>介護予防条例第32条第16号</t>
    <phoneticPr fontId="3"/>
  </si>
  <si>
    <t xml:space="preserve">
(17)</t>
    <phoneticPr fontId="3"/>
  </si>
  <si>
    <t>担当職員は、次に掲げる場合においては、サービス担当者会議の開催により、介護予防サ―ビス計画の変更の必要性について、担当者から、専門的な見地からの意見を求めているか。
イ 要支援認定を受けている利用者が要支援更新認定を受けた場合
ロ 要支援認定を受けている利用者が要支援状態区分の変更の認定を受けた場合</t>
    <rPh sb="0" eb="2">
      <t>タントウ</t>
    </rPh>
    <rPh sb="2" eb="4">
      <t>ショクイン</t>
    </rPh>
    <rPh sb="35" eb="37">
      <t>カイゴ</t>
    </rPh>
    <rPh sb="37" eb="39">
      <t>ヨボウ</t>
    </rPh>
    <rPh sb="86" eb="88">
      <t>シエン</t>
    </rPh>
    <rPh sb="101" eb="103">
      <t>シエン</t>
    </rPh>
    <rPh sb="117" eb="119">
      <t>シエン</t>
    </rPh>
    <rPh sb="132" eb="134">
      <t>シエン</t>
    </rPh>
    <phoneticPr fontId="3"/>
  </si>
  <si>
    <t>介護予防条例第32条第17号</t>
  </si>
  <si>
    <t xml:space="preserve">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
</t>
    <rPh sb="0" eb="2">
      <t>タントウ</t>
    </rPh>
    <rPh sb="2" eb="4">
      <t>ショクイン</t>
    </rPh>
    <phoneticPr fontId="3"/>
  </si>
  <si>
    <t>介護予防条例第32条第19号</t>
    <phoneticPr fontId="3"/>
  </si>
  <si>
    <t>担当職員は、介護保険施設等から退院又は退所しようとする要支援者から依頼があった場合には、居宅における生活へ円滑に移行できるよう、あらかじめ、介護予防サービス計画の作成等の援助を行っているか。</t>
    <rPh sb="0" eb="2">
      <t>タントウ</t>
    </rPh>
    <rPh sb="2" eb="4">
      <t>ショクイン</t>
    </rPh>
    <rPh sb="28" eb="30">
      <t>シエン</t>
    </rPh>
    <rPh sb="70" eb="72">
      <t>カイゴ</t>
    </rPh>
    <rPh sb="72" eb="74">
      <t>ヨボウ</t>
    </rPh>
    <phoneticPr fontId="3"/>
  </si>
  <si>
    <t>介護予防条例第32条第20号</t>
  </si>
  <si>
    <t>担当職員は、利用者が介護予防訪問看護、介護予防通所リハビリテーション等の医療サービスの利用を希望している場合その他必要な場合には、利用者の同意を得て主治の医師又は歯科医師の意見を求めているか。
その場合において、担当職員は、介護予防サービス計画を作成した際には、当該介護予防サービス計画を主治の医師等に交付しているか。</t>
    <rPh sb="89" eb="90">
      <t>モト</t>
    </rPh>
    <phoneticPr fontId="3"/>
  </si>
  <si>
    <t>介護予防条例第32条第21号、その2</t>
    <phoneticPr fontId="3"/>
  </si>
  <si>
    <t>指定介護予防支援の具体的取扱方針③</t>
    <rPh sb="4" eb="6">
      <t>ヨボウ</t>
    </rPh>
    <phoneticPr fontId="3"/>
  </si>
  <si>
    <t>担当職員は、介護予防サービス計画 に介護予防訪問看護、介護予防通所リハビリテーション等の医療 サービスを位置付ける場合にあっては、当該医療サービスに係る 主治の医師等の指示がある場合に限りこれを行うものとし、医療 サービス以外の指定介護予防サービス等を位置付ける場合にあっ ては、当該介護予防サービス等に係る主治の医師の医学的観点からの留意事項が示されているときは、当該留意点を尊重してこれを行っているか。</t>
    <phoneticPr fontId="3"/>
  </si>
  <si>
    <t>介護予防条例第32条第22号</t>
    <phoneticPr fontId="3"/>
  </si>
  <si>
    <t>介護予防条例第32条第23号</t>
  </si>
  <si>
    <t>担当職員は，介護予防サービス計画に介護予防福祉用具貸与を位置付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ますか</t>
    <phoneticPr fontId="3"/>
  </si>
  <si>
    <t>介護予防条例第32条第24号</t>
  </si>
  <si>
    <t>介護予防条例第32条第25号</t>
  </si>
  <si>
    <t>介護予防条例第32条第26号</t>
  </si>
  <si>
    <t>介護予防条例第32条第27号</t>
  </si>
  <si>
    <t>介護予防条例第32条第28号</t>
  </si>
  <si>
    <t>指定介護予防支援事業者は、地域ケア会議から、検討を行 うための資料又は情報の提供、意見の開陳その他必要な協力が あった場合には、これに協力するよう努めているか。</t>
    <phoneticPr fontId="3"/>
  </si>
  <si>
    <t>担当職員は、利用者が提示する被保険者証に、認定審査会 意見又は指定に係る介護予防サービスの種類若しくは地域密着型 介護予防サービスの種類についての記載がある場合には、利用者 にその趣旨を説明し、理解を得た上で、その内容に沿って介護予防サービス計画を作成しているか。</t>
    <phoneticPr fontId="3"/>
  </si>
  <si>
    <t>担当職員は、要支援認定を受けている利用者が要介護認定 を受けた場合には、指定居宅介護支援事業者と当該利用者に係る必要な情報を提供する等の連携を図っているか。</t>
    <phoneticPr fontId="3"/>
  </si>
  <si>
    <t>担当職員は，介護予防サービス計画に特定介護予防福祉用具販売を位置付ける場合にあっては，その利用の妥当性を検討し，当該計画に特定介護予防福祉用具販売が必要な理由を記載しているか。</t>
    <phoneticPr fontId="3"/>
  </si>
  <si>
    <t>担当職員は、介護予防サービス計画 に介護予防短期入所生活介護又は介護予防短期入所療養介護を位 置付ける場合にあっては、利用者の居宅における自立した日常生 活の維持に十分に留意するものとし、利用者の心身の状況等を勘 案して特に必要と認められる場合を除き、介護予防短期入所生活介護又は介護予防短期入所療養介護を利用する日数が要支援認定 の有効期間のおおむね半数を超えないようにしているか。</t>
    <phoneticPr fontId="3"/>
  </si>
  <si>
    <t>指定居宅介護支援事業者である指定介護予防支援事業者 は、市町村長から情報の提供を求められた場合には、その求めに応じているか。</t>
    <phoneticPr fontId="3"/>
  </si>
  <si>
    <t>介護予防条例第32条第29号</t>
  </si>
  <si>
    <t>介護予防条例第33条第1号</t>
    <phoneticPr fontId="3"/>
  </si>
  <si>
    <t>単に運動機能や栄養状態、口腔機能といった特定の機能の改 善だけを目指すものではなく、これらの機能の改善や環境の調整 などを通じて、利用者の日常生活の自立のための取組を総合的に 支援することによって生活の質の向上を目指しているか。</t>
    <phoneticPr fontId="3"/>
  </si>
  <si>
    <t>利用者による主体的な取組を支援し、常に利用者の生活機能の向上に対する意欲を高めるよう支援しているか。</t>
    <phoneticPr fontId="3"/>
  </si>
  <si>
    <t>具体的な日常生活における行為について、利用者の状態の特 性を踏まえた目標を設定し、利用者、サービス提供者等とともに目標を共有しているか。</t>
    <phoneticPr fontId="3"/>
  </si>
  <si>
    <t>介護予防条例第33条第2号</t>
  </si>
  <si>
    <t>介護予防条例第33条第3号</t>
  </si>
  <si>
    <t>利用者の自立を最大限に引き出す支援を行うことを基本と し、利用者のできる行為は、可能な限り本人が行うよう配慮しているか。</t>
    <phoneticPr fontId="3"/>
  </si>
  <si>
    <t>介護予防条例第33条第4号</t>
  </si>
  <si>
    <t>介護予防条例第33条第5号</t>
  </si>
  <si>
    <t xml:space="preserve"> サービス担当者会議等を通じて、多くの種類の専門職の連携 により、地域における様々な予防給付の対象となるサービス以外 の保健医療サービス又は福祉サービス、当該地域の住民による自発的な活動によるサービス等の利用も含めて、介護予防に資する取組を積極的に活用しているか。</t>
    <phoneticPr fontId="3"/>
  </si>
  <si>
    <t>介護予防条例第33条第6号</t>
  </si>
  <si>
    <t>地域支援事業及び介護給付と連続性及び一貫性を持った支援を行うよう配慮しているか。</t>
    <phoneticPr fontId="3"/>
  </si>
  <si>
    <t>介護予防サービス計画の策定に当たっては、利用者の個別性を重視した効果的なものになっているか。</t>
    <phoneticPr fontId="3"/>
  </si>
  <si>
    <t>介護予防条例第33条第7号</t>
  </si>
  <si>
    <t>機能の改善の後についてもその状態の維持への支援に努め ているか。</t>
    <phoneticPr fontId="3"/>
  </si>
  <si>
    <t>介護予防条例第33条第8号</t>
  </si>
  <si>
    <t>法第115条
の25</t>
    <phoneticPr fontId="3"/>
  </si>
  <si>
    <t>当該指定に係る事業所の名称及び所在地その他厚生労働省令で定める事項に変更があったときは10日以内に、事業を廃止し、休止し、若しくは再開したときは、1ヶ月前までに、その旨を市長に届け出ているか。</t>
    <rPh sb="45" eb="46">
      <t>ニチ</t>
    </rPh>
    <rPh sb="46" eb="48">
      <t>イナイ</t>
    </rPh>
    <rPh sb="75" eb="77">
      <t>ゲツマエ</t>
    </rPh>
    <rPh sb="85" eb="87">
      <t>シチョウ</t>
    </rPh>
    <phoneticPr fontId="3"/>
  </si>
  <si>
    <t>介護予防条例第35条第1項</t>
    <rPh sb="10" eb="11">
      <t>ダイ</t>
    </rPh>
    <rPh sb="12" eb="13">
      <t>コウ</t>
    </rPh>
    <phoneticPr fontId="3"/>
  </si>
  <si>
    <t>介護予防条例第35条第2項</t>
    <rPh sb="10" eb="11">
      <t>ダイ</t>
    </rPh>
    <rPh sb="12" eb="13">
      <t>コウ</t>
    </rPh>
    <phoneticPr fontId="3"/>
  </si>
  <si>
    <t>指定介護予防の具体的取扱方針②</t>
    <phoneticPr fontId="3"/>
  </si>
  <si>
    <t>介護予防支援（１）</t>
    <phoneticPr fontId="4"/>
  </si>
  <si>
    <t>地域包括支援センターの設置者である指定介護予防支援事業者</t>
    <phoneticPr fontId="4"/>
  </si>
  <si>
    <t>介護予防支援（２）</t>
  </si>
  <si>
    <t>厚生労働省老健局長が定める様式による届出を行った指定居宅介護支援事業者である指定介護予防支援事業者</t>
    <phoneticPr fontId="4"/>
  </si>
  <si>
    <t>新規に介護予防サービス計画を作成</t>
    <rPh sb="0" eb="2">
      <t>シンキ</t>
    </rPh>
    <rPh sb="3" eb="5">
      <t>カイゴ</t>
    </rPh>
    <rPh sb="5" eb="7">
      <t>ヨボウ</t>
    </rPh>
    <rPh sb="11" eb="13">
      <t>ケイカク</t>
    </rPh>
    <rPh sb="14" eb="16">
      <t>サクセイ</t>
    </rPh>
    <phoneticPr fontId="4"/>
  </si>
  <si>
    <t>委託連携加算</t>
    <rPh sb="0" eb="2">
      <t>イタク</t>
    </rPh>
    <rPh sb="2" eb="4">
      <t>レンケイ</t>
    </rPh>
    <rPh sb="4" eb="6">
      <t>カサン</t>
    </rPh>
    <phoneticPr fontId="4"/>
  </si>
  <si>
    <t>地域包括支援センターの設置者である指定介護予防支援事業所が、介護予防支援を居宅介護支援事業所に委託する際、当該利用者に係る必要な情報を居宅介護支援事業所に提供し、居宅介護支援事業所における介護予防サービス計画の作成等に協力した場合</t>
    <phoneticPr fontId="4"/>
  </si>
  <si>
    <t xml:space="preserve">業務継続計画を策定していない
</t>
    <rPh sb="0" eb="4">
      <t>ギョウムケイゾク</t>
    </rPh>
    <rPh sb="4" eb="6">
      <t>ケイカク</t>
    </rPh>
    <phoneticPr fontId="4"/>
  </si>
  <si>
    <t>当該業務継続計画に従い必要な措置を講じていない</t>
    <phoneticPr fontId="4"/>
  </si>
  <si>
    <t>特別地域介護予防支援加算</t>
    <rPh sb="0" eb="2">
      <t>トクベツ</t>
    </rPh>
    <rPh sb="2" eb="4">
      <t>チイキ</t>
    </rPh>
    <rPh sb="4" eb="6">
      <t>カイゴ</t>
    </rPh>
    <rPh sb="6" eb="8">
      <t>ヨボウ</t>
    </rPh>
    <rPh sb="8" eb="10">
      <t>シエン</t>
    </rPh>
    <rPh sb="10" eb="12">
      <t>カサン</t>
    </rPh>
    <phoneticPr fontId="4"/>
  </si>
  <si>
    <t>【介護予防支援費】加算自己点検シート　</t>
    <rPh sb="1" eb="3">
      <t>カイゴ</t>
    </rPh>
    <rPh sb="3" eb="5">
      <t>ヨボウ</t>
    </rPh>
    <rPh sb="5" eb="8">
      <t>シエンヒ</t>
    </rPh>
    <phoneticPr fontId="4"/>
  </si>
  <si>
    <t>2　要支援度別利用者数の状況</t>
    <rPh sb="3" eb="5">
      <t>シエン</t>
    </rPh>
    <phoneticPr fontId="4"/>
  </si>
  <si>
    <t>1　指定介護予防支援事業の月別利用者数</t>
    <rPh sb="2" eb="4">
      <t>シテイ</t>
    </rPh>
    <rPh sb="4" eb="6">
      <t>カイゴ</t>
    </rPh>
    <rPh sb="6" eb="8">
      <t>ヨボウ</t>
    </rPh>
    <rPh sb="8" eb="10">
      <t>シエン</t>
    </rPh>
    <rPh sb="10" eb="12">
      <t>ジギョウ</t>
    </rPh>
    <rPh sb="13" eb="15">
      <t>ツキベツ</t>
    </rPh>
    <rPh sb="15" eb="18">
      <t>リヨウシャ</t>
    </rPh>
    <rPh sb="18" eb="19">
      <t>スウ</t>
    </rPh>
    <phoneticPr fontId="4"/>
  </si>
  <si>
    <t>【介護予防支援】</t>
    <rPh sb="1" eb="3">
      <t>カイゴ</t>
    </rPh>
    <rPh sb="3" eb="5">
      <t>ヨボウ</t>
    </rPh>
    <rPh sb="5" eb="7">
      <t>シエン</t>
    </rPh>
    <phoneticPr fontId="4"/>
  </si>
  <si>
    <t>事業運営は、当該事業の利用者が可能な限りその居宅において、その有する能力に応じ自立した日常生活を営むことができるよう配慮して行われているか。</t>
    <rPh sb="6" eb="8">
      <t>トウガイ</t>
    </rPh>
    <rPh sb="8" eb="10">
      <t>ジギョウ</t>
    </rPh>
    <rPh sb="11" eb="14">
      <t>リヨウシャ</t>
    </rPh>
    <rPh sb="15" eb="17">
      <t>カノウ</t>
    </rPh>
    <rPh sb="18" eb="19">
      <t>カギ</t>
    </rPh>
    <rPh sb="62" eb="63">
      <t>オコナ</t>
    </rPh>
    <phoneticPr fontId="3"/>
  </si>
  <si>
    <t>指定介護予防支援の基本取扱方針</t>
    <rPh sb="4" eb="6">
      <t>ヨボウ</t>
    </rPh>
    <phoneticPr fontId="3"/>
  </si>
  <si>
    <t>介護予防支援の提 供に当たっての留意点</t>
    <phoneticPr fontId="3"/>
  </si>
  <si>
    <t>担当職員は、（13）に規定する実施状況の把握(以下「モニタリング」)に当たっては、利用者及びその家族、指定居宅サービス事業者等との連絡を継続的に行うこととし、特段の事情のない限り、次に定めるところにより行われているか。
①　少なくともサービスの提供を開始する月の翌月から起算して３月に１回、利用者の居宅を訪問し、利用者に面接すること。
ただし、次のいずれにも該当する場合であって、サービスの提供を開始する月の翌月から起算して３月ごとの期間について、少なくとも連続する2期間に１回、利用者の居宅を訪問し、利用者に面接するときは、利用者の居宅を訪問しない月においては、テレビ電話装置等を活用して、利用者に面接することができる。
　・テレビ電話装置等を活用して面接を行うことについて、文書により利用者の同意を得ているか。
　・サービス担当者会議等において、次に掲げる事項について主治の医師、担当者その他の関係者の合意を得ていること。
（ⅰ）利用者の心身の状況が安定しているか。
（ⅱ）利用者がテレビ電話装置等を活用して意思疎通を行うことができるか。
（ⅲ）介護支援専門員が、テレビ電話装置等を活用したモニタリングでは把握できない情報について、担当者から提供を受けることが可能か。
②　少なくとも１月に１回、モニタリングの結果を記録すること。</t>
    <rPh sb="0" eb="2">
      <t>タントウ</t>
    </rPh>
    <rPh sb="2" eb="4">
      <t>ショクイン</t>
    </rPh>
    <rPh sb="23" eb="25">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</si>
</sst>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quot;"/>
    <numFmt numFmtId="177" formatCode="#,##0.0&quot;人&quot;"/>
    <numFmt numFmtId="178" formatCode="0.0"/>
    <numFmt numFmtId="179" formatCode="#,##0.0;[Red]\-#,##0.0"/>
    <numFmt numFmtId="180" formatCode="#,##0.0#"/>
    <numFmt numFmtId="181" formatCode="#,##0.##"/>
  </numFmts>
  <fonts count="47">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6"/>
      <name val="ＭＳ Ｐゴシック"/>
      <family val="3"/>
      <charset val="128"/>
    </font>
    <font>
      <sz val="11"/>
      <color indexed="8"/>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4"/>
      <name val="ＭＳ ゴシック"/>
      <family val="3"/>
      <charset val="128"/>
    </font>
    <font>
      <sz val="12"/>
      <name val="ＭＳ 明朝"/>
      <family val="2"/>
      <charset val="128"/>
    </font>
    <font>
      <sz val="9"/>
      <name val="ＭＳ明朝"/>
      <family val="3"/>
      <charset val="128"/>
    </font>
    <font>
      <sz val="10"/>
      <name val="ＭＳ Ｐ明朝"/>
      <family val="1"/>
      <charset val="128"/>
    </font>
    <font>
      <sz val="11"/>
      <name val="ＭＳ Ｐゴシック"/>
      <family val="3"/>
      <charset val="128"/>
    </font>
    <font>
      <b/>
      <sz val="16"/>
      <name val="ＭＳ Ｐゴシック"/>
      <family val="3"/>
      <charset val="128"/>
    </font>
    <font>
      <u/>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b/>
      <sz val="14"/>
      <name val="ＭＳ ゴシック"/>
      <family val="3"/>
      <charset val="128"/>
    </font>
    <font>
      <b/>
      <sz val="18"/>
      <name val="ＭＳ ゴシック"/>
      <family val="3"/>
      <charset val="128"/>
    </font>
    <font>
      <sz val="11"/>
      <color rgb="FFFF0000"/>
      <name val="ＭＳ Ｐゴシック"/>
      <family val="2"/>
      <charset val="128"/>
      <scheme val="minor"/>
    </font>
    <font>
      <sz val="12"/>
      <name val="HGSｺﾞｼｯｸM"/>
      <family val="3"/>
      <charset val="128"/>
    </font>
    <font>
      <sz val="6"/>
      <name val="ＭＳ Ｐゴシック"/>
      <family val="2"/>
      <charset val="128"/>
      <scheme val="minor"/>
    </font>
    <font>
      <sz val="11"/>
      <name val="HGSｺﾞｼｯｸM"/>
      <family val="3"/>
      <charset val="128"/>
    </font>
    <font>
      <b/>
      <sz val="12"/>
      <name val="HGSｺﾞｼｯｸM"/>
      <family val="3"/>
      <charset val="128"/>
    </font>
    <font>
      <b/>
      <sz val="16"/>
      <name val="HGSｺﾞｼｯｸM"/>
      <family val="3"/>
      <charset val="128"/>
    </font>
    <font>
      <b/>
      <sz val="14"/>
      <name val="HGSｺﾞｼｯｸM"/>
      <family val="3"/>
      <charset val="128"/>
    </font>
    <font>
      <sz val="16"/>
      <name val="HGSｺﾞｼｯｸM"/>
      <family val="3"/>
      <charset val="128"/>
    </font>
    <font>
      <sz val="14"/>
      <name val="HGSｺﾞｼｯｸM"/>
      <family val="3"/>
      <charset val="128"/>
    </font>
    <font>
      <b/>
      <sz val="11"/>
      <color rgb="FFFF0000"/>
      <name val="ＭＳ Ｐゴシック"/>
      <family val="3"/>
      <charset val="128"/>
      <scheme val="minor"/>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9"/>
      <color indexed="8"/>
      <name val="ＭＳ明朝"/>
      <family val="3"/>
      <charset val="128"/>
    </font>
    <font>
      <sz val="9"/>
      <color indexed="8"/>
      <name val="ＭＳ ゴシック"/>
      <family val="3"/>
      <charset val="128"/>
    </font>
    <font>
      <b/>
      <sz val="14"/>
      <color indexed="8"/>
      <name val="ＭＳ ゴシック"/>
      <family val="3"/>
      <charset val="128"/>
    </font>
    <font>
      <sz val="14"/>
      <color rgb="FFFF0000"/>
      <name val="HGSｺﾞｼｯｸM"/>
      <family val="3"/>
      <charset val="128"/>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b/>
      <sz val="9"/>
      <color rgb="FF000000"/>
      <name val="ＭＳ ゴシック"/>
      <family val="3"/>
      <charset val="128"/>
    </font>
    <font>
      <sz val="6"/>
      <name val="ＭＳ Ｐゴシック"/>
      <family val="3"/>
    </font>
    <font>
      <b/>
      <sz val="12"/>
      <name val="ＭＳ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
      <patternFill patternType="solid">
        <fgColor theme="6" tint="0.79998168889431442"/>
        <bgColor indexed="64"/>
      </patternFill>
    </fill>
    <fill>
      <patternFill patternType="solid">
        <fgColor indexed="22"/>
        <bgColor indexed="64"/>
      </patternFill>
    </fill>
    <fill>
      <patternFill patternType="solid">
        <fgColor indexed="9"/>
        <bgColor indexed="64"/>
      </patternFill>
    </fill>
  </fills>
  <borders count="9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hair">
        <color auto="1"/>
      </right>
      <top/>
      <bottom style="hair">
        <color auto="1"/>
      </bottom>
      <diagonal/>
    </border>
    <border>
      <left/>
      <right style="hair">
        <color auto="1"/>
      </right>
      <top style="hair">
        <color auto="1"/>
      </top>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55">
    <xf numFmtId="0" fontId="0" fillId="0" borderId="0" xfId="0">
      <alignment vertical="center"/>
    </xf>
    <xf numFmtId="0" fontId="8" fillId="0" borderId="4" xfId="0" applyFont="1" applyFill="1" applyBorder="1" applyAlignment="1">
      <alignment horizontal="center" vertical="center"/>
    </xf>
    <xf numFmtId="49" fontId="7" fillId="0" borderId="7"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0" applyFont="1" applyFill="1" applyBorder="1" applyAlignment="1">
      <alignment vertical="center" wrapText="1"/>
    </xf>
    <xf numFmtId="0" fontId="8" fillId="0" borderId="6" xfId="0" applyFont="1" applyFill="1" applyBorder="1" applyAlignment="1">
      <alignment vertical="center" wrapText="1"/>
    </xf>
    <xf numFmtId="0" fontId="8" fillId="0" borderId="0" xfId="0" applyFont="1">
      <alignment vertical="center"/>
    </xf>
    <xf numFmtId="0" fontId="8" fillId="0" borderId="0" xfId="1" applyFont="1">
      <alignment vertical="center"/>
    </xf>
    <xf numFmtId="0" fontId="10" fillId="0" borderId="0" xfId="0" applyFont="1">
      <alignment vertical="center"/>
    </xf>
    <xf numFmtId="0" fontId="11" fillId="0" borderId="0" xfId="0" applyFont="1" applyFill="1" applyAlignment="1">
      <alignment vertical="center" wrapText="1"/>
    </xf>
    <xf numFmtId="0" fontId="8" fillId="0" borderId="6" xfId="0" applyFont="1" applyFill="1" applyBorder="1" applyAlignment="1">
      <alignment horizontal="justify" vertical="center" wrapText="1"/>
    </xf>
    <xf numFmtId="0" fontId="12" fillId="0" borderId="0" xfId="0" applyFont="1" applyAlignment="1">
      <alignment horizontal="justify" vertical="center"/>
    </xf>
    <xf numFmtId="49" fontId="8" fillId="2" borderId="7" xfId="0" applyNumberFormat="1" applyFont="1" applyFill="1" applyBorder="1">
      <alignment vertical="center"/>
    </xf>
    <xf numFmtId="0" fontId="8" fillId="2" borderId="6" xfId="0" applyFont="1" applyFill="1" applyBorder="1" applyAlignment="1">
      <alignment vertical="center" wrapText="1"/>
    </xf>
    <xf numFmtId="0" fontId="8" fillId="2" borderId="4" xfId="0" applyFont="1" applyFill="1" applyBorder="1" applyAlignment="1">
      <alignment horizontal="center" vertical="center"/>
    </xf>
    <xf numFmtId="0" fontId="10" fillId="2" borderId="4" xfId="0" applyFont="1" applyFill="1" applyBorder="1">
      <alignment vertical="center"/>
    </xf>
    <xf numFmtId="49" fontId="8" fillId="0" borderId="7" xfId="0" applyNumberFormat="1" applyFont="1" applyFill="1" applyBorder="1">
      <alignment vertical="center"/>
    </xf>
    <xf numFmtId="0" fontId="10" fillId="0" borderId="4" xfId="0" applyFont="1" applyFill="1" applyBorder="1">
      <alignment vertical="center"/>
    </xf>
    <xf numFmtId="0" fontId="8" fillId="0" borderId="6" xfId="0" applyFont="1" applyFill="1" applyBorder="1" applyAlignment="1">
      <alignment horizontal="justify" vertical="center"/>
    </xf>
    <xf numFmtId="0" fontId="10" fillId="0" borderId="3" xfId="0" applyFont="1" applyFill="1" applyBorder="1">
      <alignment vertical="center"/>
    </xf>
    <xf numFmtId="49" fontId="8" fillId="0" borderId="10" xfId="0" applyNumberFormat="1" applyFont="1" applyFill="1" applyBorder="1">
      <alignment vertical="center"/>
    </xf>
    <xf numFmtId="0" fontId="8" fillId="2" borderId="6" xfId="0" applyFont="1" applyFill="1" applyBorder="1" applyAlignment="1">
      <alignment horizontal="justify" vertical="center"/>
    </xf>
    <xf numFmtId="0" fontId="8" fillId="2" borderId="4" xfId="0" applyFont="1" applyFill="1" applyBorder="1" applyAlignment="1">
      <alignment vertical="center" wrapText="1"/>
    </xf>
    <xf numFmtId="0" fontId="8" fillId="2" borderId="7" xfId="0" applyFont="1" applyFill="1" applyBorder="1">
      <alignment vertical="center"/>
    </xf>
    <xf numFmtId="0" fontId="8" fillId="2" borderId="6" xfId="0" applyFont="1" applyFill="1" applyBorder="1" applyAlignment="1">
      <alignment horizontal="justify" vertical="center" wrapText="1"/>
    </xf>
    <xf numFmtId="0" fontId="8" fillId="2" borderId="4" xfId="0" applyFont="1" applyFill="1" applyBorder="1" applyAlignment="1">
      <alignment horizontal="justify" vertical="center"/>
    </xf>
    <xf numFmtId="0" fontId="8" fillId="2" borderId="4" xfId="0" applyFont="1" applyFill="1" applyBorder="1">
      <alignment vertical="center"/>
    </xf>
    <xf numFmtId="0" fontId="8" fillId="0" borderId="4" xfId="0" applyFont="1" applyFill="1" applyBorder="1">
      <alignment vertical="center"/>
    </xf>
    <xf numFmtId="0" fontId="10" fillId="2" borderId="2" xfId="0" applyFont="1" applyFill="1" applyBorder="1">
      <alignment vertical="center"/>
    </xf>
    <xf numFmtId="0" fontId="8" fillId="2" borderId="12" xfId="0" applyFont="1" applyFill="1" applyBorder="1" applyAlignment="1">
      <alignment vertical="center" wrapText="1"/>
    </xf>
    <xf numFmtId="0" fontId="10" fillId="2" borderId="3" xfId="0" applyFont="1" applyFill="1" applyBorder="1">
      <alignment vertical="center"/>
    </xf>
    <xf numFmtId="0" fontId="8" fillId="2" borderId="11" xfId="0" applyFont="1" applyFill="1" applyBorder="1" applyAlignment="1">
      <alignment horizontal="justify"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9" fontId="6" fillId="0" borderId="7" xfId="0" applyNumberFormat="1" applyFont="1" applyFill="1" applyBorder="1">
      <alignment vertical="center"/>
    </xf>
    <xf numFmtId="49" fontId="6" fillId="2" borderId="7" xfId="0" applyNumberFormat="1" applyFont="1" applyFill="1" applyBorder="1">
      <alignment vertical="center"/>
    </xf>
    <xf numFmtId="0" fontId="8" fillId="2" borderId="0" xfId="0" applyFont="1" applyFill="1" applyAlignment="1">
      <alignment horizontal="justify" vertical="center"/>
    </xf>
    <xf numFmtId="0" fontId="8" fillId="0" borderId="7" xfId="0" applyFont="1" applyFill="1" applyBorder="1">
      <alignment vertical="center"/>
    </xf>
    <xf numFmtId="0" fontId="8" fillId="0" borderId="12" xfId="0" applyFont="1" applyFill="1" applyBorder="1" applyAlignment="1">
      <alignment horizontal="justify" vertical="center" wrapText="1"/>
    </xf>
    <xf numFmtId="0" fontId="8" fillId="2" borderId="12" xfId="0" applyFont="1" applyFill="1" applyBorder="1" applyAlignment="1">
      <alignment horizontal="justify" vertical="center"/>
    </xf>
    <xf numFmtId="0" fontId="13" fillId="0" borderId="0" xfId="2">
      <alignment vertical="center"/>
    </xf>
    <xf numFmtId="0" fontId="13" fillId="0" borderId="0" xfId="2" applyBorder="1" applyAlignment="1">
      <alignment horizontal="center" vertical="center"/>
    </xf>
    <xf numFmtId="0" fontId="13" fillId="0" borderId="18" xfId="2" applyBorder="1" applyAlignment="1">
      <alignment vertical="center"/>
    </xf>
    <xf numFmtId="0" fontId="13" fillId="0" borderId="0" xfId="2" applyBorder="1" applyAlignment="1">
      <alignment vertical="center"/>
    </xf>
    <xf numFmtId="0" fontId="13" fillId="0" borderId="0" xfId="2" applyBorder="1">
      <alignment vertical="center"/>
    </xf>
    <xf numFmtId="0" fontId="13" fillId="0" borderId="0" xfId="2" applyAlignment="1"/>
    <xf numFmtId="0" fontId="13" fillId="0" borderId="19" xfId="2" applyBorder="1" applyAlignment="1">
      <alignment horizontal="distributed" vertical="top"/>
    </xf>
    <xf numFmtId="0" fontId="13" fillId="0" borderId="22" xfId="2" applyFont="1" applyBorder="1" applyAlignment="1">
      <alignment horizontal="left" vertical="top"/>
    </xf>
    <xf numFmtId="0" fontId="13" fillId="0" borderId="23" xfId="2" applyFont="1" applyBorder="1" applyAlignment="1">
      <alignment horizontal="center" vertical="center"/>
    </xf>
    <xf numFmtId="0" fontId="13" fillId="0" borderId="23" xfId="2" applyBorder="1" applyAlignment="1">
      <alignment horizontal="center" vertical="center"/>
    </xf>
    <xf numFmtId="0" fontId="13" fillId="0" borderId="24" xfId="2" applyFont="1" applyBorder="1" applyAlignment="1">
      <alignment horizontal="center" vertical="center"/>
    </xf>
    <xf numFmtId="0" fontId="13" fillId="0" borderId="0" xfId="2" applyAlignment="1">
      <alignment horizontal="distributed" vertical="center"/>
    </xf>
    <xf numFmtId="0" fontId="13" fillId="0" borderId="14" xfId="2" applyBorder="1" applyAlignment="1">
      <alignment horizontal="distributed" vertical="center"/>
    </xf>
    <xf numFmtId="0" fontId="13" fillId="0" borderId="15" xfId="2" applyBorder="1">
      <alignment vertical="center"/>
    </xf>
    <xf numFmtId="0" fontId="13" fillId="0" borderId="25" xfId="2" applyBorder="1">
      <alignment vertical="center"/>
    </xf>
    <xf numFmtId="0" fontId="13" fillId="0" borderId="17" xfId="2" applyBorder="1">
      <alignment vertical="center"/>
    </xf>
    <xf numFmtId="0" fontId="13" fillId="0" borderId="14" xfId="2" applyFont="1" applyBorder="1" applyAlignment="1">
      <alignment horizontal="distributed" vertical="center"/>
    </xf>
    <xf numFmtId="0" fontId="13" fillId="0" borderId="19" xfId="2" applyFont="1" applyBorder="1" applyAlignment="1">
      <alignment horizontal="left" vertical="top"/>
    </xf>
    <xf numFmtId="0" fontId="13" fillId="0" borderId="20" xfId="2" applyBorder="1" applyAlignment="1">
      <alignment horizontal="center" vertical="top" wrapText="1"/>
    </xf>
    <xf numFmtId="0" fontId="13" fillId="0" borderId="20" xfId="2" applyBorder="1" applyAlignment="1">
      <alignment vertical="center"/>
    </xf>
    <xf numFmtId="0" fontId="13" fillId="0" borderId="21" xfId="2" applyBorder="1" applyAlignment="1">
      <alignment vertical="center"/>
    </xf>
    <xf numFmtId="0" fontId="13" fillId="0" borderId="14" xfId="2" applyFont="1" applyBorder="1" applyAlignment="1">
      <alignment horizontal="distributed" vertical="center" wrapText="1"/>
    </xf>
    <xf numFmtId="0" fontId="13" fillId="0" borderId="14" xfId="2" applyBorder="1" applyAlignment="1">
      <alignment horizontal="center" vertical="center"/>
    </xf>
    <xf numFmtId="0" fontId="16" fillId="0" borderId="0" xfId="3" applyFont="1">
      <alignment vertical="center"/>
    </xf>
    <xf numFmtId="0" fontId="13" fillId="0" borderId="0" xfId="3">
      <alignment vertical="center"/>
    </xf>
    <xf numFmtId="0" fontId="13" fillId="0" borderId="0" xfId="3" applyFont="1">
      <alignment vertical="center"/>
    </xf>
    <xf numFmtId="0" fontId="6" fillId="0" borderId="0" xfId="4" applyFont="1" applyAlignment="1">
      <alignment vertical="center"/>
    </xf>
    <xf numFmtId="0" fontId="6" fillId="0" borderId="0" xfId="4" applyFont="1" applyBorder="1" applyAlignment="1">
      <alignment vertical="center"/>
    </xf>
    <xf numFmtId="0" fontId="7" fillId="0" borderId="0" xfId="4" applyFont="1" applyBorder="1"/>
    <xf numFmtId="0" fontId="7" fillId="0" borderId="0" xfId="4" applyFont="1" applyAlignment="1">
      <alignment vertical="top"/>
    </xf>
    <xf numFmtId="0" fontId="18" fillId="0" borderId="0" xfId="4" applyFont="1" applyBorder="1" applyAlignment="1">
      <alignment vertical="center"/>
    </xf>
    <xf numFmtId="0" fontId="18" fillId="0" borderId="0" xfId="4" applyFont="1" applyAlignment="1">
      <alignment vertical="center"/>
    </xf>
    <xf numFmtId="0" fontId="13" fillId="0" borderId="29" xfId="4" applyFont="1" applyBorder="1"/>
    <xf numFmtId="0" fontId="18" fillId="0" borderId="29" xfId="4" applyFont="1" applyBorder="1" applyAlignment="1">
      <alignment vertical="center"/>
    </xf>
    <xf numFmtId="0" fontId="6" fillId="0" borderId="29" xfId="4" applyFont="1" applyBorder="1" applyAlignment="1">
      <alignment vertical="center"/>
    </xf>
    <xf numFmtId="0" fontId="13" fillId="0" borderId="0" xfId="4" applyAlignment="1">
      <alignment horizontal="center" vertical="center"/>
    </xf>
    <xf numFmtId="0" fontId="7" fillId="0" borderId="0" xfId="4" applyFont="1" applyAlignment="1">
      <alignment horizontal="left" vertical="center"/>
    </xf>
    <xf numFmtId="0" fontId="13" fillId="0" borderId="0" xfId="4" applyBorder="1" applyAlignment="1">
      <alignment horizontal="center" vertical="center"/>
    </xf>
    <xf numFmtId="0" fontId="7" fillId="0" borderId="0" xfId="4" applyFont="1" applyBorder="1" applyAlignment="1">
      <alignment vertical="center"/>
    </xf>
    <xf numFmtId="0" fontId="13" fillId="0" borderId="29" xfId="4" applyBorder="1" applyAlignment="1">
      <alignment horizontal="center" vertical="center"/>
    </xf>
    <xf numFmtId="0" fontId="7" fillId="0" borderId="29" xfId="4" applyFont="1" applyBorder="1" applyAlignment="1">
      <alignment horizontal="center" vertical="center" wrapText="1"/>
    </xf>
    <xf numFmtId="0" fontId="13" fillId="0" borderId="9" xfId="4" applyBorder="1" applyAlignment="1">
      <alignment horizontal="center" vertical="center"/>
    </xf>
    <xf numFmtId="0" fontId="13" fillId="0" borderId="12" xfId="4" applyBorder="1" applyAlignment="1">
      <alignment horizontal="center" vertical="center"/>
    </xf>
    <xf numFmtId="0" fontId="13" fillId="0" borderId="1" xfId="4" applyBorder="1" applyAlignment="1">
      <alignment horizontal="center" vertical="center"/>
    </xf>
    <xf numFmtId="0" fontId="13" fillId="0" borderId="6" xfId="4" applyBorder="1" applyAlignment="1">
      <alignment horizontal="center" vertical="center"/>
    </xf>
    <xf numFmtId="0" fontId="13" fillId="0" borderId="30" xfId="4" applyBorder="1" applyAlignment="1">
      <alignment horizontal="center" vertical="center"/>
    </xf>
    <xf numFmtId="0" fontId="13" fillId="0" borderId="0" xfId="4" applyBorder="1" applyAlignment="1">
      <alignment horizontal="right" vertical="center"/>
    </xf>
    <xf numFmtId="0" fontId="13" fillId="0" borderId="6" xfId="4" applyBorder="1" applyAlignment="1">
      <alignment horizontal="right" vertical="center"/>
    </xf>
    <xf numFmtId="0" fontId="13" fillId="0" borderId="30" xfId="4" applyBorder="1" applyAlignment="1">
      <alignment horizontal="right" vertical="center"/>
    </xf>
    <xf numFmtId="0" fontId="13" fillId="0" borderId="7" xfId="4" applyBorder="1" applyAlignment="1">
      <alignment horizontal="right" vertical="center"/>
    </xf>
    <xf numFmtId="0" fontId="6" fillId="0" borderId="0" xfId="4" applyFont="1" applyAlignment="1">
      <alignment horizontal="left" vertical="center" wrapText="1"/>
    </xf>
    <xf numFmtId="0" fontId="19" fillId="0" borderId="0" xfId="4" applyFont="1" applyAlignment="1">
      <alignment vertical="center"/>
    </xf>
    <xf numFmtId="0" fontId="20" fillId="0" borderId="0" xfId="4" applyFont="1" applyAlignment="1">
      <alignment horizontal="center" vertical="center"/>
    </xf>
    <xf numFmtId="0" fontId="18" fillId="0" borderId="0" xfId="4" applyFont="1"/>
    <xf numFmtId="0" fontId="2" fillId="3" borderId="0" xfId="5" applyFill="1">
      <alignment vertical="center"/>
    </xf>
    <xf numFmtId="0" fontId="2" fillId="3" borderId="0" xfId="5" applyFill="1" applyAlignment="1">
      <alignment horizontal="center" vertical="center"/>
    </xf>
    <xf numFmtId="0" fontId="2" fillId="3" borderId="4" xfId="5" applyFill="1" applyBorder="1" applyAlignment="1">
      <alignment horizontal="center" vertical="center"/>
    </xf>
    <xf numFmtId="0" fontId="2" fillId="3" borderId="0" xfId="5" applyFill="1" applyProtection="1">
      <alignment vertical="center"/>
      <protection locked="0"/>
    </xf>
    <xf numFmtId="20" fontId="2" fillId="4" borderId="4" xfId="5" applyNumberFormat="1" applyFill="1" applyBorder="1" applyAlignment="1" applyProtection="1">
      <alignment horizontal="center" vertical="center"/>
      <protection locked="0"/>
    </xf>
    <xf numFmtId="0" fontId="2" fillId="3" borderId="0" xfId="5" applyFill="1" applyAlignment="1" applyProtection="1">
      <alignment horizontal="right" vertical="center"/>
      <protection locked="0"/>
    </xf>
    <xf numFmtId="0" fontId="2" fillId="3" borderId="0" xfId="5" applyFill="1" applyAlignment="1" applyProtection="1">
      <alignment horizontal="center" vertical="center"/>
      <protection locked="0"/>
    </xf>
    <xf numFmtId="0" fontId="2" fillId="4" borderId="4" xfId="5" applyFill="1" applyBorder="1" applyAlignment="1" applyProtection="1">
      <alignment horizontal="center" vertical="center"/>
      <protection locked="0"/>
    </xf>
    <xf numFmtId="20" fontId="2" fillId="3" borderId="4" xfId="5" applyNumberFormat="1" applyFill="1" applyBorder="1" applyAlignment="1" applyProtection="1">
      <alignment horizontal="center" vertical="center"/>
      <protection locked="0"/>
    </xf>
    <xf numFmtId="0" fontId="0" fillId="3" borderId="4" xfId="6" applyNumberFormat="1" applyFont="1" applyFill="1" applyBorder="1" applyAlignment="1">
      <alignment horizontal="center" vertical="center"/>
    </xf>
    <xf numFmtId="0" fontId="22" fillId="3" borderId="0" xfId="5" applyFont="1" applyFill="1" applyAlignment="1">
      <alignment horizontal="left" vertical="center"/>
    </xf>
    <xf numFmtId="0" fontId="22" fillId="3" borderId="0" xfId="5" applyFont="1" applyFill="1">
      <alignment vertical="center"/>
    </xf>
    <xf numFmtId="0" fontId="2" fillId="3" borderId="0" xfId="5" applyFill="1" applyAlignment="1">
      <alignment horizontal="left" vertical="center"/>
    </xf>
    <xf numFmtId="0" fontId="31" fillId="3" borderId="0" xfId="5" applyFont="1" applyFill="1" applyAlignment="1">
      <alignment horizontal="left" vertical="center"/>
    </xf>
    <xf numFmtId="0" fontId="37" fillId="0" borderId="0" xfId="0" applyFont="1" applyFill="1" applyAlignment="1">
      <alignment vertical="center" wrapText="1"/>
    </xf>
    <xf numFmtId="49" fontId="8" fillId="0" borderId="69" xfId="0" applyNumberFormat="1" applyFont="1" applyFill="1" applyBorder="1" applyAlignment="1">
      <alignment horizontal="center" vertical="top" shrinkToFit="1"/>
    </xf>
    <xf numFmtId="0" fontId="8" fillId="0" borderId="46" xfId="0" applyFont="1" applyFill="1" applyBorder="1" applyAlignment="1">
      <alignment horizontal="center" vertical="center" wrapText="1"/>
    </xf>
    <xf numFmtId="0" fontId="8" fillId="0" borderId="46" xfId="0" applyFont="1" applyFill="1" applyBorder="1" applyAlignment="1">
      <alignment vertical="center" wrapText="1"/>
    </xf>
    <xf numFmtId="0" fontId="37" fillId="0" borderId="0" xfId="0" applyFont="1" applyAlignment="1">
      <alignment vertical="center" wrapText="1"/>
    </xf>
    <xf numFmtId="49" fontId="8" fillId="0" borderId="71" xfId="0" applyNumberFormat="1" applyFont="1" applyFill="1" applyBorder="1" applyAlignment="1">
      <alignment horizontal="center" vertical="top" shrinkToFit="1"/>
    </xf>
    <xf numFmtId="0" fontId="8" fillId="0" borderId="64" xfId="0" applyFont="1" applyFill="1" applyBorder="1" applyAlignment="1">
      <alignment horizontal="center" vertical="center" wrapText="1"/>
    </xf>
    <xf numFmtId="0" fontId="8" fillId="0" borderId="64" xfId="0" applyFont="1" applyFill="1" applyBorder="1" applyAlignment="1">
      <alignment vertical="center" wrapText="1"/>
    </xf>
    <xf numFmtId="0" fontId="38" fillId="0" borderId="0" xfId="0" applyFont="1">
      <alignment vertical="center"/>
    </xf>
    <xf numFmtId="0" fontId="20" fillId="0" borderId="3" xfId="0" applyFont="1" applyFill="1" applyBorder="1">
      <alignment vertical="center"/>
    </xf>
    <xf numFmtId="0" fontId="8" fillId="0" borderId="70" xfId="0" applyFont="1" applyFill="1" applyBorder="1" applyAlignment="1">
      <alignment horizontal="left" vertical="top" wrapText="1"/>
    </xf>
    <xf numFmtId="0" fontId="8" fillId="0" borderId="72" xfId="0" applyFont="1" applyFill="1" applyBorder="1" applyAlignment="1">
      <alignment horizontal="left" vertical="top" wrapText="1"/>
    </xf>
    <xf numFmtId="0" fontId="18" fillId="0" borderId="0" xfId="3" applyFont="1" applyAlignment="1">
      <alignment horizontal="center" vertical="center" wrapText="1"/>
    </xf>
    <xf numFmtId="0" fontId="13" fillId="0" borderId="0" xfId="3" applyFont="1" applyAlignment="1">
      <alignment vertical="center" wrapText="1"/>
    </xf>
    <xf numFmtId="0" fontId="16" fillId="3" borderId="0" xfId="3" applyFont="1" applyFill="1">
      <alignment vertical="center"/>
    </xf>
    <xf numFmtId="0" fontId="18" fillId="3" borderId="73" xfId="3" applyFont="1" applyFill="1" applyBorder="1" applyAlignment="1">
      <alignment horizontal="center" vertical="center" wrapText="1"/>
    </xf>
    <xf numFmtId="0" fontId="18" fillId="3" borderId="74" xfId="3" applyFont="1" applyFill="1" applyBorder="1" applyAlignment="1">
      <alignment horizontal="left" vertical="center" wrapText="1" shrinkToFit="1"/>
    </xf>
    <xf numFmtId="0" fontId="18" fillId="3" borderId="4" xfId="3" applyFont="1" applyFill="1" applyBorder="1" applyAlignment="1">
      <alignment vertical="center" wrapText="1"/>
    </xf>
    <xf numFmtId="0" fontId="18" fillId="3" borderId="46" xfId="3" applyFont="1" applyFill="1" applyBorder="1" applyAlignment="1">
      <alignment horizontal="left" vertical="top" wrapText="1"/>
    </xf>
    <xf numFmtId="0" fontId="18" fillId="3" borderId="75" xfId="3" applyFont="1" applyFill="1" applyBorder="1" applyAlignment="1">
      <alignment horizontal="center" vertical="center"/>
    </xf>
    <xf numFmtId="0" fontId="18" fillId="3" borderId="76" xfId="3" applyFont="1" applyFill="1" applyBorder="1" applyAlignment="1">
      <alignment horizontal="left" vertical="center" shrinkToFit="1"/>
    </xf>
    <xf numFmtId="0" fontId="18" fillId="3" borderId="77" xfId="3" applyFont="1" applyFill="1" applyBorder="1" applyAlignment="1">
      <alignment horizontal="left" vertical="top" wrapText="1"/>
    </xf>
    <xf numFmtId="0" fontId="18" fillId="3" borderId="78" xfId="3" applyFont="1" applyFill="1" applyBorder="1" applyAlignment="1">
      <alignment horizontal="center" vertical="center"/>
    </xf>
    <xf numFmtId="0" fontId="18" fillId="3" borderId="79" xfId="3" applyFont="1" applyFill="1" applyBorder="1" applyAlignment="1">
      <alignment horizontal="left" vertical="center" shrinkToFit="1"/>
    </xf>
    <xf numFmtId="0" fontId="18" fillId="3" borderId="64" xfId="3" applyFont="1" applyFill="1" applyBorder="1" applyAlignment="1">
      <alignment horizontal="left" vertical="top" wrapText="1"/>
    </xf>
    <xf numFmtId="0" fontId="18" fillId="3" borderId="80" xfId="3" applyFont="1" applyFill="1" applyBorder="1" applyAlignment="1">
      <alignment horizontal="center" vertical="center"/>
    </xf>
    <xf numFmtId="0" fontId="18" fillId="3" borderId="81" xfId="3" applyFont="1" applyFill="1" applyBorder="1" applyAlignment="1">
      <alignment horizontal="left" vertical="center" shrinkToFit="1"/>
    </xf>
    <xf numFmtId="0" fontId="18" fillId="3" borderId="62" xfId="3" applyFont="1" applyFill="1" applyBorder="1" applyAlignment="1">
      <alignment horizontal="center" vertical="center"/>
    </xf>
    <xf numFmtId="0" fontId="18" fillId="3" borderId="82" xfId="3" applyFont="1" applyFill="1" applyBorder="1" applyAlignment="1">
      <alignment horizontal="left" vertical="center" shrinkToFit="1"/>
    </xf>
    <xf numFmtId="0" fontId="18" fillId="3" borderId="83" xfId="3" applyFont="1" applyFill="1" applyBorder="1" applyAlignment="1">
      <alignment horizontal="left" vertical="top" wrapText="1"/>
    </xf>
    <xf numFmtId="0" fontId="18" fillId="3" borderId="63" xfId="3" applyFont="1" applyFill="1" applyBorder="1" applyAlignment="1">
      <alignment horizontal="center" vertical="center"/>
    </xf>
    <xf numFmtId="0" fontId="18" fillId="3" borderId="84" xfId="3" applyFont="1" applyFill="1" applyBorder="1" applyAlignment="1">
      <alignment horizontal="left" vertical="center" shrinkToFit="1"/>
    </xf>
    <xf numFmtId="0" fontId="18" fillId="3" borderId="85" xfId="3" applyFont="1" applyFill="1" applyBorder="1" applyAlignment="1">
      <alignment horizontal="left" vertical="top" wrapText="1"/>
    </xf>
    <xf numFmtId="0" fontId="18" fillId="3" borderId="86" xfId="3" applyFont="1" applyFill="1" applyBorder="1" applyAlignment="1">
      <alignment horizontal="center" vertical="center" wrapText="1"/>
    </xf>
    <xf numFmtId="0" fontId="18" fillId="3" borderId="87" xfId="3" applyFont="1" applyFill="1" applyBorder="1" applyAlignment="1">
      <alignment horizontal="left" vertical="center" wrapText="1" shrinkToFit="1"/>
    </xf>
    <xf numFmtId="0" fontId="13" fillId="0" borderId="0" xfId="3" applyFont="1" applyAlignment="1">
      <alignment horizontal="center" vertical="center" wrapText="1"/>
    </xf>
    <xf numFmtId="0" fontId="29" fillId="0" borderId="0" xfId="7" applyFont="1" applyFill="1" applyAlignment="1" applyProtection="1">
      <alignment vertical="center"/>
    </xf>
    <xf numFmtId="0" fontId="29" fillId="0" borderId="0" xfId="7" applyFont="1" applyFill="1" applyAlignment="1" applyProtection="1">
      <alignment horizontal="left" vertical="center"/>
    </xf>
    <xf numFmtId="0" fontId="27" fillId="0" borderId="0" xfId="7" applyFont="1" applyFill="1" applyAlignment="1" applyProtection="1">
      <alignment horizontal="left" vertical="center"/>
    </xf>
    <xf numFmtId="0" fontId="27" fillId="0" borderId="0" xfId="7" applyFont="1" applyFill="1" applyAlignment="1" applyProtection="1">
      <alignment horizontal="right" vertical="center"/>
    </xf>
    <xf numFmtId="0" fontId="28" fillId="0" borderId="0" xfId="7" applyFont="1" applyFill="1" applyAlignment="1" applyProtection="1">
      <alignment horizontal="left" vertical="center"/>
    </xf>
    <xf numFmtId="0" fontId="29" fillId="0" borderId="0" xfId="7" applyFont="1" applyFill="1" applyAlignment="1" applyProtection="1">
      <alignment vertical="center"/>
      <protection locked="0"/>
    </xf>
    <xf numFmtId="0" fontId="27" fillId="0" borderId="0" xfId="7" applyFont="1" applyFill="1" applyAlignment="1" applyProtection="1">
      <alignment vertical="center"/>
    </xf>
    <xf numFmtId="0" fontId="27" fillId="0" borderId="0" xfId="7" applyFont="1" applyFill="1" applyAlignment="1" applyProtection="1">
      <alignment horizontal="right" vertical="center"/>
      <protection locked="0"/>
    </xf>
    <xf numFmtId="0" fontId="27" fillId="0" borderId="0" xfId="7" applyFont="1" applyFill="1" applyAlignment="1" applyProtection="1">
      <alignment vertical="center"/>
      <protection locked="0"/>
    </xf>
    <xf numFmtId="0" fontId="28" fillId="0" borderId="0" xfId="7" applyFont="1" applyFill="1" applyAlignment="1" applyProtection="1">
      <alignment horizontal="right" vertical="center"/>
    </xf>
    <xf numFmtId="0" fontId="28" fillId="3" borderId="0" xfId="7" applyFont="1" applyFill="1" applyAlignment="1" applyProtection="1">
      <alignment horizontal="center" vertical="center"/>
    </xf>
    <xf numFmtId="0" fontId="28" fillId="3" borderId="0" xfId="7" applyFont="1" applyFill="1" applyAlignment="1" applyProtection="1">
      <alignment horizontal="right" vertical="center"/>
    </xf>
    <xf numFmtId="0" fontId="28" fillId="3" borderId="0" xfId="7" applyFont="1" applyFill="1" applyAlignment="1" applyProtection="1">
      <alignment vertical="center"/>
    </xf>
    <xf numFmtId="0" fontId="28" fillId="0" borderId="0" xfId="7" applyFont="1" applyFill="1" applyAlignment="1" applyProtection="1">
      <alignment vertical="center"/>
    </xf>
    <xf numFmtId="0" fontId="27" fillId="0" borderId="0" xfId="7" applyFont="1" applyFill="1" applyAlignment="1" applyProtection="1">
      <alignment horizontal="center" vertical="center"/>
    </xf>
    <xf numFmtId="0" fontId="29" fillId="0" borderId="0" xfId="7" quotePrefix="1" applyFont="1" applyFill="1" applyAlignment="1" applyProtection="1">
      <alignment horizontal="center" vertical="center"/>
    </xf>
    <xf numFmtId="0" fontId="29" fillId="3" borderId="0" xfId="7" applyFont="1" applyFill="1" applyBorder="1" applyAlignment="1" applyProtection="1">
      <alignment vertical="center"/>
    </xf>
    <xf numFmtId="0" fontId="27" fillId="3" borderId="0" xfId="7" applyFont="1" applyFill="1" applyBorder="1" applyAlignment="1" applyProtection="1">
      <alignment horizontal="right" vertical="center"/>
    </xf>
    <xf numFmtId="0" fontId="27" fillId="3" borderId="0" xfId="7" applyFont="1" applyFill="1" applyBorder="1" applyProtection="1">
      <alignment vertical="center"/>
    </xf>
    <xf numFmtId="0" fontId="27" fillId="3" borderId="0" xfId="7" applyFont="1" applyFill="1" applyBorder="1" applyAlignment="1" applyProtection="1">
      <alignment horizontal="center" vertical="center"/>
    </xf>
    <xf numFmtId="0" fontId="27" fillId="0" borderId="0" xfId="7" applyFont="1" applyBorder="1" applyProtection="1">
      <alignment vertical="center"/>
    </xf>
    <xf numFmtId="0" fontId="29" fillId="3" borderId="0" xfId="7" applyFont="1" applyFill="1" applyBorder="1" applyAlignment="1" applyProtection="1">
      <alignment horizontal="center" vertical="center"/>
    </xf>
    <xf numFmtId="0" fontId="27" fillId="3" borderId="0" xfId="7" applyFont="1" applyFill="1" applyBorder="1" applyAlignment="1" applyProtection="1">
      <alignment vertical="center"/>
    </xf>
    <xf numFmtId="0" fontId="30" fillId="3" borderId="0" xfId="7" applyFont="1" applyFill="1" applyBorder="1" applyAlignment="1" applyProtection="1">
      <alignment horizontal="centerContinuous" vertical="center"/>
    </xf>
    <xf numFmtId="0" fontId="29" fillId="3" borderId="0" xfId="7" applyFont="1" applyFill="1" applyBorder="1" applyAlignment="1" applyProtection="1">
      <alignment horizontal="centerContinuous" vertical="center"/>
    </xf>
    <xf numFmtId="0" fontId="29" fillId="3" borderId="0" xfId="7" applyFont="1" applyFill="1" applyBorder="1" applyProtection="1">
      <alignment vertical="center"/>
    </xf>
    <xf numFmtId="0" fontId="29" fillId="0" borderId="0" xfId="7" applyFont="1" applyBorder="1" applyProtection="1">
      <alignment vertical="center"/>
    </xf>
    <xf numFmtId="0" fontId="29" fillId="0" borderId="0" xfId="7" applyFont="1" applyProtection="1">
      <alignment vertical="center"/>
    </xf>
    <xf numFmtId="0" fontId="30" fillId="0" borderId="0" xfId="7" applyFont="1" applyProtection="1">
      <alignment vertical="center"/>
    </xf>
    <xf numFmtId="0" fontId="29" fillId="0" borderId="0" xfId="7" applyFont="1" applyBorder="1" applyAlignment="1" applyProtection="1">
      <alignment vertical="center"/>
    </xf>
    <xf numFmtId="0" fontId="29" fillId="0" borderId="0" xfId="7" applyFont="1" applyAlignment="1" applyProtection="1">
      <alignment horizontal="center" vertical="center"/>
    </xf>
    <xf numFmtId="0" fontId="29" fillId="0" borderId="0" xfId="7" applyFont="1" applyAlignment="1" applyProtection="1">
      <alignment horizontal="right" vertical="center"/>
    </xf>
    <xf numFmtId="0" fontId="30" fillId="0" borderId="0" xfId="7" applyFont="1">
      <alignment vertical="center"/>
    </xf>
    <xf numFmtId="20" fontId="29" fillId="3" borderId="0" xfId="7" applyNumberFormat="1" applyFont="1" applyFill="1" applyBorder="1" applyAlignment="1" applyProtection="1">
      <alignment vertical="center"/>
    </xf>
    <xf numFmtId="20" fontId="29" fillId="3" borderId="0" xfId="7" applyNumberFormat="1" applyFont="1" applyFill="1" applyBorder="1" applyAlignment="1" applyProtection="1">
      <alignment horizontal="center" vertical="center"/>
    </xf>
    <xf numFmtId="178" fontId="29" fillId="3" borderId="0" xfId="7" applyNumberFormat="1" applyFont="1" applyFill="1" applyBorder="1" applyAlignment="1" applyProtection="1">
      <alignment vertical="center"/>
    </xf>
    <xf numFmtId="0" fontId="29" fillId="3" borderId="0" xfId="7" applyFont="1" applyFill="1" applyBorder="1" applyAlignment="1" applyProtection="1">
      <alignment horizontal="left" vertical="center"/>
    </xf>
    <xf numFmtId="0" fontId="29" fillId="0" borderId="0" xfId="7" applyFont="1" applyBorder="1" applyAlignment="1" applyProtection="1">
      <alignment horizontal="center" vertical="center"/>
    </xf>
    <xf numFmtId="0" fontId="30" fillId="0" borderId="0" xfId="7" applyFont="1" applyFill="1" applyAlignment="1" applyProtection="1">
      <alignment vertical="center"/>
    </xf>
    <xf numFmtId="0" fontId="30" fillId="0" borderId="0" xfId="7" applyFont="1" applyFill="1" applyAlignment="1" applyProtection="1">
      <alignment horizontal="left" vertical="center"/>
    </xf>
    <xf numFmtId="0" fontId="29" fillId="0" borderId="0" xfId="7" applyFont="1" applyFill="1" applyAlignment="1" applyProtection="1">
      <alignment horizontal="right" vertical="center"/>
    </xf>
    <xf numFmtId="0" fontId="29" fillId="0" borderId="0" xfId="7" applyFont="1" applyFill="1" applyAlignment="1" applyProtection="1">
      <alignment horizontal="center" vertical="center"/>
    </xf>
    <xf numFmtId="0" fontId="23" fillId="0" borderId="0" xfId="7" applyFont="1" applyFill="1" applyAlignment="1" applyProtection="1">
      <alignment vertical="center"/>
    </xf>
    <xf numFmtId="0" fontId="23" fillId="0" borderId="0" xfId="7" applyFont="1" applyFill="1" applyAlignment="1" applyProtection="1">
      <alignment horizontal="left" vertical="center"/>
    </xf>
    <xf numFmtId="0" fontId="23" fillId="0" borderId="0" xfId="7" applyFont="1" applyFill="1" applyBorder="1" applyAlignment="1" applyProtection="1">
      <alignment vertical="center"/>
    </xf>
    <xf numFmtId="0" fontId="23" fillId="0" borderId="0" xfId="7" applyFont="1" applyFill="1" applyAlignment="1" applyProtection="1">
      <alignment horizontal="right" vertical="center"/>
    </xf>
    <xf numFmtId="0" fontId="23" fillId="0" borderId="0" xfId="7" applyFont="1" applyFill="1" applyAlignment="1" applyProtection="1">
      <alignment horizontal="right" vertical="center"/>
      <protection locked="0"/>
    </xf>
    <xf numFmtId="0" fontId="23" fillId="0" borderId="0" xfId="7" applyFont="1" applyFill="1" applyAlignment="1" applyProtection="1">
      <alignment vertical="center"/>
      <protection locked="0"/>
    </xf>
    <xf numFmtId="0" fontId="30" fillId="0" borderId="31" xfId="7" applyFont="1" applyFill="1" applyBorder="1" applyAlignment="1" applyProtection="1">
      <alignment horizontal="center" vertical="center"/>
    </xf>
    <xf numFmtId="0" fontId="30" fillId="0" borderId="4" xfId="7" applyFont="1" applyFill="1" applyBorder="1" applyAlignment="1" applyProtection="1">
      <alignment horizontal="center" vertical="center"/>
    </xf>
    <xf numFmtId="0" fontId="30" fillId="0" borderId="32" xfId="7" applyFont="1" applyFill="1" applyBorder="1" applyAlignment="1" applyProtection="1">
      <alignment horizontal="center" vertical="center"/>
    </xf>
    <xf numFmtId="0" fontId="30" fillId="0" borderId="38" xfId="7" applyNumberFormat="1" applyFont="1" applyFill="1" applyBorder="1" applyAlignment="1" applyProtection="1">
      <alignment horizontal="center" vertical="center" wrapText="1"/>
    </xf>
    <xf numFmtId="0" fontId="30" fillId="0" borderId="36" xfId="7" applyNumberFormat="1" applyFont="1" applyFill="1" applyBorder="1" applyAlignment="1" applyProtection="1">
      <alignment horizontal="center" vertical="center" wrapText="1"/>
    </xf>
    <xf numFmtId="0" fontId="30" fillId="0" borderId="37" xfId="7" applyNumberFormat="1" applyFont="1" applyFill="1" applyBorder="1" applyAlignment="1" applyProtection="1">
      <alignment horizontal="center" vertical="center" wrapText="1"/>
    </xf>
    <xf numFmtId="0" fontId="29" fillId="0" borderId="88" xfId="7" applyFont="1" applyFill="1" applyBorder="1" applyAlignment="1" applyProtection="1">
      <alignment vertical="center"/>
    </xf>
    <xf numFmtId="180" fontId="29" fillId="4" borderId="52" xfId="7" applyNumberFormat="1" applyFont="1" applyFill="1" applyBorder="1" applyAlignment="1" applyProtection="1">
      <alignment horizontal="center" vertical="center" shrinkToFit="1"/>
      <protection locked="0"/>
    </xf>
    <xf numFmtId="180" fontId="29" fillId="4" borderId="51" xfId="7" applyNumberFormat="1" applyFont="1" applyFill="1" applyBorder="1" applyAlignment="1" applyProtection="1">
      <alignment horizontal="center" vertical="center" shrinkToFit="1"/>
      <protection locked="0"/>
    </xf>
    <xf numFmtId="180" fontId="29" fillId="4" borderId="50" xfId="7" applyNumberFormat="1" applyFont="1" applyFill="1" applyBorder="1" applyAlignment="1" applyProtection="1">
      <alignment horizontal="center" vertical="center" shrinkToFit="1"/>
      <protection locked="0"/>
    </xf>
    <xf numFmtId="0" fontId="29" fillId="0" borderId="44" xfId="7" applyFont="1" applyFill="1" applyBorder="1" applyAlignment="1" applyProtection="1">
      <alignment vertical="center"/>
    </xf>
    <xf numFmtId="180" fontId="29" fillId="4" borderId="47" xfId="7" applyNumberFormat="1" applyFont="1" applyFill="1" applyBorder="1" applyAlignment="1" applyProtection="1">
      <alignment horizontal="center" vertical="center" shrinkToFit="1"/>
      <protection locked="0"/>
    </xf>
    <xf numFmtId="180" fontId="29" fillId="4" borderId="46" xfId="7" applyNumberFormat="1" applyFont="1" applyFill="1" applyBorder="1" applyAlignment="1" applyProtection="1">
      <alignment horizontal="center" vertical="center" shrinkToFit="1"/>
      <protection locked="0"/>
    </xf>
    <xf numFmtId="180" fontId="29" fillId="4" borderId="45" xfId="7" applyNumberFormat="1" applyFont="1" applyFill="1" applyBorder="1" applyAlignment="1" applyProtection="1">
      <alignment horizontal="center" vertical="center" shrinkToFit="1"/>
      <protection locked="0"/>
    </xf>
    <xf numFmtId="0" fontId="29" fillId="0" borderId="90" xfId="7" applyFont="1" applyFill="1" applyBorder="1" applyAlignment="1" applyProtection="1">
      <alignment vertical="center"/>
    </xf>
    <xf numFmtId="180" fontId="29" fillId="4" borderId="38" xfId="7" applyNumberFormat="1" applyFont="1" applyFill="1" applyBorder="1" applyAlignment="1" applyProtection="1">
      <alignment horizontal="center" vertical="center" shrinkToFit="1"/>
      <protection locked="0"/>
    </xf>
    <xf numFmtId="180" fontId="29" fillId="4" borderId="36" xfId="7" applyNumberFormat="1" applyFont="1" applyFill="1" applyBorder="1" applyAlignment="1" applyProtection="1">
      <alignment horizontal="center" vertical="center" shrinkToFit="1"/>
      <protection locked="0"/>
    </xf>
    <xf numFmtId="180" fontId="29" fillId="4" borderId="37" xfId="7" applyNumberFormat="1" applyFont="1" applyFill="1" applyBorder="1" applyAlignment="1" applyProtection="1">
      <alignment horizontal="center" vertical="center" shrinkToFit="1"/>
      <protection locked="0"/>
    </xf>
    <xf numFmtId="0" fontId="26" fillId="0" borderId="0" xfId="7" applyFont="1" applyFill="1" applyAlignment="1" applyProtection="1">
      <alignment vertical="center"/>
    </xf>
    <xf numFmtId="0" fontId="23" fillId="0" borderId="0" xfId="7" applyFont="1" applyFill="1" applyBorder="1" applyAlignment="1" applyProtection="1">
      <alignment vertical="center" shrinkToFit="1"/>
    </xf>
    <xf numFmtId="0" fontId="25" fillId="0" borderId="0" xfId="7" applyFont="1" applyFill="1" applyBorder="1" applyAlignment="1" applyProtection="1">
      <alignment vertical="center" shrinkToFit="1"/>
    </xf>
    <xf numFmtId="0" fontId="23" fillId="0" borderId="20" xfId="7" applyFont="1" applyFill="1" applyBorder="1" applyAlignment="1" applyProtection="1">
      <alignment vertical="center"/>
    </xf>
    <xf numFmtId="0" fontId="30" fillId="0" borderId="0" xfId="7" applyFont="1" applyFill="1" applyBorder="1" applyAlignment="1" applyProtection="1">
      <alignment vertical="center"/>
    </xf>
    <xf numFmtId="0" fontId="30" fillId="0" borderId="0" xfId="7" applyFont="1" applyFill="1" applyBorder="1" applyAlignment="1" applyProtection="1">
      <alignment horizontal="left" vertical="center"/>
    </xf>
    <xf numFmtId="0" fontId="30" fillId="3" borderId="0" xfId="7" applyFont="1" applyFill="1" applyBorder="1" applyAlignment="1" applyProtection="1">
      <alignment vertical="center"/>
    </xf>
    <xf numFmtId="0" fontId="30" fillId="0" borderId="0" xfId="7" applyFont="1" applyFill="1" applyBorder="1" applyAlignment="1" applyProtection="1">
      <alignment horizontal="centerContinuous" vertical="center"/>
    </xf>
    <xf numFmtId="176" fontId="30" fillId="3" borderId="0" xfId="7" applyNumberFormat="1" applyFont="1" applyFill="1" applyBorder="1" applyAlignment="1" applyProtection="1">
      <alignment horizontal="center" vertical="center"/>
    </xf>
    <xf numFmtId="181" fontId="30" fillId="0" borderId="0" xfId="7" applyNumberFormat="1" applyFont="1" applyFill="1" applyBorder="1" applyAlignment="1" applyProtection="1">
      <alignment vertical="center"/>
    </xf>
    <xf numFmtId="181" fontId="30" fillId="0" borderId="0" xfId="7" applyNumberFormat="1" applyFont="1" applyFill="1" applyAlignment="1" applyProtection="1">
      <alignment vertical="center"/>
    </xf>
    <xf numFmtId="0" fontId="30" fillId="3" borderId="0" xfId="7" applyFont="1" applyFill="1" applyBorder="1" applyAlignment="1" applyProtection="1">
      <alignment horizontal="center" vertical="center"/>
    </xf>
    <xf numFmtId="179" fontId="30" fillId="3" borderId="0" xfId="8" applyNumberFormat="1" applyFont="1" applyFill="1" applyBorder="1" applyAlignment="1" applyProtection="1">
      <alignment horizontal="right" vertical="center"/>
    </xf>
    <xf numFmtId="179" fontId="30" fillId="3" borderId="0" xfId="8" applyNumberFormat="1" applyFont="1" applyFill="1" applyBorder="1" applyAlignment="1" applyProtection="1">
      <alignment vertical="center"/>
    </xf>
    <xf numFmtId="178" fontId="30" fillId="3" borderId="0" xfId="7" applyNumberFormat="1" applyFont="1" applyFill="1" applyBorder="1" applyAlignment="1" applyProtection="1">
      <alignment vertical="center"/>
    </xf>
    <xf numFmtId="0" fontId="30" fillId="0" borderId="0" xfId="7" applyFont="1" applyFill="1" applyBorder="1" applyAlignment="1" applyProtection="1">
      <alignment horizontal="right" vertical="center"/>
    </xf>
    <xf numFmtId="0" fontId="40" fillId="0" borderId="0" xfId="7" applyFont="1" applyFill="1" applyBorder="1" applyAlignment="1" applyProtection="1">
      <alignment vertical="center"/>
    </xf>
    <xf numFmtId="0" fontId="30" fillId="3" borderId="0" xfId="7" applyFont="1" applyFill="1" applyBorder="1" applyAlignment="1" applyProtection="1">
      <alignment horizontal="left" vertical="center"/>
    </xf>
    <xf numFmtId="0" fontId="30" fillId="0" borderId="0" xfId="7" applyFont="1" applyFill="1" applyBorder="1" applyAlignment="1" applyProtection="1">
      <alignment horizontal="center" vertical="center"/>
    </xf>
    <xf numFmtId="0" fontId="30" fillId="0" borderId="0" xfId="7" applyFont="1" applyFill="1" applyBorder="1" applyAlignment="1" applyProtection="1">
      <alignment vertical="center" wrapText="1"/>
    </xf>
    <xf numFmtId="0" fontId="30" fillId="0" borderId="0" xfId="7" applyFont="1" applyFill="1" applyBorder="1" applyAlignment="1" applyProtection="1">
      <alignment horizontal="justify" vertical="center" wrapText="1"/>
    </xf>
    <xf numFmtId="0" fontId="23" fillId="0" borderId="0" xfId="7" applyFont="1" applyFill="1" applyBorder="1" applyAlignment="1" applyProtection="1">
      <alignment horizontal="left" vertical="center"/>
      <protection locked="0"/>
    </xf>
    <xf numFmtId="0" fontId="23" fillId="0" borderId="0" xfId="7" applyFont="1" applyFill="1" applyBorder="1" applyAlignment="1" applyProtection="1">
      <alignment vertical="center"/>
      <protection locked="0"/>
    </xf>
    <xf numFmtId="0" fontId="23" fillId="0" borderId="0" xfId="7" applyFont="1" applyFill="1" applyBorder="1" applyAlignment="1" applyProtection="1">
      <alignment vertical="center" wrapText="1"/>
      <protection locked="0"/>
    </xf>
    <xf numFmtId="0" fontId="23" fillId="0" borderId="0" xfId="7" applyFont="1" applyFill="1" applyBorder="1" applyAlignment="1" applyProtection="1">
      <alignment horizontal="justify" vertical="center" wrapText="1"/>
      <protection locked="0"/>
    </xf>
    <xf numFmtId="0" fontId="29" fillId="0" borderId="0" xfId="7" applyFont="1" applyFill="1" applyAlignment="1">
      <alignment vertical="center"/>
    </xf>
    <xf numFmtId="0" fontId="27" fillId="0" borderId="0" xfId="7" applyFont="1" applyFill="1" applyAlignment="1">
      <alignment horizontal="right" vertical="center"/>
    </xf>
    <xf numFmtId="0" fontId="27" fillId="0" borderId="0" xfId="7" applyFont="1" applyFill="1" applyAlignment="1">
      <alignment vertical="center"/>
    </xf>
    <xf numFmtId="0" fontId="23" fillId="0" borderId="0" xfId="7" applyFont="1" applyFill="1" applyAlignment="1">
      <alignment horizontal="right" vertical="center"/>
    </xf>
    <xf numFmtId="0" fontId="23" fillId="0" borderId="0" xfId="7" applyFont="1" applyFill="1" applyAlignment="1">
      <alignment vertical="center"/>
    </xf>
    <xf numFmtId="0" fontId="29" fillId="0" borderId="32" xfId="7" applyFont="1" applyFill="1" applyBorder="1" applyAlignment="1" applyProtection="1">
      <alignment horizontal="center" vertical="center"/>
    </xf>
    <xf numFmtId="0" fontId="29" fillId="0" borderId="36" xfId="7" applyNumberFormat="1" applyFont="1" applyFill="1" applyBorder="1" applyAlignment="1" applyProtection="1">
      <alignment horizontal="center" vertical="center" wrapText="1"/>
    </xf>
    <xf numFmtId="0" fontId="23" fillId="0" borderId="0" xfId="7" applyFont="1" applyFill="1" applyBorder="1" applyAlignment="1" applyProtection="1">
      <alignment horizontal="left" vertical="center"/>
    </xf>
    <xf numFmtId="0" fontId="23" fillId="0" borderId="0" xfId="7" applyFont="1" applyFill="1" applyBorder="1" applyAlignment="1">
      <alignment horizontal="left" vertical="center"/>
    </xf>
    <xf numFmtId="0" fontId="23" fillId="0" borderId="0" xfId="7" applyFont="1" applyFill="1" applyBorder="1" applyAlignment="1">
      <alignment vertical="center"/>
    </xf>
    <xf numFmtId="0" fontId="23" fillId="0" borderId="0" xfId="7" applyFont="1" applyFill="1" applyBorder="1" applyAlignment="1">
      <alignment vertical="center" wrapText="1"/>
    </xf>
    <xf numFmtId="0" fontId="23" fillId="0" borderId="0" xfId="7" applyFont="1" applyFill="1" applyBorder="1" applyAlignment="1">
      <alignment horizontal="justify" vertical="center" wrapText="1"/>
    </xf>
    <xf numFmtId="0" fontId="1" fillId="3" borderId="0" xfId="7" applyFill="1">
      <alignment vertical="center"/>
    </xf>
    <xf numFmtId="0" fontId="28" fillId="3" borderId="0" xfId="7" applyFont="1" applyFill="1" applyAlignment="1">
      <alignment horizontal="left" vertical="center"/>
    </xf>
    <xf numFmtId="0" fontId="23" fillId="3" borderId="0" xfId="7" applyFont="1" applyFill="1" applyAlignment="1">
      <alignment horizontal="left" vertical="center"/>
    </xf>
    <xf numFmtId="0" fontId="23" fillId="3" borderId="0" xfId="7" applyFont="1" applyFill="1" applyAlignment="1">
      <alignment vertical="center"/>
    </xf>
    <xf numFmtId="0" fontId="23" fillId="4" borderId="4" xfId="7" applyFont="1" applyFill="1" applyBorder="1" applyAlignment="1">
      <alignment horizontal="left" vertical="center"/>
    </xf>
    <xf numFmtId="0" fontId="23" fillId="6" borderId="4" xfId="7" applyFont="1" applyFill="1" applyBorder="1" applyAlignment="1">
      <alignment horizontal="left" vertical="center"/>
    </xf>
    <xf numFmtId="0" fontId="36" fillId="3" borderId="0" xfId="7" applyFont="1" applyFill="1" applyAlignment="1">
      <alignment horizontal="left" vertical="center"/>
    </xf>
    <xf numFmtId="0" fontId="23" fillId="3" borderId="4" xfId="7" applyFont="1" applyFill="1" applyBorder="1" applyAlignment="1">
      <alignment horizontal="center" vertical="center"/>
    </xf>
    <xf numFmtId="0" fontId="23" fillId="3" borderId="4" xfId="7" applyFont="1" applyFill="1" applyBorder="1" applyAlignment="1">
      <alignment horizontal="left" vertical="center"/>
    </xf>
    <xf numFmtId="0" fontId="32" fillId="3" borderId="0" xfId="7" applyFont="1" applyFill="1" applyAlignment="1">
      <alignment horizontal="left" vertical="center"/>
    </xf>
    <xf numFmtId="0" fontId="23" fillId="3" borderId="0" xfId="7" applyFont="1" applyFill="1" applyAlignment="1">
      <alignment horizontal="left" vertical="center" wrapText="1"/>
    </xf>
    <xf numFmtId="0" fontId="32" fillId="3" borderId="0" xfId="7" applyFont="1" applyFill="1" applyBorder="1" applyAlignment="1">
      <alignment horizontal="left" vertical="center"/>
    </xf>
    <xf numFmtId="0" fontId="32" fillId="3" borderId="0" xfId="7" applyFont="1" applyFill="1" applyBorder="1" applyAlignment="1">
      <alignment vertical="center"/>
    </xf>
    <xf numFmtId="0" fontId="23" fillId="3" borderId="0" xfId="7" applyFont="1" applyFill="1" applyBorder="1" applyAlignment="1">
      <alignment vertical="center"/>
    </xf>
    <xf numFmtId="0" fontId="26" fillId="3" borderId="0" xfId="7" applyFont="1" applyFill="1" applyAlignment="1">
      <alignment vertical="center"/>
    </xf>
    <xf numFmtId="0" fontId="32" fillId="3" borderId="0" xfId="7" applyFont="1" applyFill="1" applyBorder="1" applyAlignment="1">
      <alignment vertical="center" shrinkToFit="1"/>
    </xf>
    <xf numFmtId="0" fontId="33" fillId="3" borderId="0" xfId="7" applyFont="1" applyFill="1" applyBorder="1" applyAlignment="1">
      <alignment vertical="center" shrinkToFit="1"/>
    </xf>
    <xf numFmtId="0" fontId="23" fillId="3" borderId="0" xfId="7" applyFont="1" applyFill="1" applyAlignment="1">
      <alignment vertical="center" wrapText="1"/>
    </xf>
    <xf numFmtId="0" fontId="23" fillId="3" borderId="0" xfId="7" applyFont="1" applyFill="1" applyAlignment="1">
      <alignment vertical="center" textRotation="90"/>
    </xf>
    <xf numFmtId="0" fontId="41" fillId="3" borderId="0" xfId="7" applyFont="1" applyFill="1" applyAlignment="1">
      <alignment horizontal="left" vertical="center"/>
    </xf>
    <xf numFmtId="0" fontId="41" fillId="0" borderId="0" xfId="7" applyFont="1" applyAlignment="1">
      <alignment horizontal="left" vertical="center"/>
    </xf>
    <xf numFmtId="0" fontId="43" fillId="3" borderId="0" xfId="7" applyFont="1" applyFill="1">
      <alignment vertical="center"/>
    </xf>
    <xf numFmtId="0" fontId="43" fillId="3" borderId="4" xfId="7" applyFont="1" applyFill="1" applyBorder="1" applyAlignment="1">
      <alignment horizontal="center" vertical="center"/>
    </xf>
    <xf numFmtId="0" fontId="43" fillId="3" borderId="4" xfId="7" applyFont="1" applyFill="1" applyBorder="1" applyAlignment="1">
      <alignment vertical="center" shrinkToFit="1"/>
    </xf>
    <xf numFmtId="0" fontId="43" fillId="3" borderId="14" xfId="7" applyFont="1" applyFill="1" applyBorder="1" applyAlignment="1">
      <alignment horizontal="center" vertical="center" shrinkToFit="1"/>
    </xf>
    <xf numFmtId="0" fontId="29" fillId="3" borderId="26" xfId="7" applyFont="1" applyFill="1" applyBorder="1" applyAlignment="1">
      <alignment horizontal="center" vertical="center"/>
    </xf>
    <xf numFmtId="0" fontId="29" fillId="3" borderId="68" xfId="7" applyFont="1" applyFill="1" applyBorder="1" applyAlignment="1">
      <alignment horizontal="center" vertical="center"/>
    </xf>
    <xf numFmtId="0" fontId="29" fillId="3" borderId="27" xfId="7" applyFont="1" applyFill="1" applyBorder="1" applyAlignment="1">
      <alignment horizontal="center" vertical="center"/>
    </xf>
    <xf numFmtId="0" fontId="43" fillId="3" borderId="27" xfId="7" applyFont="1" applyFill="1" applyBorder="1" applyAlignment="1">
      <alignment horizontal="center" vertical="center"/>
    </xf>
    <xf numFmtId="0" fontId="43" fillId="3" borderId="28" xfId="7" applyFont="1" applyFill="1" applyBorder="1" applyAlignment="1">
      <alignment horizontal="center" vertical="center"/>
    </xf>
    <xf numFmtId="0" fontId="29" fillId="3" borderId="61" xfId="7" applyFont="1" applyFill="1" applyBorder="1">
      <alignment vertical="center"/>
    </xf>
    <xf numFmtId="0" fontId="29" fillId="3" borderId="7" xfId="7" applyFont="1" applyFill="1" applyBorder="1">
      <alignment vertical="center"/>
    </xf>
    <xf numFmtId="0" fontId="43" fillId="3" borderId="66" xfId="7" applyFont="1" applyFill="1" applyBorder="1">
      <alignment vertical="center"/>
    </xf>
    <xf numFmtId="0" fontId="43" fillId="3" borderId="34" xfId="7" applyFont="1" applyFill="1" applyBorder="1">
      <alignment vertical="center"/>
    </xf>
    <xf numFmtId="0" fontId="29" fillId="3" borderId="31" xfId="7" applyFont="1" applyFill="1" applyBorder="1">
      <alignment vertical="center"/>
    </xf>
    <xf numFmtId="0" fontId="43" fillId="3" borderId="4" xfId="7" applyFont="1" applyFill="1" applyBorder="1">
      <alignment vertical="center"/>
    </xf>
    <xf numFmtId="0" fontId="43" fillId="3" borderId="32" xfId="7" applyFont="1" applyFill="1" applyBorder="1">
      <alignment vertical="center"/>
    </xf>
    <xf numFmtId="0" fontId="29" fillId="3" borderId="4" xfId="7" applyFont="1" applyFill="1" applyBorder="1">
      <alignment vertical="center"/>
    </xf>
    <xf numFmtId="0" fontId="29" fillId="3" borderId="38" xfId="7" applyFont="1" applyFill="1" applyBorder="1">
      <alignment vertical="center"/>
    </xf>
    <xf numFmtId="0" fontId="43" fillId="3" borderId="36" xfId="7" applyFont="1" applyFill="1" applyBorder="1">
      <alignment vertical="center"/>
    </xf>
    <xf numFmtId="0" fontId="43" fillId="3" borderId="37" xfId="7" applyFont="1" applyFill="1" applyBorder="1">
      <alignment vertical="center"/>
    </xf>
    <xf numFmtId="0" fontId="8" fillId="2" borderId="2" xfId="0" applyFont="1" applyFill="1" applyBorder="1">
      <alignment vertical="center"/>
    </xf>
    <xf numFmtId="0" fontId="8" fillId="0"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0" borderId="3" xfId="0" applyFont="1" applyFill="1" applyBorder="1" applyAlignment="1">
      <alignment horizontal="center" vertical="center"/>
    </xf>
    <xf numFmtId="0" fontId="10" fillId="0" borderId="1" xfId="0" applyFont="1" applyBorder="1">
      <alignment vertical="center"/>
    </xf>
    <xf numFmtId="0" fontId="10" fillId="0" borderId="2" xfId="0" applyFont="1" applyFill="1" applyBorder="1" applyAlignment="1">
      <alignment horizontal="center" vertical="center"/>
    </xf>
    <xf numFmtId="49" fontId="8" fillId="0" borderId="8" xfId="0" applyNumberFormat="1"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49" fontId="8" fillId="0" borderId="8" xfId="0" applyNumberFormat="1" applyFont="1" applyFill="1" applyBorder="1" applyAlignment="1">
      <alignment horizontal="left" vertical="center"/>
    </xf>
    <xf numFmtId="0" fontId="8" fillId="0" borderId="11" xfId="0" applyFont="1" applyFill="1" applyBorder="1" applyAlignment="1">
      <alignment horizontal="left" vertical="center" wrapText="1"/>
    </xf>
    <xf numFmtId="0" fontId="8" fillId="0" borderId="2" xfId="0" applyFont="1" applyFill="1" applyBorder="1" applyAlignment="1">
      <alignment horizontal="center" vertical="center"/>
    </xf>
    <xf numFmtId="49" fontId="8" fillId="0" borderId="8" xfId="0" applyNumberFormat="1" applyFont="1" applyFill="1" applyBorder="1" applyAlignment="1">
      <alignment horizontal="left" vertical="center" wrapText="1"/>
    </xf>
    <xf numFmtId="0" fontId="18" fillId="3" borderId="4" xfId="3" applyFont="1" applyFill="1" applyBorder="1" applyAlignment="1">
      <alignment horizontal="left" vertical="top" wrapText="1" shrinkToFit="1"/>
    </xf>
    <xf numFmtId="0" fontId="18" fillId="3" borderId="4" xfId="3" applyFont="1" applyFill="1" applyBorder="1" applyAlignment="1">
      <alignment horizontal="left" vertical="top" wrapText="1"/>
    </xf>
    <xf numFmtId="0" fontId="44" fillId="0" borderId="2" xfId="0" applyFont="1" applyBorder="1" applyAlignment="1">
      <alignment horizontal="left" vertical="center" wrapText="1"/>
    </xf>
    <xf numFmtId="49" fontId="8" fillId="0" borderId="8" xfId="0" applyNumberFormat="1" applyFont="1" applyFill="1" applyBorder="1" applyAlignment="1">
      <alignment vertical="center"/>
    </xf>
    <xf numFmtId="0" fontId="8" fillId="7" borderId="4" xfId="0" applyFont="1" applyFill="1" applyBorder="1" applyAlignment="1">
      <alignment horizontal="left" vertical="center" wrapText="1"/>
    </xf>
    <xf numFmtId="0" fontId="18" fillId="0" borderId="0" xfId="3" applyFont="1" applyAlignment="1">
      <alignment vertical="center" wrapText="1"/>
    </xf>
    <xf numFmtId="0" fontId="18" fillId="0" borderId="0" xfId="3" applyFont="1" applyAlignment="1">
      <alignment vertical="center" wrapText="1" shrinkToFit="1"/>
    </xf>
    <xf numFmtId="0" fontId="18" fillId="0" borderId="0" xfId="3" applyFont="1" applyAlignment="1">
      <alignment horizontal="center" vertical="center" shrinkToFit="1"/>
    </xf>
    <xf numFmtId="0" fontId="17"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shrinkToFit="1"/>
    </xf>
    <xf numFmtId="0" fontId="16" fillId="8" borderId="4" xfId="3" applyFont="1" applyFill="1" applyBorder="1" applyAlignment="1">
      <alignment vertical="center" wrapText="1"/>
    </xf>
    <xf numFmtId="0" fontId="18" fillId="0" borderId="4" xfId="3" applyFont="1" applyBorder="1" applyAlignment="1">
      <alignment horizontal="left" vertical="top" wrapText="1"/>
    </xf>
    <xf numFmtId="0" fontId="18" fillId="0" borderId="7" xfId="3" applyFont="1" applyBorder="1" applyAlignment="1">
      <alignment vertical="top" wrapText="1" shrinkToFit="1"/>
    </xf>
    <xf numFmtId="0" fontId="18" fillId="0" borderId="93" xfId="3" applyFont="1" applyBorder="1" applyAlignment="1">
      <alignment horizontal="center" vertical="center" wrapText="1"/>
    </xf>
    <xf numFmtId="0" fontId="18" fillId="0" borderId="6" xfId="3" applyFont="1" applyBorder="1" applyAlignment="1">
      <alignment horizontal="left" vertical="center" shrinkToFit="1"/>
    </xf>
    <xf numFmtId="0" fontId="18" fillId="9" borderId="6" xfId="3" applyFont="1" applyFill="1" applyBorder="1" applyAlignment="1">
      <alignment vertical="center" wrapText="1"/>
    </xf>
    <xf numFmtId="0" fontId="18" fillId="0" borderId="4" xfId="3" applyFont="1" applyBorder="1" applyAlignment="1">
      <alignment vertical="center" wrapText="1"/>
    </xf>
    <xf numFmtId="0" fontId="18" fillId="0" borderId="4" xfId="3" applyFont="1" applyBorder="1" applyAlignment="1">
      <alignment vertical="top" wrapText="1" shrinkToFit="1"/>
    </xf>
    <xf numFmtId="0" fontId="18" fillId="9" borderId="4" xfId="3" applyFont="1" applyFill="1" applyBorder="1" applyAlignment="1">
      <alignment vertical="center" wrapText="1"/>
    </xf>
    <xf numFmtId="0" fontId="13" fillId="3" borderId="0" xfId="3" applyFill="1">
      <alignment vertical="center"/>
    </xf>
    <xf numFmtId="0" fontId="13" fillId="3" borderId="5" xfId="3" applyFill="1" applyBorder="1" applyAlignment="1">
      <alignment vertical="center" wrapText="1"/>
    </xf>
    <xf numFmtId="0" fontId="13" fillId="3" borderId="4" xfId="3" applyFill="1" applyBorder="1" applyAlignment="1">
      <alignment vertical="center" wrapText="1"/>
    </xf>
    <xf numFmtId="0" fontId="16" fillId="0" borderId="0" xfId="3" applyFont="1" applyAlignment="1">
      <alignment vertical="center" wrapText="1"/>
    </xf>
    <xf numFmtId="0" fontId="13" fillId="0" borderId="0" xfId="3" applyFont="1" applyAlignment="1">
      <alignment vertical="center" wrapText="1" shrinkToFit="1"/>
    </xf>
    <xf numFmtId="0" fontId="13" fillId="0" borderId="0" xfId="3" applyFont="1" applyAlignment="1">
      <alignment horizontal="center" vertical="center" shrinkToFit="1"/>
    </xf>
    <xf numFmtId="0" fontId="8" fillId="2" borderId="5" xfId="0" applyFont="1" applyFill="1" applyBorder="1" applyAlignment="1">
      <alignment vertical="center" wrapText="1"/>
    </xf>
    <xf numFmtId="0" fontId="13" fillId="0" borderId="26" xfId="2" applyFont="1" applyBorder="1" applyAlignment="1">
      <alignment horizontal="center" vertical="center" wrapText="1"/>
    </xf>
    <xf numFmtId="0" fontId="13" fillId="0" borderId="27" xfId="2" applyBorder="1" applyAlignment="1">
      <alignment horizontal="center" vertical="center"/>
    </xf>
    <xf numFmtId="0" fontId="13" fillId="0" borderId="28" xfId="2" applyBorder="1" applyAlignment="1">
      <alignment horizontal="center" vertical="center"/>
    </xf>
    <xf numFmtId="0" fontId="13" fillId="0" borderId="13" xfId="2" applyBorder="1" applyAlignment="1">
      <alignment horizontal="center" vertical="center"/>
    </xf>
    <xf numFmtId="0" fontId="13" fillId="0" borderId="5" xfId="2" applyBorder="1" applyAlignment="1">
      <alignment horizontal="center" vertical="center"/>
    </xf>
    <xf numFmtId="0" fontId="13" fillId="0" borderId="9" xfId="2" applyBorder="1" applyAlignment="1">
      <alignment horizontal="center" vertical="center"/>
    </xf>
    <xf numFmtId="0" fontId="13" fillId="0" borderId="26" xfId="2" applyBorder="1" applyAlignment="1">
      <alignment horizontal="center" vertical="center"/>
    </xf>
    <xf numFmtId="0" fontId="13" fillId="0" borderId="14" xfId="2" applyBorder="1" applyAlignment="1">
      <alignment horizontal="distributed" vertical="center"/>
    </xf>
    <xf numFmtId="0" fontId="13" fillId="0" borderId="22" xfId="2" applyBorder="1" applyAlignment="1">
      <alignment horizontal="left" vertical="center" wrapText="1"/>
    </xf>
    <xf numFmtId="0" fontId="13" fillId="0" borderId="23" xfId="2" applyBorder="1" applyAlignment="1">
      <alignment horizontal="left" vertical="center"/>
    </xf>
    <xf numFmtId="0" fontId="13" fillId="0" borderId="24" xfId="2" applyBorder="1" applyAlignment="1">
      <alignment horizontal="left" vertical="center"/>
    </xf>
    <xf numFmtId="0" fontId="13" fillId="0" borderId="15"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5" xfId="2" applyFont="1" applyBorder="1" applyAlignment="1">
      <alignment horizontal="center" vertical="center"/>
    </xf>
    <xf numFmtId="0" fontId="13" fillId="0" borderId="17" xfId="2" applyFont="1" applyBorder="1" applyAlignment="1">
      <alignment horizontal="center" vertical="center"/>
    </xf>
    <xf numFmtId="0" fontId="14" fillId="0" borderId="0" xfId="2" applyFont="1" applyAlignment="1">
      <alignment horizontal="center" vertical="center"/>
    </xf>
    <xf numFmtId="0" fontId="13" fillId="0" borderId="14" xfId="2" applyBorder="1" applyAlignment="1">
      <alignment horizontal="center" vertical="center"/>
    </xf>
    <xf numFmtId="0" fontId="13" fillId="0" borderId="15" xfId="2" applyFont="1" applyBorder="1" applyAlignment="1">
      <alignment horizontal="distributed" vertical="center" justifyLastLine="1"/>
    </xf>
    <xf numFmtId="0" fontId="13" fillId="0" borderId="16" xfId="2" applyBorder="1" applyAlignment="1">
      <alignment horizontal="distributed" vertical="center" justifyLastLine="1"/>
    </xf>
    <xf numFmtId="0" fontId="13" fillId="0" borderId="17" xfId="2" applyBorder="1" applyAlignment="1">
      <alignment horizontal="distributed" vertical="center" justifyLastLine="1"/>
    </xf>
    <xf numFmtId="0" fontId="15" fillId="0" borderId="0" xfId="2" applyFont="1" applyBorder="1" applyAlignment="1">
      <alignment horizontal="right" vertical="center"/>
    </xf>
    <xf numFmtId="0" fontId="13" fillId="0" borderId="20" xfId="2" applyBorder="1" applyAlignment="1">
      <alignment horizontal="center" vertical="center"/>
    </xf>
    <xf numFmtId="0" fontId="13" fillId="0" borderId="21" xfId="2"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4"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0" borderId="4" xfId="0" applyFont="1" applyFill="1" applyBorder="1" applyAlignment="1">
      <alignment horizontal="left" vertical="top" wrapText="1"/>
    </xf>
    <xf numFmtId="0" fontId="8" fillId="0" borderId="4" xfId="0" applyFont="1" applyFill="1" applyBorder="1" applyAlignment="1">
      <alignment horizontal="left" vertical="top"/>
    </xf>
    <xf numFmtId="0" fontId="9" fillId="0" borderId="4" xfId="0" applyFont="1" applyFill="1" applyBorder="1" applyAlignment="1">
      <alignment horizontal="left" vertical="center"/>
    </xf>
    <xf numFmtId="0" fontId="8" fillId="0" borderId="2" xfId="0" applyFont="1" applyFill="1" applyBorder="1" applyAlignment="1">
      <alignment horizontal="left" vertical="center"/>
    </xf>
    <xf numFmtId="0" fontId="8" fillId="0" borderId="5" xfId="0" applyFont="1" applyFill="1" applyBorder="1" applyAlignment="1">
      <alignment horizontal="left" vertical="center"/>
    </xf>
    <xf numFmtId="0" fontId="8" fillId="0" borderId="3" xfId="0" applyFont="1" applyFill="1" applyBorder="1" applyAlignment="1">
      <alignment horizontal="left" vertical="center"/>
    </xf>
    <xf numFmtId="0" fontId="8" fillId="0" borderId="3" xfId="0" applyFont="1" applyFill="1" applyBorder="1" applyAlignment="1">
      <alignment horizontal="center" vertical="center" wrapText="1"/>
    </xf>
    <xf numFmtId="0" fontId="9" fillId="0" borderId="0" xfId="0" applyFont="1" applyAlignment="1">
      <alignment horizontal="center" vertical="center"/>
    </xf>
    <xf numFmtId="0" fontId="8" fillId="0" borderId="1" xfId="1" applyFont="1" applyBorder="1" applyAlignment="1">
      <alignment horizontal="left" vertical="center"/>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3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2" xfId="0" applyFont="1" applyFill="1" applyBorder="1">
      <alignment vertical="center"/>
    </xf>
    <xf numFmtId="0" fontId="8" fillId="0" borderId="3" xfId="0" applyFont="1" applyFill="1" applyBorder="1">
      <alignment vertical="center"/>
    </xf>
    <xf numFmtId="0" fontId="8" fillId="0" borderId="5" xfId="0" applyFont="1" applyFill="1" applyBorder="1">
      <alignment vertical="center"/>
    </xf>
    <xf numFmtId="0" fontId="8" fillId="0" borderId="2" xfId="0" applyFont="1" applyFill="1" applyBorder="1" applyAlignment="1">
      <alignment vertical="center" wrapText="1"/>
    </xf>
    <xf numFmtId="0" fontId="8" fillId="0" borderId="5" xfId="0" applyFont="1" applyFill="1" applyBorder="1" applyAlignment="1">
      <alignmen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0" borderId="2" xfId="0" applyFont="1" applyFill="1" applyBorder="1" applyAlignment="1">
      <alignment horizontal="justify" vertical="center"/>
    </xf>
    <xf numFmtId="0" fontId="8" fillId="0" borderId="5" xfId="0" applyFont="1" applyFill="1" applyBorder="1" applyAlignment="1">
      <alignment horizontal="justify" vertical="center"/>
    </xf>
    <xf numFmtId="0" fontId="46" fillId="0" borderId="0" xfId="3" applyFont="1" applyAlignment="1">
      <alignment horizontal="center" vertical="center"/>
    </xf>
    <xf numFmtId="0" fontId="17" fillId="8" borderId="7" xfId="3" applyFont="1" applyFill="1" applyBorder="1" applyAlignment="1">
      <alignment horizontal="center" vertical="center" wrapText="1"/>
    </xf>
    <xf numFmtId="0" fontId="17" fillId="8" borderId="30" xfId="3" applyFont="1" applyFill="1" applyBorder="1" applyAlignment="1">
      <alignment horizontal="center" vertical="center" wrapText="1"/>
    </xf>
    <xf numFmtId="49" fontId="18" fillId="3" borderId="4" xfId="3" applyNumberFormat="1" applyFont="1" applyFill="1" applyBorder="1" applyAlignment="1">
      <alignment horizontal="left" vertical="top" wrapText="1"/>
    </xf>
    <xf numFmtId="0" fontId="21" fillId="0" borderId="0" xfId="4" applyFont="1" applyAlignment="1">
      <alignment horizontal="center"/>
    </xf>
    <xf numFmtId="0" fontId="20" fillId="0" borderId="0" xfId="4" applyFont="1" applyAlignment="1">
      <alignment horizontal="center" vertical="center"/>
    </xf>
    <xf numFmtId="0" fontId="18" fillId="0" borderId="1" xfId="4" applyFont="1" applyBorder="1" applyAlignment="1">
      <alignment horizontal="left" vertical="center"/>
    </xf>
    <xf numFmtId="0" fontId="6" fillId="0" borderId="8" xfId="4" applyFont="1" applyBorder="1" applyAlignment="1">
      <alignment horizontal="center" vertical="center" wrapText="1"/>
    </xf>
    <xf numFmtId="0" fontId="13" fillId="0" borderId="11" xfId="4" applyBorder="1" applyAlignment="1">
      <alignment wrapText="1"/>
    </xf>
    <xf numFmtId="0" fontId="13" fillId="0" borderId="10" xfId="4" applyBorder="1" applyAlignment="1">
      <alignment wrapText="1"/>
    </xf>
    <xf numFmtId="0" fontId="13" fillId="0" borderId="12" xfId="4" applyBorder="1" applyAlignment="1">
      <alignment wrapText="1"/>
    </xf>
    <xf numFmtId="0" fontId="6" fillId="0" borderId="2" xfId="4" applyFont="1" applyBorder="1" applyAlignment="1">
      <alignment horizontal="center" vertical="center" wrapText="1"/>
    </xf>
    <xf numFmtId="0" fontId="13" fillId="0" borderId="2" xfId="4" applyBorder="1" applyAlignment="1">
      <alignment wrapText="1"/>
    </xf>
    <xf numFmtId="0" fontId="13" fillId="0" borderId="3" xfId="4" applyBorder="1" applyAlignment="1">
      <alignment wrapText="1"/>
    </xf>
    <xf numFmtId="0" fontId="13" fillId="0" borderId="7"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29" xfId="4" applyFont="1" applyBorder="1" applyAlignment="1">
      <alignment horizontal="center" vertical="center" wrapText="1"/>
    </xf>
    <xf numFmtId="0" fontId="13" fillId="0" borderId="29" xfId="4" applyFont="1" applyBorder="1" applyAlignment="1">
      <alignment vertical="center" wrapText="1"/>
    </xf>
    <xf numFmtId="0" fontId="13" fillId="0" borderId="10"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1" xfId="4" applyFont="1" applyBorder="1" applyAlignment="1">
      <alignment vertical="center" wrapText="1"/>
    </xf>
    <xf numFmtId="0" fontId="13" fillId="0" borderId="8" xfId="4" applyBorder="1" applyAlignment="1">
      <alignment horizontal="center" vertical="center"/>
    </xf>
    <xf numFmtId="0" fontId="13" fillId="0" borderId="29" xfId="4" applyBorder="1" applyAlignment="1">
      <alignment horizontal="center" vertical="center"/>
    </xf>
    <xf numFmtId="0" fontId="13" fillId="0" borderId="11" xfId="4" applyBorder="1" applyAlignment="1">
      <alignment horizontal="center" vertical="center"/>
    </xf>
    <xf numFmtId="0" fontId="13" fillId="0" borderId="10" xfId="4" applyBorder="1" applyAlignment="1">
      <alignment horizontal="center" vertical="center"/>
    </xf>
    <xf numFmtId="0" fontId="13" fillId="0" borderId="1" xfId="4" applyBorder="1" applyAlignment="1">
      <alignment horizontal="center" vertical="center"/>
    </xf>
    <xf numFmtId="0" fontId="13" fillId="0" borderId="12" xfId="4" applyBorder="1" applyAlignment="1">
      <alignment horizontal="center" vertical="center"/>
    </xf>
    <xf numFmtId="0" fontId="13" fillId="0" borderId="29" xfId="4" applyBorder="1" applyAlignment="1">
      <alignment wrapText="1"/>
    </xf>
    <xf numFmtId="0" fontId="13" fillId="0" borderId="1" xfId="4" applyBorder="1" applyAlignment="1">
      <alignment wrapText="1"/>
    </xf>
    <xf numFmtId="0" fontId="27" fillId="5" borderId="0" xfId="7" applyFont="1" applyFill="1" applyAlignment="1" applyProtection="1">
      <alignment horizontal="center" vertical="center"/>
      <protection locked="0"/>
    </xf>
    <xf numFmtId="0" fontId="27" fillId="4" borderId="0" xfId="7" applyFont="1" applyFill="1" applyAlignment="1" applyProtection="1">
      <alignment horizontal="center" vertical="center"/>
      <protection locked="0"/>
    </xf>
    <xf numFmtId="0" fontId="27" fillId="0" borderId="0" xfId="7" applyFont="1" applyFill="1" applyAlignment="1" applyProtection="1">
      <alignment horizontal="center" vertical="center"/>
    </xf>
    <xf numFmtId="0" fontId="29" fillId="5" borderId="4" xfId="7" applyFont="1" applyFill="1" applyBorder="1" applyAlignment="1" applyProtection="1">
      <alignment horizontal="center" vertical="center"/>
      <protection locked="0"/>
    </xf>
    <xf numFmtId="0" fontId="29" fillId="4" borderId="7" xfId="7" applyFont="1" applyFill="1" applyBorder="1" applyAlignment="1" applyProtection="1">
      <alignment horizontal="center" vertical="center"/>
      <protection locked="0"/>
    </xf>
    <xf numFmtId="0" fontId="29" fillId="4" borderId="6" xfId="7" applyFont="1" applyFill="1" applyBorder="1" applyAlignment="1" applyProtection="1">
      <alignment horizontal="center" vertical="center"/>
      <protection locked="0"/>
    </xf>
    <xf numFmtId="0" fontId="29" fillId="3" borderId="7" xfId="7" applyNumberFormat="1" applyFont="1" applyFill="1" applyBorder="1" applyAlignment="1" applyProtection="1">
      <alignment horizontal="center" vertical="center"/>
    </xf>
    <xf numFmtId="0" fontId="29" fillId="3" borderId="6" xfId="7" applyNumberFormat="1" applyFont="1" applyFill="1" applyBorder="1" applyAlignment="1" applyProtection="1">
      <alignment horizontal="center" vertical="center"/>
    </xf>
    <xf numFmtId="0" fontId="29" fillId="0" borderId="56" xfId="7" applyFont="1" applyFill="1" applyBorder="1" applyAlignment="1" applyProtection="1">
      <alignment horizontal="center" vertical="center"/>
    </xf>
    <xf numFmtId="0" fontId="29" fillId="0" borderId="60" xfId="7" applyFont="1" applyFill="1" applyBorder="1" applyAlignment="1" applyProtection="1">
      <alignment horizontal="center" vertical="center"/>
    </xf>
    <xf numFmtId="0" fontId="29" fillId="0" borderId="58" xfId="7" applyFont="1" applyFill="1" applyBorder="1" applyAlignment="1" applyProtection="1">
      <alignment horizontal="center" vertical="center"/>
    </xf>
    <xf numFmtId="0" fontId="29" fillId="0" borderId="20" xfId="7" applyFont="1" applyFill="1" applyBorder="1" applyAlignment="1" applyProtection="1">
      <alignment horizontal="center" vertical="center" wrapText="1"/>
    </xf>
    <xf numFmtId="0" fontId="29" fillId="0" borderId="54" xfId="7" applyFont="1" applyFill="1" applyBorder="1" applyAlignment="1" applyProtection="1">
      <alignment horizontal="center" vertical="center" wrapText="1"/>
    </xf>
    <xf numFmtId="0" fontId="29" fillId="0" borderId="0" xfId="7" applyFont="1" applyFill="1" applyBorder="1" applyAlignment="1" applyProtection="1">
      <alignment horizontal="center" vertical="center" wrapText="1"/>
    </xf>
    <xf numFmtId="0" fontId="29" fillId="0" borderId="13" xfId="7" applyFont="1" applyFill="1" applyBorder="1" applyAlignment="1" applyProtection="1">
      <alignment horizontal="center" vertical="center" wrapText="1"/>
    </xf>
    <xf numFmtId="0" fontId="29" fillId="0" borderId="23" xfId="7" applyFont="1" applyFill="1" applyBorder="1" applyAlignment="1" applyProtection="1">
      <alignment horizontal="center" vertical="center" wrapText="1"/>
    </xf>
    <xf numFmtId="0" fontId="29" fillId="0" borderId="39" xfId="7" applyFont="1" applyFill="1" applyBorder="1" applyAlignment="1" applyProtection="1">
      <alignment horizontal="center" vertical="center" wrapText="1"/>
    </xf>
    <xf numFmtId="0" fontId="29" fillId="0" borderId="53" xfId="7" applyFont="1" applyFill="1" applyBorder="1" applyAlignment="1" applyProtection="1">
      <alignment horizontal="center" vertical="center" wrapText="1"/>
    </xf>
    <xf numFmtId="0" fontId="29" fillId="0" borderId="9" xfId="7" applyFont="1" applyFill="1" applyBorder="1" applyAlignment="1" applyProtection="1">
      <alignment horizontal="center" vertical="center" wrapText="1"/>
    </xf>
    <xf numFmtId="0" fontId="29" fillId="0" borderId="57" xfId="7" applyFont="1" applyFill="1" applyBorder="1" applyAlignment="1" applyProtection="1">
      <alignment horizontal="center" vertical="center" wrapText="1"/>
    </xf>
    <xf numFmtId="0" fontId="29" fillId="0" borderId="21" xfId="7" applyFont="1" applyFill="1" applyBorder="1" applyAlignment="1" applyProtection="1">
      <alignment horizontal="center" vertical="center" wrapText="1"/>
    </xf>
    <xf numFmtId="0" fontId="29" fillId="0" borderId="33" xfId="7" applyFont="1" applyFill="1" applyBorder="1" applyAlignment="1" applyProtection="1">
      <alignment horizontal="center" vertical="center" wrapText="1"/>
    </xf>
    <xf numFmtId="0" fontId="29" fillId="0" borderId="24" xfId="7" applyFont="1" applyFill="1" applyBorder="1" applyAlignment="1" applyProtection="1">
      <alignment horizontal="center" vertical="center" wrapText="1"/>
    </xf>
    <xf numFmtId="0" fontId="29" fillId="0" borderId="19" xfId="7" quotePrefix="1" applyFont="1" applyFill="1" applyBorder="1" applyAlignment="1" applyProtection="1">
      <alignment horizontal="center" vertical="center"/>
    </xf>
    <xf numFmtId="0" fontId="29" fillId="0" borderId="20" xfId="7" applyFont="1" applyFill="1" applyBorder="1" applyAlignment="1" applyProtection="1">
      <alignment horizontal="center" vertical="center"/>
    </xf>
    <xf numFmtId="0" fontId="23" fillId="0" borderId="61" xfId="7" applyFont="1" applyFill="1" applyBorder="1" applyAlignment="1" applyProtection="1">
      <alignment horizontal="center" vertical="center" wrapText="1"/>
    </xf>
    <xf numFmtId="0" fontId="23" fillId="0" borderId="34" xfId="7" applyFont="1" applyFill="1" applyBorder="1" applyAlignment="1" applyProtection="1">
      <alignment horizontal="center" vertical="center" wrapText="1"/>
    </xf>
    <xf numFmtId="0" fontId="23" fillId="0" borderId="31" xfId="7" applyFont="1" applyFill="1" applyBorder="1" applyAlignment="1" applyProtection="1">
      <alignment horizontal="center" vertical="center" wrapText="1"/>
    </xf>
    <xf numFmtId="0" fontId="23" fillId="0" borderId="32" xfId="7" applyFont="1" applyFill="1" applyBorder="1" applyAlignment="1" applyProtection="1">
      <alignment horizontal="center" vertical="center" wrapText="1"/>
    </xf>
    <xf numFmtId="0" fontId="23" fillId="0" borderId="40" xfId="7" applyFont="1" applyFill="1" applyBorder="1" applyAlignment="1" applyProtection="1">
      <alignment horizontal="center" vertical="center" wrapText="1"/>
    </xf>
    <xf numFmtId="0" fontId="23" fillId="0" borderId="59" xfId="7" applyFont="1" applyFill="1" applyBorder="1" applyAlignment="1" applyProtection="1">
      <alignment horizontal="center" vertical="center" wrapText="1"/>
    </xf>
    <xf numFmtId="0" fontId="23" fillId="0" borderId="38" xfId="7" applyFont="1" applyFill="1" applyBorder="1" applyAlignment="1" applyProtection="1">
      <alignment horizontal="center" vertical="center" wrapText="1"/>
    </xf>
    <xf numFmtId="0" fontId="23" fillId="0" borderId="37" xfId="7" applyFont="1" applyFill="1" applyBorder="1" applyAlignment="1" applyProtection="1">
      <alignment horizontal="center" vertical="center" wrapText="1"/>
    </xf>
    <xf numFmtId="0" fontId="29" fillId="0" borderId="14" xfId="7" applyFont="1" applyFill="1" applyBorder="1" applyAlignment="1" applyProtection="1">
      <alignment horizontal="center" vertical="center" wrapText="1"/>
    </xf>
    <xf numFmtId="0" fontId="29" fillId="0" borderId="56" xfId="7" applyFont="1" applyFill="1" applyBorder="1" applyAlignment="1" applyProtection="1">
      <alignment horizontal="center" vertical="center" wrapText="1"/>
    </xf>
    <xf numFmtId="0" fontId="29" fillId="0" borderId="42" xfId="7" applyFont="1" applyFill="1" applyBorder="1" applyAlignment="1" applyProtection="1">
      <alignment horizontal="center" vertical="center"/>
    </xf>
    <xf numFmtId="0" fontId="29" fillId="0" borderId="30" xfId="7" applyFont="1" applyFill="1" applyBorder="1" applyAlignment="1" applyProtection="1">
      <alignment horizontal="center" vertical="center"/>
    </xf>
    <xf numFmtId="0" fontId="29" fillId="0" borderId="41" xfId="7" applyFont="1" applyFill="1" applyBorder="1" applyAlignment="1" applyProtection="1">
      <alignment horizontal="center" vertical="center"/>
    </xf>
    <xf numFmtId="0" fontId="29" fillId="4" borderId="49" xfId="7" applyFont="1" applyFill="1" applyBorder="1" applyAlignment="1" applyProtection="1">
      <alignment horizontal="left" vertical="center" wrapText="1"/>
      <protection locked="0"/>
    </xf>
    <xf numFmtId="0" fontId="29" fillId="4" borderId="89" xfId="7" applyFont="1" applyFill="1" applyBorder="1" applyAlignment="1" applyProtection="1">
      <alignment horizontal="left" vertical="center" wrapText="1"/>
      <protection locked="0"/>
    </xf>
    <xf numFmtId="0" fontId="29" fillId="4" borderId="48" xfId="7" applyFont="1" applyFill="1" applyBorder="1" applyAlignment="1" applyProtection="1">
      <alignment horizontal="left" vertical="center" wrapText="1"/>
      <protection locked="0"/>
    </xf>
    <xf numFmtId="0" fontId="23" fillId="5" borderId="42" xfId="7" applyFont="1" applyFill="1" applyBorder="1" applyAlignment="1" applyProtection="1">
      <alignment horizontal="center" vertical="center" wrapText="1"/>
      <protection locked="0"/>
    </xf>
    <xf numFmtId="0" fontId="23" fillId="5" borderId="6" xfId="7" applyFont="1" applyFill="1" applyBorder="1" applyAlignment="1" applyProtection="1">
      <alignment horizontal="center" vertical="center" wrapText="1"/>
      <protection locked="0"/>
    </xf>
    <xf numFmtId="0" fontId="29" fillId="5" borderId="7" xfId="7" applyFont="1" applyFill="1" applyBorder="1" applyAlignment="1" applyProtection="1">
      <alignment horizontal="center" vertical="center" wrapText="1"/>
      <protection locked="0"/>
    </xf>
    <xf numFmtId="0" fontId="29" fillId="5" borderId="6" xfId="7" applyFont="1" applyFill="1" applyBorder="1" applyAlignment="1" applyProtection="1">
      <alignment horizontal="center" vertical="center" wrapText="1"/>
      <protection locked="0"/>
    </xf>
    <xf numFmtId="0" fontId="29" fillId="5" borderId="7" xfId="7" applyFont="1" applyFill="1" applyBorder="1" applyAlignment="1" applyProtection="1">
      <alignment horizontal="center" vertical="center" shrinkToFit="1"/>
      <protection locked="0"/>
    </xf>
    <xf numFmtId="0" fontId="29" fillId="5" borderId="30" xfId="7" applyFont="1" applyFill="1" applyBorder="1" applyAlignment="1" applyProtection="1">
      <alignment horizontal="center" vertical="center" shrinkToFit="1"/>
      <protection locked="0"/>
    </xf>
    <xf numFmtId="0" fontId="29" fillId="5" borderId="6" xfId="7" applyFont="1" applyFill="1" applyBorder="1" applyAlignment="1" applyProtection="1">
      <alignment horizontal="center" vertical="center" shrinkToFit="1"/>
      <protection locked="0"/>
    </xf>
    <xf numFmtId="0" fontId="29" fillId="4" borderId="7" xfId="7" applyFont="1" applyFill="1" applyBorder="1" applyAlignment="1" applyProtection="1">
      <alignment horizontal="center" vertical="center" wrapText="1"/>
      <protection locked="0"/>
    </xf>
    <xf numFmtId="0" fontId="29" fillId="4" borderId="30" xfId="7" applyFont="1" applyFill="1" applyBorder="1" applyAlignment="1" applyProtection="1">
      <alignment horizontal="center" vertical="center" wrapText="1"/>
      <protection locked="0"/>
    </xf>
    <xf numFmtId="0" fontId="29" fillId="4" borderId="41" xfId="7" applyFont="1" applyFill="1" applyBorder="1" applyAlignment="1" applyProtection="1">
      <alignment horizontal="center" vertical="center" wrapText="1"/>
      <protection locked="0"/>
    </xf>
    <xf numFmtId="180" fontId="27" fillId="3" borderId="42" xfId="7" applyNumberFormat="1" applyFont="1" applyFill="1" applyBorder="1" applyAlignment="1" applyProtection="1">
      <alignment horizontal="center" vertical="center" wrapText="1"/>
    </xf>
    <xf numFmtId="180" fontId="27" fillId="3" borderId="41" xfId="7" applyNumberFormat="1" applyFont="1" applyFill="1" applyBorder="1" applyAlignment="1" applyProtection="1">
      <alignment horizontal="center" vertical="center" wrapText="1"/>
    </xf>
    <xf numFmtId="180" fontId="27" fillId="3" borderId="42" xfId="8" applyNumberFormat="1" applyFont="1" applyFill="1" applyBorder="1" applyAlignment="1" applyProtection="1">
      <alignment horizontal="center" vertical="center" wrapText="1"/>
    </xf>
    <xf numFmtId="180" fontId="27" fillId="3" borderId="41" xfId="8" applyNumberFormat="1" applyFont="1" applyFill="1" applyBorder="1" applyAlignment="1" applyProtection="1">
      <alignment horizontal="center" vertical="center" wrapText="1"/>
    </xf>
    <xf numFmtId="0" fontId="29" fillId="4" borderId="42" xfId="7" applyFont="1" applyFill="1" applyBorder="1" applyAlignment="1" applyProtection="1">
      <alignment horizontal="left" vertical="center" wrapText="1"/>
      <protection locked="0"/>
    </xf>
    <xf numFmtId="0" fontId="29" fillId="4" borderId="30" xfId="7" applyFont="1" applyFill="1" applyBorder="1" applyAlignment="1" applyProtection="1">
      <alignment horizontal="left" vertical="center" wrapText="1"/>
      <protection locked="0"/>
    </xf>
    <xf numFmtId="0" fontId="29" fillId="4" borderId="41" xfId="7" applyFont="1" applyFill="1" applyBorder="1" applyAlignment="1" applyProtection="1">
      <alignment horizontal="left" vertical="center" wrapText="1"/>
      <protection locked="0"/>
    </xf>
    <xf numFmtId="0" fontId="23" fillId="5" borderId="49" xfId="7" applyFont="1" applyFill="1" applyBorder="1" applyAlignment="1" applyProtection="1">
      <alignment horizontal="center" vertical="center" wrapText="1"/>
      <protection locked="0"/>
    </xf>
    <xf numFmtId="0" fontId="23" fillId="5" borderId="55" xfId="7" applyFont="1" applyFill="1" applyBorder="1" applyAlignment="1" applyProtection="1">
      <alignment horizontal="center" vertical="center" wrapText="1"/>
      <protection locked="0"/>
    </xf>
    <xf numFmtId="0" fontId="29" fillId="5" borderId="67" xfId="7" applyFont="1" applyFill="1" applyBorder="1" applyAlignment="1" applyProtection="1">
      <alignment horizontal="center" vertical="center" wrapText="1"/>
      <protection locked="0"/>
    </xf>
    <xf numFmtId="0" fontId="29" fillId="5" borderId="55" xfId="7" applyFont="1" applyFill="1" applyBorder="1" applyAlignment="1" applyProtection="1">
      <alignment horizontal="center" vertical="center" wrapText="1"/>
      <protection locked="0"/>
    </xf>
    <xf numFmtId="0" fontId="29" fillId="5" borderId="67" xfId="7" applyFont="1" applyFill="1" applyBorder="1" applyAlignment="1" applyProtection="1">
      <alignment horizontal="center" vertical="center" shrinkToFit="1"/>
      <protection locked="0"/>
    </xf>
    <xf numFmtId="0" fontId="29" fillId="5" borderId="89" xfId="7" applyFont="1" applyFill="1" applyBorder="1" applyAlignment="1" applyProtection="1">
      <alignment horizontal="center" vertical="center" shrinkToFit="1"/>
      <protection locked="0"/>
    </xf>
    <xf numFmtId="0" fontId="29" fillId="5" borderId="55" xfId="7" applyFont="1" applyFill="1" applyBorder="1" applyAlignment="1" applyProtection="1">
      <alignment horizontal="center" vertical="center" shrinkToFit="1"/>
      <protection locked="0"/>
    </xf>
    <xf numFmtId="0" fontId="29" fillId="4" borderId="67" xfId="7" applyFont="1" applyFill="1" applyBorder="1" applyAlignment="1" applyProtection="1">
      <alignment horizontal="center" vertical="center" wrapText="1"/>
      <protection locked="0"/>
    </xf>
    <xf numFmtId="0" fontId="29" fillId="4" borderId="89" xfId="7" applyFont="1" applyFill="1" applyBorder="1" applyAlignment="1" applyProtection="1">
      <alignment horizontal="center" vertical="center" wrapText="1"/>
      <protection locked="0"/>
    </xf>
    <xf numFmtId="0" fontId="29" fillId="4" borderId="48" xfId="7" applyFont="1" applyFill="1" applyBorder="1" applyAlignment="1" applyProtection="1">
      <alignment horizontal="center" vertical="center" wrapText="1"/>
      <protection locked="0"/>
    </xf>
    <xf numFmtId="180" fontId="27" fillId="3" borderId="49" xfId="7" applyNumberFormat="1" applyFont="1" applyFill="1" applyBorder="1" applyAlignment="1" applyProtection="1">
      <alignment horizontal="center" vertical="center" wrapText="1"/>
    </xf>
    <xf numFmtId="180" fontId="27" fillId="3" borderId="48" xfId="7" applyNumberFormat="1" applyFont="1" applyFill="1" applyBorder="1" applyAlignment="1" applyProtection="1">
      <alignment horizontal="center" vertical="center" wrapText="1"/>
    </xf>
    <xf numFmtId="180" fontId="27" fillId="3" borderId="49" xfId="8" applyNumberFormat="1" applyFont="1" applyFill="1" applyBorder="1" applyAlignment="1" applyProtection="1">
      <alignment horizontal="center" vertical="center" wrapText="1"/>
    </xf>
    <xf numFmtId="180" fontId="27" fillId="3" borderId="48" xfId="8" applyNumberFormat="1" applyFont="1" applyFill="1" applyBorder="1" applyAlignment="1" applyProtection="1">
      <alignment horizontal="center" vertical="center" wrapText="1"/>
    </xf>
    <xf numFmtId="0" fontId="23" fillId="5" borderId="43" xfId="7" applyFont="1" applyFill="1" applyBorder="1" applyAlignment="1" applyProtection="1">
      <alignment horizontal="center" vertical="center" wrapText="1"/>
      <protection locked="0"/>
    </xf>
    <xf numFmtId="0" fontId="23" fillId="5" borderId="35" xfId="7" applyFont="1" applyFill="1" applyBorder="1" applyAlignment="1" applyProtection="1">
      <alignment horizontal="center" vertical="center" wrapText="1"/>
      <protection locked="0"/>
    </xf>
    <xf numFmtId="0" fontId="29" fillId="5" borderId="91" xfId="7" applyFont="1" applyFill="1" applyBorder="1" applyAlignment="1" applyProtection="1">
      <alignment horizontal="center" vertical="center" wrapText="1"/>
      <protection locked="0"/>
    </xf>
    <xf numFmtId="0" fontId="29" fillId="5" borderId="35" xfId="7" applyFont="1" applyFill="1" applyBorder="1" applyAlignment="1" applyProtection="1">
      <alignment horizontal="center" vertical="center" wrapText="1"/>
      <protection locked="0"/>
    </xf>
    <xf numFmtId="0" fontId="29" fillId="5" borderId="91" xfId="7" applyFont="1" applyFill="1" applyBorder="1" applyAlignment="1" applyProtection="1">
      <alignment horizontal="center" vertical="center" shrinkToFit="1"/>
      <protection locked="0"/>
    </xf>
    <xf numFmtId="0" fontId="29" fillId="5" borderId="65" xfId="7" applyFont="1" applyFill="1" applyBorder="1" applyAlignment="1" applyProtection="1">
      <alignment horizontal="center" vertical="center" shrinkToFit="1"/>
      <protection locked="0"/>
    </xf>
    <xf numFmtId="0" fontId="29" fillId="5" borderId="35" xfId="7" applyFont="1" applyFill="1" applyBorder="1" applyAlignment="1" applyProtection="1">
      <alignment horizontal="center" vertical="center" shrinkToFit="1"/>
      <protection locked="0"/>
    </xf>
    <xf numFmtId="0" fontId="29" fillId="4" borderId="91" xfId="7" applyFont="1" applyFill="1" applyBorder="1" applyAlignment="1" applyProtection="1">
      <alignment horizontal="center" vertical="center" wrapText="1"/>
      <protection locked="0"/>
    </xf>
    <xf numFmtId="0" fontId="29" fillId="4" borderId="65" xfId="7" applyFont="1" applyFill="1" applyBorder="1" applyAlignment="1" applyProtection="1">
      <alignment horizontal="center" vertical="center" wrapText="1"/>
      <protection locked="0"/>
    </xf>
    <xf numFmtId="0" fontId="29" fillId="4" borderId="92" xfId="7" applyFont="1" applyFill="1" applyBorder="1" applyAlignment="1" applyProtection="1">
      <alignment horizontal="center" vertical="center" wrapText="1"/>
      <protection locked="0"/>
    </xf>
    <xf numFmtId="180" fontId="27" fillId="3" borderId="43" xfId="7" applyNumberFormat="1" applyFont="1" applyFill="1" applyBorder="1" applyAlignment="1" applyProtection="1">
      <alignment horizontal="center" vertical="center" wrapText="1"/>
    </xf>
    <xf numFmtId="180" fontId="27" fillId="3" borderId="92" xfId="7" applyNumberFormat="1" applyFont="1" applyFill="1" applyBorder="1" applyAlignment="1" applyProtection="1">
      <alignment horizontal="center" vertical="center" wrapText="1"/>
    </xf>
    <xf numFmtId="180" fontId="27" fillId="3" borderId="43" xfId="8" applyNumberFormat="1" applyFont="1" applyFill="1" applyBorder="1" applyAlignment="1" applyProtection="1">
      <alignment horizontal="center" vertical="center" wrapText="1"/>
    </xf>
    <xf numFmtId="180" fontId="27" fillId="3" borderId="92" xfId="8" applyNumberFormat="1" applyFont="1" applyFill="1" applyBorder="1" applyAlignment="1" applyProtection="1">
      <alignment horizontal="center" vertical="center" wrapText="1"/>
    </xf>
    <xf numFmtId="0" fontId="29" fillId="4" borderId="43" xfId="7" applyFont="1" applyFill="1" applyBorder="1" applyAlignment="1" applyProtection="1">
      <alignment horizontal="left" vertical="center" wrapText="1"/>
      <protection locked="0"/>
    </xf>
    <xf numFmtId="0" fontId="29" fillId="4" borderId="65" xfId="7" applyFont="1" applyFill="1" applyBorder="1" applyAlignment="1" applyProtection="1">
      <alignment horizontal="left" vertical="center" wrapText="1"/>
      <protection locked="0"/>
    </xf>
    <xf numFmtId="0" fontId="29" fillId="4" borderId="92" xfId="7" applyFont="1" applyFill="1" applyBorder="1" applyAlignment="1" applyProtection="1">
      <alignment horizontal="left" vertical="center" wrapText="1"/>
      <protection locked="0"/>
    </xf>
    <xf numFmtId="0" fontId="30" fillId="0" borderId="7" xfId="7" applyFont="1" applyFill="1" applyBorder="1" applyAlignment="1" applyProtection="1">
      <alignment horizontal="center" vertical="center"/>
    </xf>
    <xf numFmtId="0" fontId="30" fillId="0" borderId="30" xfId="7" applyFont="1" applyFill="1" applyBorder="1" applyAlignment="1" applyProtection="1">
      <alignment horizontal="center" vertical="center"/>
    </xf>
    <xf numFmtId="0" fontId="30" fillId="0" borderId="6" xfId="7" applyFont="1" applyFill="1" applyBorder="1" applyAlignment="1" applyProtection="1">
      <alignment horizontal="center" vertical="center"/>
    </xf>
    <xf numFmtId="181" fontId="30" fillId="0" borderId="7" xfId="7" applyNumberFormat="1" applyFont="1" applyFill="1" applyBorder="1" applyAlignment="1" applyProtection="1">
      <alignment horizontal="right" vertical="center"/>
    </xf>
    <xf numFmtId="181" fontId="30" fillId="0" borderId="6" xfId="7" applyNumberFormat="1" applyFont="1" applyFill="1" applyBorder="1" applyAlignment="1" applyProtection="1">
      <alignment horizontal="right" vertical="center"/>
    </xf>
    <xf numFmtId="181" fontId="30" fillId="0" borderId="7" xfId="8" applyNumberFormat="1" applyFont="1" applyFill="1" applyBorder="1" applyAlignment="1" applyProtection="1">
      <alignment horizontal="right" vertical="center"/>
    </xf>
    <xf numFmtId="181" fontId="30" fillId="0" borderId="6" xfId="8" applyNumberFormat="1" applyFont="1" applyFill="1" applyBorder="1" applyAlignment="1" applyProtection="1">
      <alignment horizontal="right" vertical="center"/>
    </xf>
    <xf numFmtId="181" fontId="30" fillId="4" borderId="7" xfId="7" applyNumberFormat="1" applyFont="1" applyFill="1" applyBorder="1" applyAlignment="1" applyProtection="1">
      <alignment horizontal="right" vertical="center"/>
      <protection locked="0"/>
    </xf>
    <xf numFmtId="181" fontId="30" fillId="4" borderId="6" xfId="7" applyNumberFormat="1" applyFont="1" applyFill="1" applyBorder="1" applyAlignment="1" applyProtection="1">
      <alignment horizontal="right" vertical="center"/>
      <protection locked="0"/>
    </xf>
    <xf numFmtId="0" fontId="30" fillId="0" borderId="0" xfId="7" applyFont="1" applyFill="1" applyBorder="1" applyAlignment="1" applyProtection="1">
      <alignment horizontal="center" vertical="center"/>
    </xf>
    <xf numFmtId="0" fontId="30" fillId="0" borderId="1" xfId="7" applyFont="1" applyFill="1" applyBorder="1" applyAlignment="1" applyProtection="1">
      <alignment horizontal="center" vertical="center"/>
    </xf>
    <xf numFmtId="0" fontId="23" fillId="0" borderId="0" xfId="7" applyFont="1" applyFill="1" applyBorder="1" applyAlignment="1" applyProtection="1">
      <alignment horizontal="center" vertical="center" wrapText="1"/>
    </xf>
    <xf numFmtId="181" fontId="30" fillId="4" borderId="7" xfId="8" applyNumberFormat="1" applyFont="1" applyFill="1" applyBorder="1" applyAlignment="1" applyProtection="1">
      <alignment horizontal="right" vertical="center"/>
      <protection locked="0"/>
    </xf>
    <xf numFmtId="181" fontId="30" fillId="4" borderId="6" xfId="8" applyNumberFormat="1" applyFont="1" applyFill="1" applyBorder="1" applyAlignment="1" applyProtection="1">
      <alignment horizontal="right" vertical="center"/>
      <protection locked="0"/>
    </xf>
    <xf numFmtId="179" fontId="30" fillId="3" borderId="0" xfId="7" applyNumberFormat="1" applyFont="1" applyFill="1" applyBorder="1" applyAlignment="1" applyProtection="1">
      <alignment horizontal="center" vertical="center"/>
    </xf>
    <xf numFmtId="0" fontId="30" fillId="3" borderId="0" xfId="7" applyFont="1" applyFill="1" applyBorder="1" applyAlignment="1" applyProtection="1">
      <alignment horizontal="center" vertical="center"/>
    </xf>
    <xf numFmtId="0" fontId="30" fillId="3" borderId="0" xfId="7" applyFont="1" applyFill="1" applyBorder="1" applyAlignment="1" applyProtection="1">
      <alignment horizontal="right" vertical="center"/>
    </xf>
    <xf numFmtId="178" fontId="30" fillId="0" borderId="7" xfId="7" applyNumberFormat="1" applyFont="1" applyFill="1" applyBorder="1" applyAlignment="1" applyProtection="1">
      <alignment horizontal="center" vertical="center"/>
    </xf>
    <xf numFmtId="178" fontId="30" fillId="0" borderId="30" xfId="7" applyNumberFormat="1" applyFont="1" applyFill="1" applyBorder="1" applyAlignment="1" applyProtection="1">
      <alignment horizontal="center" vertical="center"/>
    </xf>
    <xf numFmtId="178" fontId="30" fillId="0" borderId="6" xfId="7" applyNumberFormat="1" applyFont="1" applyFill="1" applyBorder="1" applyAlignment="1" applyProtection="1">
      <alignment horizontal="center" vertical="center"/>
    </xf>
    <xf numFmtId="177" fontId="30" fillId="3" borderId="7" xfId="7" applyNumberFormat="1" applyFont="1" applyFill="1" applyBorder="1" applyAlignment="1" applyProtection="1">
      <alignment horizontal="center" vertical="center"/>
    </xf>
    <xf numFmtId="177" fontId="30" fillId="3" borderId="30" xfId="7" applyNumberFormat="1" applyFont="1" applyFill="1" applyBorder="1" applyAlignment="1" applyProtection="1">
      <alignment horizontal="center" vertical="center"/>
    </xf>
    <xf numFmtId="177" fontId="30" fillId="3" borderId="6" xfId="7" applyNumberFormat="1" applyFont="1" applyFill="1" applyBorder="1" applyAlignment="1" applyProtection="1">
      <alignment horizontal="center" vertical="center"/>
    </xf>
    <xf numFmtId="0" fontId="30" fillId="4" borderId="7" xfId="7" applyFont="1" applyFill="1" applyBorder="1" applyAlignment="1" applyProtection="1">
      <alignment horizontal="center" vertical="center"/>
      <protection locked="0"/>
    </xf>
    <xf numFmtId="0" fontId="30" fillId="4" borderId="6" xfId="7" applyFont="1" applyFill="1" applyBorder="1" applyAlignment="1" applyProtection="1">
      <alignment horizontal="center" vertical="center"/>
      <protection locked="0"/>
    </xf>
    <xf numFmtId="181" fontId="30" fillId="0" borderId="7" xfId="7" applyNumberFormat="1" applyFont="1" applyFill="1" applyBorder="1" applyAlignment="1" applyProtection="1">
      <alignment horizontal="center" vertical="center"/>
    </xf>
    <xf numFmtId="181" fontId="30" fillId="0" borderId="30" xfId="7" applyNumberFormat="1" applyFont="1" applyFill="1" applyBorder="1" applyAlignment="1" applyProtection="1">
      <alignment horizontal="center" vertical="center"/>
    </xf>
    <xf numFmtId="181" fontId="30" fillId="0" borderId="6" xfId="7" applyNumberFormat="1" applyFont="1" applyFill="1" applyBorder="1" applyAlignment="1" applyProtection="1">
      <alignment horizontal="center" vertical="center"/>
    </xf>
    <xf numFmtId="0" fontId="29" fillId="4" borderId="10" xfId="7" applyFont="1" applyFill="1" applyBorder="1" applyAlignment="1" applyProtection="1">
      <alignment horizontal="center" vertical="center"/>
      <protection locked="0"/>
    </xf>
    <xf numFmtId="0" fontId="29" fillId="4" borderId="12" xfId="7" applyFont="1" applyFill="1" applyBorder="1" applyAlignment="1" applyProtection="1">
      <alignment horizontal="center" vertical="center"/>
      <protection locked="0"/>
    </xf>
    <xf numFmtId="0" fontId="23" fillId="3" borderId="0" xfId="7" applyFont="1" applyFill="1" applyAlignment="1">
      <alignment horizontal="left" vertical="center"/>
    </xf>
    <xf numFmtId="0" fontId="43" fillId="3" borderId="60" xfId="7" applyFont="1" applyFill="1" applyBorder="1" applyAlignment="1">
      <alignment horizontal="center" vertical="center"/>
    </xf>
    <xf numFmtId="0" fontId="43" fillId="3" borderId="58" xfId="7" applyFont="1" applyFill="1" applyBorder="1" applyAlignment="1">
      <alignment horizontal="center" vertical="center"/>
    </xf>
  </cellXfs>
  <cellStyles count="9">
    <cellStyle name="桁区切り 2" xfId="6" xr:uid="{00000000-0005-0000-0000-000000000000}"/>
    <cellStyle name="桁区切り 3" xfId="8" xr:uid="{3DB96BDC-2D95-45C5-A795-0F72CDFC05FB}"/>
    <cellStyle name="標準" xfId="0" builtinId="0"/>
    <cellStyle name="標準 2" xfId="3" xr:uid="{00000000-0005-0000-0000-000002000000}"/>
    <cellStyle name="標準 3" xfId="4" xr:uid="{00000000-0005-0000-0000-000003000000}"/>
    <cellStyle name="標準 4" xfId="5" xr:uid="{00000000-0005-0000-0000-000004000000}"/>
    <cellStyle name="標準 5" xfId="7" xr:uid="{D2FFEFE1-C5A1-4E2D-8333-A9BFBAFC8BEF}"/>
    <cellStyle name="標準_Book1" xfId="1" xr:uid="{00000000-0005-0000-0000-000005000000}"/>
    <cellStyle name="標準_自己点検シート　表紙" xfId="2" xr:uid="{00000000-0005-0000-0000-00000600000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F4E69298-63C4-4C03-AF07-D1946FC2B8E8}"/>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7677150" y="4800600"/>
          <a:ext cx="5619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8458200"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897A6864-BBFC-4659-9237-722A20285B0B}"/>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4E4B1470-77E5-4861-A1E9-A90D5B34DA72}"/>
            </a:ext>
          </a:extLst>
        </xdr:cNvPr>
        <xdr:cNvSpPr/>
      </xdr:nvSpPr>
      <xdr:spPr>
        <a:xfrm>
          <a:off x="142875" y="16592549"/>
          <a:ext cx="12578715" cy="2124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kaiyama-mina\Desktop\&#127804;&#27161;&#28310;&#27096;&#24335;&#38306;&#20418;\&#25351;&#23450;&#38306;&#20418;&#28155;&#20184;\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2:T21"/>
  <sheetViews>
    <sheetView tabSelected="1" zoomScaleNormal="100" zoomScaleSheetLayoutView="100" workbookViewId="0">
      <selection activeCell="A2" sqref="A2:K2"/>
    </sheetView>
  </sheetViews>
  <sheetFormatPr defaultColWidth="9" defaultRowHeight="13.2"/>
  <cols>
    <col min="1" max="1" width="13.69921875" style="42" customWidth="1"/>
    <col min="2" max="11" width="6.69921875" style="42" customWidth="1"/>
    <col min="12" max="16384" width="9" style="42"/>
  </cols>
  <sheetData>
    <row r="2" spans="1:20" ht="31.5" customHeight="1">
      <c r="A2" s="348" t="s">
        <v>70</v>
      </c>
      <c r="B2" s="348"/>
      <c r="C2" s="348"/>
      <c r="D2" s="348"/>
      <c r="E2" s="348"/>
      <c r="F2" s="348"/>
      <c r="G2" s="348"/>
      <c r="H2" s="348"/>
      <c r="I2" s="348"/>
      <c r="J2" s="348"/>
      <c r="K2" s="348"/>
    </row>
    <row r="3" spans="1:20" ht="31.5" customHeight="1" thickBot="1"/>
    <row r="4" spans="1:20" ht="35.1" customHeight="1" thickBot="1">
      <c r="A4" s="43"/>
      <c r="B4" s="349" t="s">
        <v>71</v>
      </c>
      <c r="C4" s="349"/>
      <c r="D4" s="350" t="s">
        <v>371</v>
      </c>
      <c r="E4" s="351"/>
      <c r="F4" s="351"/>
      <c r="G4" s="351"/>
      <c r="H4" s="351"/>
      <c r="I4" s="352"/>
      <c r="J4" s="44"/>
      <c r="K4" s="45"/>
      <c r="L4" s="45"/>
      <c r="M4" s="45"/>
      <c r="N4" s="45"/>
      <c r="O4" s="45"/>
      <c r="P4" s="45"/>
      <c r="Q4" s="45"/>
      <c r="R4" s="46"/>
      <c r="S4" s="46"/>
      <c r="T4" s="46"/>
    </row>
    <row r="5" spans="1:20" ht="29.25" customHeight="1">
      <c r="A5" s="43"/>
      <c r="B5" s="43"/>
      <c r="C5" s="43"/>
      <c r="D5" s="43"/>
      <c r="E5" s="43"/>
      <c r="F5" s="43"/>
      <c r="G5" s="43"/>
      <c r="H5" s="43"/>
      <c r="I5" s="43"/>
      <c r="J5" s="43"/>
      <c r="K5" s="43"/>
    </row>
    <row r="6" spans="1:20" ht="31.5" customHeight="1">
      <c r="F6" s="353" t="s">
        <v>72</v>
      </c>
      <c r="G6" s="353"/>
      <c r="H6" s="353"/>
      <c r="I6" s="353"/>
      <c r="J6" s="353"/>
      <c r="K6" s="353"/>
    </row>
    <row r="7" spans="1:20" ht="31.5" customHeight="1" thickBot="1">
      <c r="A7" s="47" t="s">
        <v>73</v>
      </c>
    </row>
    <row r="8" spans="1:20" ht="41.25" customHeight="1">
      <c r="A8" s="48" t="s">
        <v>74</v>
      </c>
      <c r="B8" s="354"/>
      <c r="C8" s="354"/>
      <c r="D8" s="354"/>
      <c r="E8" s="354"/>
      <c r="F8" s="354"/>
      <c r="G8" s="354"/>
      <c r="H8" s="354"/>
      <c r="I8" s="354"/>
      <c r="J8" s="354"/>
      <c r="K8" s="355"/>
    </row>
    <row r="9" spans="1:20" ht="41.25" customHeight="1" thickBot="1">
      <c r="A9" s="49" t="s">
        <v>75</v>
      </c>
      <c r="B9" s="50"/>
      <c r="C9" s="51"/>
      <c r="D9" s="51"/>
      <c r="E9" s="51"/>
      <c r="F9" s="51"/>
      <c r="G9" s="51"/>
      <c r="H9" s="51"/>
      <c r="I9" s="51"/>
      <c r="J9" s="51"/>
      <c r="K9" s="52"/>
    </row>
    <row r="10" spans="1:20" ht="41.25" customHeight="1" thickBot="1">
      <c r="A10" s="53"/>
    </row>
    <row r="11" spans="1:20" ht="41.25" customHeight="1" thickBot="1">
      <c r="A11" s="54" t="s">
        <v>76</v>
      </c>
      <c r="B11" s="55"/>
      <c r="C11" s="56"/>
      <c r="D11" s="56"/>
      <c r="E11" s="56"/>
      <c r="F11" s="56"/>
      <c r="G11" s="56"/>
      <c r="H11" s="56"/>
      <c r="I11" s="56"/>
      <c r="J11" s="56"/>
      <c r="K11" s="57"/>
    </row>
    <row r="12" spans="1:20" ht="41.25" customHeight="1" thickBot="1">
      <c r="A12" s="58" t="s">
        <v>77</v>
      </c>
      <c r="B12" s="338"/>
      <c r="C12" s="333"/>
      <c r="D12" s="333"/>
      <c r="E12" s="333"/>
      <c r="F12" s="333"/>
      <c r="G12" s="333"/>
      <c r="H12" s="333"/>
      <c r="I12" s="333"/>
      <c r="J12" s="333"/>
      <c r="K12" s="334"/>
    </row>
    <row r="13" spans="1:20" ht="41.25" customHeight="1" thickBot="1">
      <c r="A13" s="54" t="s">
        <v>78</v>
      </c>
      <c r="B13" s="338"/>
      <c r="C13" s="333"/>
      <c r="D13" s="333"/>
      <c r="E13" s="333"/>
      <c r="F13" s="333"/>
      <c r="G13" s="333"/>
      <c r="H13" s="333"/>
      <c r="I13" s="333"/>
      <c r="J13" s="333"/>
      <c r="K13" s="334"/>
    </row>
    <row r="14" spans="1:20" ht="41.25" customHeight="1" thickBot="1">
      <c r="A14" s="339" t="s">
        <v>79</v>
      </c>
      <c r="B14" s="59" t="s">
        <v>80</v>
      </c>
      <c r="C14" s="60"/>
      <c r="D14" s="60"/>
      <c r="E14" s="61"/>
      <c r="F14" s="61"/>
      <c r="G14" s="61"/>
      <c r="H14" s="61"/>
      <c r="I14" s="61"/>
      <c r="J14" s="61"/>
      <c r="K14" s="62"/>
    </row>
    <row r="15" spans="1:20" ht="41.25" customHeight="1" thickBot="1">
      <c r="A15" s="339"/>
      <c r="B15" s="340"/>
      <c r="C15" s="341"/>
      <c r="D15" s="341"/>
      <c r="E15" s="341"/>
      <c r="F15" s="341"/>
      <c r="G15" s="341"/>
      <c r="H15" s="341"/>
      <c r="I15" s="341"/>
      <c r="J15" s="341"/>
      <c r="K15" s="342"/>
    </row>
    <row r="16" spans="1:20" ht="41.25" customHeight="1" thickBot="1">
      <c r="A16" s="339" t="s">
        <v>81</v>
      </c>
      <c r="B16" s="343" t="s">
        <v>82</v>
      </c>
      <c r="C16" s="344"/>
      <c r="D16" s="343"/>
      <c r="E16" s="345"/>
      <c r="F16" s="344"/>
      <c r="G16" s="343" t="s">
        <v>83</v>
      </c>
      <c r="H16" s="344"/>
      <c r="I16" s="343"/>
      <c r="J16" s="345"/>
      <c r="K16" s="344"/>
    </row>
    <row r="17" spans="1:11" ht="41.25" customHeight="1" thickBot="1">
      <c r="A17" s="339"/>
      <c r="B17" s="346" t="s">
        <v>84</v>
      </c>
      <c r="C17" s="347"/>
      <c r="D17" s="343"/>
      <c r="E17" s="345"/>
      <c r="F17" s="345"/>
      <c r="G17" s="345"/>
      <c r="H17" s="345"/>
      <c r="I17" s="345"/>
      <c r="J17" s="345"/>
      <c r="K17" s="344"/>
    </row>
    <row r="18" spans="1:11" ht="41.25" customHeight="1" thickBot="1">
      <c r="A18" s="63" t="s">
        <v>85</v>
      </c>
      <c r="B18" s="332" t="s">
        <v>86</v>
      </c>
      <c r="C18" s="333"/>
      <c r="D18" s="333"/>
      <c r="E18" s="333"/>
      <c r="F18" s="333"/>
      <c r="G18" s="333"/>
      <c r="H18" s="333"/>
      <c r="I18" s="333"/>
      <c r="J18" s="333"/>
      <c r="K18" s="334"/>
    </row>
    <row r="19" spans="1:11" ht="41.25" customHeight="1" thickBot="1">
      <c r="A19" s="63" t="s">
        <v>87</v>
      </c>
      <c r="B19" s="332" t="s">
        <v>86</v>
      </c>
      <c r="C19" s="333"/>
      <c r="D19" s="333"/>
      <c r="E19" s="333"/>
      <c r="F19" s="333"/>
      <c r="G19" s="333"/>
      <c r="H19" s="333"/>
      <c r="I19" s="333"/>
      <c r="J19" s="333"/>
      <c r="K19" s="334"/>
    </row>
    <row r="20" spans="1:11" ht="41.25" customHeight="1" thickBot="1">
      <c r="A20" s="54" t="s">
        <v>88</v>
      </c>
      <c r="B20" s="64" t="s">
        <v>89</v>
      </c>
      <c r="C20" s="335"/>
      <c r="D20" s="336"/>
      <c r="E20" s="337"/>
      <c r="F20" s="64" t="s">
        <v>90</v>
      </c>
      <c r="G20" s="338"/>
      <c r="H20" s="333"/>
      <c r="I20" s="333"/>
      <c r="J20" s="333"/>
      <c r="K20" s="334"/>
    </row>
    <row r="21" spans="1:11" ht="41.25" customHeight="1" thickBot="1">
      <c r="A21" s="54" t="s">
        <v>91</v>
      </c>
      <c r="B21" s="64" t="s">
        <v>89</v>
      </c>
      <c r="C21" s="338"/>
      <c r="D21" s="333"/>
      <c r="E21" s="334"/>
      <c r="F21" s="64" t="s">
        <v>90</v>
      </c>
      <c r="G21" s="338"/>
      <c r="H21" s="333"/>
      <c r="I21" s="333"/>
      <c r="J21" s="333"/>
      <c r="K21" s="334"/>
    </row>
  </sheetData>
  <mergeCells count="22">
    <mergeCell ref="B12:K12"/>
    <mergeCell ref="A2:K2"/>
    <mergeCell ref="B4:C4"/>
    <mergeCell ref="D4:I4"/>
    <mergeCell ref="F6:K6"/>
    <mergeCell ref="B8:K8"/>
    <mergeCell ref="B13:K13"/>
    <mergeCell ref="A14:A15"/>
    <mergeCell ref="B15:K15"/>
    <mergeCell ref="A16:A17"/>
    <mergeCell ref="B16:C16"/>
    <mergeCell ref="D16:F16"/>
    <mergeCell ref="G16:H16"/>
    <mergeCell ref="I16:K16"/>
    <mergeCell ref="B17:C17"/>
    <mergeCell ref="D17:K17"/>
    <mergeCell ref="B18:K18"/>
    <mergeCell ref="B19:K19"/>
    <mergeCell ref="C20:E20"/>
    <mergeCell ref="G20:K20"/>
    <mergeCell ref="C21:E21"/>
    <mergeCell ref="G21:K21"/>
  </mergeCells>
  <phoneticPr fontId="3"/>
  <printOptions horizontalCentered="1"/>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H131"/>
  <sheetViews>
    <sheetView view="pageBreakPreview" zoomScale="90" zoomScaleNormal="90" zoomScaleSheetLayoutView="90" workbookViewId="0">
      <selection sqref="A1:G1"/>
    </sheetView>
  </sheetViews>
  <sheetFormatPr defaultColWidth="9" defaultRowHeight="14.4"/>
  <cols>
    <col min="1" max="1" width="10.69921875" style="10" customWidth="1"/>
    <col min="2" max="2" width="3.69921875" style="10" customWidth="1"/>
    <col min="3" max="3" width="42.5" style="10" customWidth="1"/>
    <col min="4" max="4" width="6.8984375" style="10" customWidth="1"/>
    <col min="5" max="6" width="4.59765625" style="10" customWidth="1"/>
    <col min="7" max="7" width="21.3984375" style="10" customWidth="1"/>
    <col min="8" max="16384" width="9" style="10"/>
  </cols>
  <sheetData>
    <row r="1" spans="1:8" s="8" customFormat="1" ht="16.2">
      <c r="A1" s="372" t="s">
        <v>372</v>
      </c>
      <c r="B1" s="372"/>
      <c r="C1" s="372"/>
      <c r="D1" s="372"/>
      <c r="E1" s="372"/>
      <c r="F1" s="372"/>
      <c r="G1" s="372"/>
    </row>
    <row r="2" spans="1:8" s="9" customFormat="1" ht="10.8">
      <c r="A2" s="373" t="s">
        <v>0</v>
      </c>
      <c r="B2" s="373"/>
      <c r="C2" s="373"/>
      <c r="D2" s="373"/>
      <c r="E2" s="373"/>
      <c r="F2" s="373"/>
      <c r="G2" s="373"/>
    </row>
    <row r="3" spans="1:8" s="8" customFormat="1" ht="12">
      <c r="A3" s="374" t="s">
        <v>1</v>
      </c>
      <c r="B3" s="3"/>
      <c r="C3" s="376" t="s">
        <v>2</v>
      </c>
      <c r="D3" s="374" t="s">
        <v>3</v>
      </c>
      <c r="E3" s="374" t="s">
        <v>4</v>
      </c>
      <c r="F3" s="374"/>
      <c r="G3" s="378" t="s">
        <v>51</v>
      </c>
    </row>
    <row r="4" spans="1:8" s="8" customFormat="1" ht="12">
      <c r="A4" s="375"/>
      <c r="B4" s="4"/>
      <c r="C4" s="377"/>
      <c r="D4" s="375"/>
      <c r="E4" s="1" t="s">
        <v>5</v>
      </c>
      <c r="F4" s="1" t="s">
        <v>6</v>
      </c>
      <c r="G4" s="379"/>
    </row>
    <row r="5" spans="1:8" s="8" customFormat="1" ht="32.4">
      <c r="A5" s="365" t="s">
        <v>12</v>
      </c>
      <c r="B5" s="2" t="s">
        <v>52</v>
      </c>
      <c r="C5" s="7" t="s">
        <v>596</v>
      </c>
      <c r="D5" s="5" t="s">
        <v>379</v>
      </c>
      <c r="E5" s="1" t="s">
        <v>8</v>
      </c>
      <c r="F5" s="1" t="s">
        <v>8</v>
      </c>
      <c r="G5" s="300"/>
    </row>
    <row r="6" spans="1:8" s="8" customFormat="1" ht="64.2" customHeight="1">
      <c r="A6" s="366"/>
      <c r="B6" s="2" t="s">
        <v>53</v>
      </c>
      <c r="C6" s="7" t="s">
        <v>370</v>
      </c>
      <c r="D6" s="5" t="s">
        <v>380</v>
      </c>
      <c r="E6" s="1" t="s">
        <v>8</v>
      </c>
      <c r="F6" s="1" t="s">
        <v>8</v>
      </c>
      <c r="G6" s="300"/>
    </row>
    <row r="7" spans="1:8" s="8" customFormat="1" ht="59.4" customHeight="1">
      <c r="A7" s="366"/>
      <c r="B7" s="2" t="s">
        <v>54</v>
      </c>
      <c r="C7" s="20" t="s">
        <v>373</v>
      </c>
      <c r="D7" s="5" t="s">
        <v>381</v>
      </c>
      <c r="E7" s="1" t="s">
        <v>8</v>
      </c>
      <c r="F7" s="1" t="s">
        <v>8</v>
      </c>
      <c r="G7" s="300"/>
    </row>
    <row r="8" spans="1:8" s="8" customFormat="1" ht="64.2" customHeight="1">
      <c r="A8" s="366"/>
      <c r="B8" s="2" t="s">
        <v>55</v>
      </c>
      <c r="C8" s="20" t="s">
        <v>66</v>
      </c>
      <c r="D8" s="5" t="s">
        <v>382</v>
      </c>
      <c r="E8" s="1" t="s">
        <v>8</v>
      </c>
      <c r="F8" s="1" t="s">
        <v>8</v>
      </c>
      <c r="G8" s="300"/>
      <c r="H8" s="8">
        <f ca="1">+H8:I8</f>
        <v>0</v>
      </c>
    </row>
    <row r="9" spans="1:8" s="8" customFormat="1" ht="46.8" customHeight="1">
      <c r="A9" s="366"/>
      <c r="B9" s="2" t="s">
        <v>266</v>
      </c>
      <c r="C9" s="12" t="s">
        <v>280</v>
      </c>
      <c r="D9" s="5" t="s">
        <v>383</v>
      </c>
      <c r="E9" s="1" t="s">
        <v>8</v>
      </c>
      <c r="F9" s="1" t="s">
        <v>8</v>
      </c>
      <c r="G9" s="300"/>
    </row>
    <row r="10" spans="1:8" s="8" customFormat="1" ht="39" customHeight="1">
      <c r="A10" s="366"/>
      <c r="B10" s="2" t="s">
        <v>267</v>
      </c>
      <c r="C10" s="20" t="s">
        <v>374</v>
      </c>
      <c r="D10" s="5" t="s">
        <v>384</v>
      </c>
      <c r="E10" s="1" t="s">
        <v>8</v>
      </c>
      <c r="F10" s="1" t="s">
        <v>8</v>
      </c>
      <c r="G10" s="300"/>
    </row>
    <row r="11" spans="1:8" s="8" customFormat="1" ht="16.2">
      <c r="A11" s="367" t="s">
        <v>7</v>
      </c>
      <c r="B11" s="367"/>
      <c r="C11" s="367"/>
      <c r="D11" s="367"/>
      <c r="E11" s="367"/>
      <c r="F11" s="367"/>
      <c r="G11" s="367"/>
    </row>
    <row r="12" spans="1:8" ht="32.4">
      <c r="A12" s="358" t="s">
        <v>13</v>
      </c>
      <c r="B12" s="36" t="s">
        <v>52</v>
      </c>
      <c r="C12" s="20" t="s">
        <v>375</v>
      </c>
      <c r="D12" s="5" t="s">
        <v>377</v>
      </c>
      <c r="E12" s="1" t="s">
        <v>8</v>
      </c>
      <c r="F12" s="1" t="s">
        <v>8</v>
      </c>
      <c r="G12" s="19"/>
    </row>
    <row r="13" spans="1:8" ht="64.8">
      <c r="A13" s="359"/>
      <c r="B13" s="36" t="s">
        <v>53</v>
      </c>
      <c r="C13" s="12" t="s">
        <v>378</v>
      </c>
      <c r="D13" s="5" t="s">
        <v>376</v>
      </c>
      <c r="E13" s="1" t="s">
        <v>8</v>
      </c>
      <c r="F13" s="1" t="s">
        <v>8</v>
      </c>
      <c r="G13" s="19"/>
    </row>
    <row r="14" spans="1:8" ht="32.4">
      <c r="A14" s="368" t="s">
        <v>15</v>
      </c>
      <c r="B14" s="36" t="s">
        <v>56</v>
      </c>
      <c r="C14" s="20" t="s">
        <v>14</v>
      </c>
      <c r="D14" s="5" t="s">
        <v>385</v>
      </c>
      <c r="E14" s="1" t="s">
        <v>8</v>
      </c>
      <c r="F14" s="1" t="s">
        <v>8</v>
      </c>
      <c r="G14" s="19"/>
    </row>
    <row r="15" spans="1:8" ht="80.400000000000006" customHeight="1">
      <c r="A15" s="369"/>
      <c r="B15" s="36" t="s">
        <v>57</v>
      </c>
      <c r="C15" s="12" t="s">
        <v>388</v>
      </c>
      <c r="D15" s="5" t="s">
        <v>386</v>
      </c>
      <c r="E15" s="1" t="s">
        <v>8</v>
      </c>
      <c r="F15" s="1" t="s">
        <v>8</v>
      </c>
      <c r="G15" s="19"/>
    </row>
    <row r="16" spans="1:8" s="294" customFormat="1" ht="67.8" customHeight="1">
      <c r="A16" s="370"/>
      <c r="B16" s="36" t="s">
        <v>10</v>
      </c>
      <c r="C16" s="12" t="s">
        <v>389</v>
      </c>
      <c r="D16" s="5" t="s">
        <v>387</v>
      </c>
      <c r="E16" s="1" t="s">
        <v>8</v>
      </c>
      <c r="F16" s="1" t="s">
        <v>8</v>
      </c>
      <c r="G16" s="19"/>
    </row>
    <row r="17" spans="1:7" s="11" customFormat="1" ht="18" customHeight="1">
      <c r="A17" s="380" t="s">
        <v>17</v>
      </c>
      <c r="B17" s="380"/>
      <c r="C17" s="380"/>
      <c r="D17" s="380"/>
      <c r="E17" s="380"/>
      <c r="F17" s="380"/>
      <c r="G17" s="380"/>
    </row>
    <row r="18" spans="1:7" ht="58.8" customHeight="1">
      <c r="A18" s="356" t="s">
        <v>18</v>
      </c>
      <c r="B18" s="36" t="s">
        <v>56</v>
      </c>
      <c r="C18" s="7" t="s">
        <v>390</v>
      </c>
      <c r="D18" s="5" t="s">
        <v>391</v>
      </c>
      <c r="E18" s="1" t="s">
        <v>8</v>
      </c>
      <c r="F18" s="1" t="s">
        <v>8</v>
      </c>
      <c r="G18" s="19"/>
    </row>
    <row r="19" spans="1:7" ht="73.8" customHeight="1">
      <c r="A19" s="357"/>
      <c r="B19" s="36" t="s">
        <v>9</v>
      </c>
      <c r="C19" s="12" t="s">
        <v>392</v>
      </c>
      <c r="D19" s="5" t="s">
        <v>393</v>
      </c>
      <c r="E19" s="1" t="s">
        <v>8</v>
      </c>
      <c r="F19" s="1" t="s">
        <v>8</v>
      </c>
      <c r="G19" s="19"/>
    </row>
    <row r="20" spans="1:7" ht="62.4" customHeight="1">
      <c r="A20" s="357"/>
      <c r="B20" s="36" t="s">
        <v>10</v>
      </c>
      <c r="C20" s="7" t="s">
        <v>395</v>
      </c>
      <c r="D20" s="5" t="s">
        <v>394</v>
      </c>
      <c r="E20" s="1" t="s">
        <v>8</v>
      </c>
      <c r="F20" s="1" t="s">
        <v>8</v>
      </c>
      <c r="G20" s="19"/>
    </row>
    <row r="21" spans="1:7" ht="334.8">
      <c r="A21" s="357"/>
      <c r="B21" s="36" t="s">
        <v>11</v>
      </c>
      <c r="C21" s="7" t="s">
        <v>352</v>
      </c>
      <c r="D21" s="5" t="s">
        <v>396</v>
      </c>
      <c r="E21" s="1" t="s">
        <v>8</v>
      </c>
      <c r="F21" s="1" t="s">
        <v>8</v>
      </c>
      <c r="G21" s="19"/>
    </row>
    <row r="22" spans="1:7" ht="32.4">
      <c r="A22" s="357"/>
      <c r="B22" s="36" t="s">
        <v>16</v>
      </c>
      <c r="C22" s="23" t="s">
        <v>281</v>
      </c>
      <c r="D22" s="310" t="s">
        <v>397</v>
      </c>
      <c r="E22" s="16" t="s">
        <v>8</v>
      </c>
      <c r="F22" s="16" t="s">
        <v>8</v>
      </c>
      <c r="G22" s="17"/>
    </row>
    <row r="23" spans="1:7" ht="43.2">
      <c r="A23" s="357"/>
      <c r="B23" s="36" t="s">
        <v>25</v>
      </c>
      <c r="C23" s="23" t="s">
        <v>398</v>
      </c>
      <c r="D23" s="310" t="s">
        <v>399</v>
      </c>
      <c r="E23" s="16" t="s">
        <v>8</v>
      </c>
      <c r="F23" s="16" t="s">
        <v>8</v>
      </c>
      <c r="G23" s="17"/>
    </row>
    <row r="24" spans="1:7" ht="93.6" customHeight="1">
      <c r="A24" s="357"/>
      <c r="B24" s="36" t="s">
        <v>26</v>
      </c>
      <c r="C24" s="26" t="s">
        <v>400</v>
      </c>
      <c r="D24" s="310" t="s">
        <v>401</v>
      </c>
      <c r="E24" s="16" t="s">
        <v>8</v>
      </c>
      <c r="F24" s="16" t="s">
        <v>8</v>
      </c>
      <c r="G24" s="17"/>
    </row>
    <row r="25" spans="1:7" ht="88.2" customHeight="1">
      <c r="A25" s="371"/>
      <c r="B25" s="36" t="s">
        <v>27</v>
      </c>
      <c r="C25" s="23" t="s">
        <v>402</v>
      </c>
      <c r="D25" s="310" t="s">
        <v>403</v>
      </c>
      <c r="E25" s="16" t="s">
        <v>8</v>
      </c>
      <c r="F25" s="16" t="s">
        <v>8</v>
      </c>
      <c r="G25" s="17"/>
    </row>
    <row r="26" spans="1:7" ht="33.75" customHeight="1">
      <c r="A26" s="24" t="s">
        <v>58</v>
      </c>
      <c r="B26" s="36"/>
      <c r="C26" s="15" t="s">
        <v>404</v>
      </c>
      <c r="D26" s="310" t="s">
        <v>407</v>
      </c>
      <c r="E26" s="16" t="s">
        <v>8</v>
      </c>
      <c r="F26" s="16" t="s">
        <v>8</v>
      </c>
      <c r="G26" s="17"/>
    </row>
    <row r="27" spans="1:7" ht="52.2" customHeight="1">
      <c r="A27" s="24" t="s">
        <v>19</v>
      </c>
      <c r="B27" s="36"/>
      <c r="C27" s="23" t="s">
        <v>405</v>
      </c>
      <c r="D27" s="310" t="s">
        <v>406</v>
      </c>
      <c r="E27" s="16" t="s">
        <v>8</v>
      </c>
      <c r="F27" s="16" t="s">
        <v>8</v>
      </c>
      <c r="G27" s="17"/>
    </row>
    <row r="28" spans="1:7" ht="46.2" customHeight="1">
      <c r="A28" s="6" t="s">
        <v>20</v>
      </c>
      <c r="B28" s="39"/>
      <c r="C28" s="20" t="s">
        <v>408</v>
      </c>
      <c r="D28" s="5" t="s">
        <v>409</v>
      </c>
      <c r="E28" s="1" t="s">
        <v>8</v>
      </c>
      <c r="F28" s="1" t="s">
        <v>8</v>
      </c>
      <c r="G28" s="19"/>
    </row>
    <row r="29" spans="1:7" ht="32.4">
      <c r="A29" s="397" t="s">
        <v>59</v>
      </c>
      <c r="B29" s="37" t="s">
        <v>56</v>
      </c>
      <c r="C29" s="15" t="s">
        <v>21</v>
      </c>
      <c r="D29" s="310" t="s">
        <v>410</v>
      </c>
      <c r="E29" s="16" t="s">
        <v>8</v>
      </c>
      <c r="F29" s="16" t="s">
        <v>8</v>
      </c>
      <c r="G29" s="17"/>
    </row>
    <row r="30" spans="1:7" ht="66" customHeight="1">
      <c r="A30" s="398"/>
      <c r="B30" s="37" t="s">
        <v>9</v>
      </c>
      <c r="C30" s="15" t="s">
        <v>411</v>
      </c>
      <c r="D30" s="310" t="s">
        <v>412</v>
      </c>
      <c r="E30" s="16" t="s">
        <v>8</v>
      </c>
      <c r="F30" s="16" t="s">
        <v>8</v>
      </c>
      <c r="G30" s="17"/>
    </row>
    <row r="31" spans="1:7" ht="40.200000000000003" customHeight="1">
      <c r="A31" s="399"/>
      <c r="B31" s="14" t="s">
        <v>10</v>
      </c>
      <c r="C31" s="15" t="s">
        <v>22</v>
      </c>
      <c r="D31" s="310" t="s">
        <v>413</v>
      </c>
      <c r="E31" s="16" t="s">
        <v>8</v>
      </c>
      <c r="F31" s="16" t="s">
        <v>8</v>
      </c>
      <c r="G31" s="17"/>
    </row>
    <row r="32" spans="1:7" ht="42" customHeight="1">
      <c r="A32" s="24" t="s">
        <v>50</v>
      </c>
      <c r="B32" s="14"/>
      <c r="C32" s="38" t="s">
        <v>414</v>
      </c>
      <c r="D32" s="310" t="s">
        <v>415</v>
      </c>
      <c r="E32" s="16" t="s">
        <v>8</v>
      </c>
      <c r="F32" s="16" t="s">
        <v>8</v>
      </c>
      <c r="G32" s="17"/>
    </row>
    <row r="33" spans="1:7" ht="36" customHeight="1">
      <c r="A33" s="397" t="s">
        <v>60</v>
      </c>
      <c r="B33" s="14" t="s">
        <v>56</v>
      </c>
      <c r="C33" s="15" t="s">
        <v>416</v>
      </c>
      <c r="D33" s="310" t="s">
        <v>417</v>
      </c>
      <c r="E33" s="16" t="s">
        <v>8</v>
      </c>
      <c r="F33" s="16" t="s">
        <v>8</v>
      </c>
      <c r="G33" s="17"/>
    </row>
    <row r="34" spans="1:7" ht="50.4" customHeight="1">
      <c r="A34" s="398"/>
      <c r="B34" s="14" t="s">
        <v>9</v>
      </c>
      <c r="C34" s="15" t="s">
        <v>418</v>
      </c>
      <c r="D34" s="310" t="s">
        <v>419</v>
      </c>
      <c r="E34" s="16" t="s">
        <v>8</v>
      </c>
      <c r="F34" s="16" t="s">
        <v>8</v>
      </c>
      <c r="G34" s="17"/>
    </row>
    <row r="35" spans="1:7" ht="43.2">
      <c r="A35" s="398"/>
      <c r="B35" s="14" t="s">
        <v>10</v>
      </c>
      <c r="C35" s="23" t="s">
        <v>23</v>
      </c>
      <c r="D35" s="310" t="s">
        <v>420</v>
      </c>
      <c r="E35" s="16" t="s">
        <v>8</v>
      </c>
      <c r="F35" s="16" t="s">
        <v>8</v>
      </c>
      <c r="G35" s="17"/>
    </row>
    <row r="36" spans="1:7" ht="40.799999999999997" customHeight="1">
      <c r="A36" s="27" t="s">
        <v>24</v>
      </c>
      <c r="B36" s="14"/>
      <c r="C36" s="23" t="s">
        <v>422</v>
      </c>
      <c r="D36" s="310" t="s">
        <v>421</v>
      </c>
      <c r="E36" s="16" t="s">
        <v>8</v>
      </c>
      <c r="F36" s="16" t="s">
        <v>8</v>
      </c>
      <c r="G36" s="17"/>
    </row>
    <row r="37" spans="1:7" ht="48" customHeight="1">
      <c r="A37" s="400" t="s">
        <v>423</v>
      </c>
      <c r="B37" s="18"/>
      <c r="C37" s="308" t="s">
        <v>424</v>
      </c>
      <c r="D37" s="5"/>
      <c r="E37" s="1"/>
      <c r="F37" s="1"/>
      <c r="G37" s="19"/>
    </row>
    <row r="38" spans="1:7" ht="73.8" customHeight="1">
      <c r="A38" s="401"/>
      <c r="B38" s="18" t="s">
        <v>427</v>
      </c>
      <c r="C38" s="7" t="s">
        <v>425</v>
      </c>
      <c r="D38" s="356" t="s">
        <v>426</v>
      </c>
      <c r="E38" s="1" t="s">
        <v>8</v>
      </c>
      <c r="F38" s="1" t="s">
        <v>8</v>
      </c>
      <c r="G38" s="19"/>
    </row>
    <row r="39" spans="1:7" ht="38.4" customHeight="1">
      <c r="A39" s="401"/>
      <c r="B39" s="18" t="s">
        <v>53</v>
      </c>
      <c r="C39" s="12" t="s">
        <v>428</v>
      </c>
      <c r="D39" s="357"/>
      <c r="E39" s="1" t="s">
        <v>8</v>
      </c>
      <c r="F39" s="1" t="s">
        <v>8</v>
      </c>
      <c r="G39" s="19"/>
    </row>
    <row r="40" spans="1:7" ht="54">
      <c r="A40" s="401"/>
      <c r="B40" s="18" t="s">
        <v>54</v>
      </c>
      <c r="C40" s="12" t="s">
        <v>429</v>
      </c>
      <c r="D40" s="357"/>
      <c r="E40" s="1" t="s">
        <v>8</v>
      </c>
      <c r="F40" s="1" t="s">
        <v>8</v>
      </c>
      <c r="G40" s="19"/>
    </row>
    <row r="41" spans="1:7" ht="60.6" customHeight="1">
      <c r="A41" s="401"/>
      <c r="B41" s="296" t="s">
        <v>55</v>
      </c>
      <c r="C41" s="298" t="s">
        <v>430</v>
      </c>
      <c r="D41" s="371"/>
      <c r="E41" s="299" t="s">
        <v>8</v>
      </c>
      <c r="F41" s="299" t="s">
        <v>8</v>
      </c>
      <c r="G41" s="295"/>
    </row>
    <row r="42" spans="1:7" ht="32.4">
      <c r="A42" s="391" t="s">
        <v>597</v>
      </c>
      <c r="B42" s="14" t="s">
        <v>52</v>
      </c>
      <c r="C42" s="15" t="s">
        <v>499</v>
      </c>
      <c r="D42" s="310" t="s">
        <v>496</v>
      </c>
      <c r="E42" s="16" t="s">
        <v>8</v>
      </c>
      <c r="F42" s="16" t="s">
        <v>8</v>
      </c>
      <c r="G42" s="17"/>
    </row>
    <row r="43" spans="1:7" ht="48" customHeight="1">
      <c r="A43" s="393"/>
      <c r="B43" s="14" t="s">
        <v>9</v>
      </c>
      <c r="C43" s="15" t="s">
        <v>500</v>
      </c>
      <c r="D43" s="310" t="s">
        <v>497</v>
      </c>
      <c r="E43" s="16" t="s">
        <v>8</v>
      </c>
      <c r="F43" s="16" t="s">
        <v>8</v>
      </c>
      <c r="G43" s="17"/>
    </row>
    <row r="44" spans="1:7" ht="32.4">
      <c r="A44" s="392"/>
      <c r="B44" s="14" t="s">
        <v>10</v>
      </c>
      <c r="C44" s="15" t="s">
        <v>498</v>
      </c>
      <c r="D44" s="310" t="s">
        <v>501</v>
      </c>
      <c r="E44" s="16" t="s">
        <v>8</v>
      </c>
      <c r="F44" s="16" t="s">
        <v>8</v>
      </c>
      <c r="G44" s="17"/>
    </row>
    <row r="45" spans="1:7" ht="32.4">
      <c r="A45" s="356" t="s">
        <v>515</v>
      </c>
      <c r="B45" s="18" t="s">
        <v>52</v>
      </c>
      <c r="C45" s="7" t="s">
        <v>503</v>
      </c>
      <c r="D45" s="5" t="s">
        <v>502</v>
      </c>
      <c r="E45" s="1" t="s">
        <v>8</v>
      </c>
      <c r="F45" s="1" t="s">
        <v>8</v>
      </c>
      <c r="G45" s="19"/>
    </row>
    <row r="46" spans="1:7" ht="116.4" customHeight="1">
      <c r="A46" s="357"/>
      <c r="B46" s="18" t="s">
        <v>9</v>
      </c>
      <c r="C46" s="7" t="s">
        <v>504</v>
      </c>
      <c r="D46" s="5" t="s">
        <v>505</v>
      </c>
      <c r="E46" s="1" t="s">
        <v>8</v>
      </c>
      <c r="F46" s="1" t="s">
        <v>8</v>
      </c>
      <c r="G46" s="19"/>
    </row>
    <row r="47" spans="1:7" ht="62.4" customHeight="1">
      <c r="A47" s="357"/>
      <c r="B47" s="18" t="s">
        <v>54</v>
      </c>
      <c r="C47" s="12" t="s">
        <v>507</v>
      </c>
      <c r="D47" s="5" t="s">
        <v>506</v>
      </c>
      <c r="E47" s="1" t="s">
        <v>8</v>
      </c>
      <c r="F47" s="1" t="s">
        <v>8</v>
      </c>
      <c r="G47" s="19"/>
    </row>
    <row r="48" spans="1:7" ht="114" customHeight="1">
      <c r="A48" s="357"/>
      <c r="B48" s="18" t="s">
        <v>55</v>
      </c>
      <c r="C48" s="12" t="s">
        <v>509</v>
      </c>
      <c r="D48" s="5" t="s">
        <v>508</v>
      </c>
      <c r="E48" s="1" t="s">
        <v>8</v>
      </c>
      <c r="F48" s="1" t="s">
        <v>8</v>
      </c>
      <c r="G48" s="19"/>
    </row>
    <row r="49" spans="1:7" ht="67.2" customHeight="1">
      <c r="A49" s="357"/>
      <c r="B49" s="302" t="s">
        <v>266</v>
      </c>
      <c r="C49" s="303" t="s">
        <v>511</v>
      </c>
      <c r="D49" s="297" t="s">
        <v>510</v>
      </c>
      <c r="E49" s="304" t="s">
        <v>8</v>
      </c>
      <c r="F49" s="304" t="s">
        <v>8</v>
      </c>
      <c r="G49" s="301"/>
    </row>
    <row r="50" spans="1:7" ht="160.80000000000001" customHeight="1">
      <c r="A50" s="357"/>
      <c r="B50" s="18" t="s">
        <v>267</v>
      </c>
      <c r="C50" s="12" t="s">
        <v>513</v>
      </c>
      <c r="D50" s="5" t="s">
        <v>512</v>
      </c>
      <c r="E50" s="1" t="s">
        <v>8</v>
      </c>
      <c r="F50" s="1" t="s">
        <v>8</v>
      </c>
      <c r="G50" s="19"/>
    </row>
    <row r="51" spans="1:7" ht="106.8" customHeight="1">
      <c r="A51" s="357"/>
      <c r="B51" s="18" t="s">
        <v>26</v>
      </c>
      <c r="C51" s="12" t="s">
        <v>516</v>
      </c>
      <c r="D51" s="5" t="s">
        <v>514</v>
      </c>
      <c r="E51" s="1" t="s">
        <v>8</v>
      </c>
      <c r="F51" s="1" t="s">
        <v>8</v>
      </c>
      <c r="G51" s="19"/>
    </row>
    <row r="52" spans="1:7" ht="99.6" customHeight="1">
      <c r="A52" s="357"/>
      <c r="B52" s="18" t="s">
        <v>355</v>
      </c>
      <c r="C52" s="40" t="s">
        <v>517</v>
      </c>
      <c r="D52" s="5" t="s">
        <v>518</v>
      </c>
      <c r="E52" s="293" t="s">
        <v>8</v>
      </c>
      <c r="F52" s="293" t="s">
        <v>8</v>
      </c>
      <c r="G52" s="21"/>
    </row>
    <row r="53" spans="1:7" ht="108" customHeight="1">
      <c r="A53" s="357" t="s">
        <v>581</v>
      </c>
      <c r="B53" s="309" t="s">
        <v>356</v>
      </c>
      <c r="C53" s="12" t="s">
        <v>519</v>
      </c>
      <c r="D53" s="5" t="s">
        <v>520</v>
      </c>
      <c r="E53" s="1" t="s">
        <v>8</v>
      </c>
      <c r="F53" s="1" t="s">
        <v>8</v>
      </c>
      <c r="G53" s="301"/>
    </row>
    <row r="54" spans="1:7" ht="77.400000000000006" customHeight="1">
      <c r="A54" s="357"/>
      <c r="B54" s="22" t="s">
        <v>61</v>
      </c>
      <c r="C54" s="40" t="s">
        <v>521</v>
      </c>
      <c r="D54" s="5" t="s">
        <v>522</v>
      </c>
      <c r="E54" s="293" t="s">
        <v>8</v>
      </c>
      <c r="F54" s="293" t="s">
        <v>8</v>
      </c>
      <c r="G54" s="21"/>
    </row>
    <row r="55" spans="1:7" ht="32.4">
      <c r="A55" s="357"/>
      <c r="B55" s="22" t="s">
        <v>357</v>
      </c>
      <c r="C55" s="20" t="s">
        <v>524</v>
      </c>
      <c r="D55" s="5" t="s">
        <v>523</v>
      </c>
      <c r="E55" s="1" t="s">
        <v>8</v>
      </c>
      <c r="F55" s="1" t="s">
        <v>8</v>
      </c>
      <c r="G55" s="19"/>
    </row>
    <row r="56" spans="1:7" ht="32.4">
      <c r="A56" s="357"/>
      <c r="B56" s="22" t="s">
        <v>358</v>
      </c>
      <c r="C56" s="7" t="s">
        <v>526</v>
      </c>
      <c r="D56" s="5" t="s">
        <v>525</v>
      </c>
      <c r="E56" s="1" t="s">
        <v>8</v>
      </c>
      <c r="F56" s="1" t="s">
        <v>8</v>
      </c>
      <c r="G56" s="19"/>
    </row>
    <row r="57" spans="1:7" ht="64.8">
      <c r="A57" s="357"/>
      <c r="B57" s="22" t="s">
        <v>359</v>
      </c>
      <c r="C57" s="7" t="s">
        <v>527</v>
      </c>
      <c r="D57" s="5" t="s">
        <v>528</v>
      </c>
      <c r="E57" s="1" t="s">
        <v>8</v>
      </c>
      <c r="F57" s="1" t="s">
        <v>8</v>
      </c>
      <c r="G57" s="19"/>
    </row>
    <row r="58" spans="1:7" ht="132.6" customHeight="1">
      <c r="A58" s="357"/>
      <c r="B58" s="22" t="s">
        <v>28</v>
      </c>
      <c r="C58" s="7" t="s">
        <v>529</v>
      </c>
      <c r="D58" s="5" t="s">
        <v>530</v>
      </c>
      <c r="E58" s="1" t="s">
        <v>8</v>
      </c>
      <c r="F58" s="1" t="s">
        <v>8</v>
      </c>
      <c r="G58" s="19"/>
    </row>
    <row r="59" spans="1:7" ht="37.200000000000003" customHeight="1">
      <c r="A59" s="357"/>
      <c r="B59" s="22" t="s">
        <v>29</v>
      </c>
      <c r="C59" s="7" t="s">
        <v>532</v>
      </c>
      <c r="D59" s="5" t="s">
        <v>531</v>
      </c>
      <c r="E59" s="1" t="s">
        <v>8</v>
      </c>
      <c r="F59" s="1" t="s">
        <v>8</v>
      </c>
      <c r="G59" s="19"/>
    </row>
    <row r="60" spans="1:7" ht="289.2" customHeight="1">
      <c r="A60" s="371"/>
      <c r="B60" s="22" t="s">
        <v>533</v>
      </c>
      <c r="C60" s="12" t="s">
        <v>599</v>
      </c>
      <c r="D60" s="5" t="s">
        <v>534</v>
      </c>
      <c r="E60" s="1" t="s">
        <v>8</v>
      </c>
      <c r="F60" s="1" t="s">
        <v>8</v>
      </c>
      <c r="G60" s="19"/>
    </row>
    <row r="61" spans="1:7" ht="92.4" customHeight="1">
      <c r="A61" s="356" t="s">
        <v>544</v>
      </c>
      <c r="B61" s="305" t="s">
        <v>535</v>
      </c>
      <c r="C61" s="12" t="s">
        <v>536</v>
      </c>
      <c r="D61" s="5" t="s">
        <v>537</v>
      </c>
      <c r="E61" s="1" t="s">
        <v>8</v>
      </c>
      <c r="F61" s="1" t="s">
        <v>8</v>
      </c>
      <c r="G61" s="19"/>
    </row>
    <row r="62" spans="1:7" ht="75.599999999999994">
      <c r="A62" s="357"/>
      <c r="B62" s="18" t="s">
        <v>360</v>
      </c>
      <c r="C62" s="26" t="s">
        <v>538</v>
      </c>
      <c r="D62" s="310" t="s">
        <v>539</v>
      </c>
      <c r="E62" s="16" t="s">
        <v>8</v>
      </c>
      <c r="F62" s="16" t="s">
        <v>8</v>
      </c>
      <c r="G62" s="17"/>
    </row>
    <row r="63" spans="1:7" ht="51" customHeight="1">
      <c r="A63" s="357"/>
      <c r="B63" s="18" t="s">
        <v>361</v>
      </c>
      <c r="C63" s="23" t="s">
        <v>540</v>
      </c>
      <c r="D63" s="310" t="s">
        <v>541</v>
      </c>
      <c r="E63" s="16" t="s">
        <v>8</v>
      </c>
      <c r="F63" s="16" t="s">
        <v>8</v>
      </c>
      <c r="G63" s="17"/>
    </row>
    <row r="64" spans="1:7" ht="89.4" customHeight="1">
      <c r="A64" s="357"/>
      <c r="B64" s="18" t="s">
        <v>362</v>
      </c>
      <c r="C64" s="26" t="s">
        <v>542</v>
      </c>
      <c r="D64" s="310" t="s">
        <v>543</v>
      </c>
      <c r="E64" s="16" t="s">
        <v>8</v>
      </c>
      <c r="F64" s="16" t="s">
        <v>8</v>
      </c>
      <c r="G64" s="17"/>
    </row>
    <row r="65" spans="1:7" ht="105" customHeight="1">
      <c r="A65" s="357"/>
      <c r="B65" s="18" t="s">
        <v>363</v>
      </c>
      <c r="C65" s="26" t="s">
        <v>545</v>
      </c>
      <c r="D65" s="310" t="s">
        <v>546</v>
      </c>
      <c r="E65" s="16" t="s">
        <v>8</v>
      </c>
      <c r="F65" s="16" t="s">
        <v>8</v>
      </c>
      <c r="G65" s="17"/>
    </row>
    <row r="66" spans="1:7" ht="96.6" customHeight="1">
      <c r="A66" s="357"/>
      <c r="B66" s="18" t="s">
        <v>364</v>
      </c>
      <c r="C66" s="26" t="s">
        <v>558</v>
      </c>
      <c r="D66" s="310" t="s">
        <v>547</v>
      </c>
      <c r="E66" s="16" t="s">
        <v>8</v>
      </c>
      <c r="F66" s="16" t="s">
        <v>8</v>
      </c>
      <c r="G66" s="17"/>
    </row>
    <row r="67" spans="1:7" ht="93.6" customHeight="1">
      <c r="A67" s="357"/>
      <c r="B67" s="18" t="s">
        <v>365</v>
      </c>
      <c r="C67" s="26" t="s">
        <v>548</v>
      </c>
      <c r="D67" s="310" t="s">
        <v>549</v>
      </c>
      <c r="E67" s="16" t="s">
        <v>8</v>
      </c>
      <c r="F67" s="16" t="s">
        <v>8</v>
      </c>
      <c r="G67" s="17"/>
    </row>
    <row r="68" spans="1:7" ht="43.2">
      <c r="A68" s="357"/>
      <c r="B68" s="18" t="s">
        <v>366</v>
      </c>
      <c r="C68" s="15" t="s">
        <v>557</v>
      </c>
      <c r="D68" s="310" t="s">
        <v>550</v>
      </c>
      <c r="E68" s="16" t="s">
        <v>8</v>
      </c>
      <c r="F68" s="16" t="s">
        <v>8</v>
      </c>
      <c r="G68" s="17"/>
    </row>
    <row r="69" spans="1:7" ht="77.400000000000006" customHeight="1">
      <c r="A69" s="357"/>
      <c r="B69" s="18" t="s">
        <v>367</v>
      </c>
      <c r="C69" s="41" t="s">
        <v>555</v>
      </c>
      <c r="D69" s="310" t="s">
        <v>551</v>
      </c>
      <c r="E69" s="35" t="s">
        <v>8</v>
      </c>
      <c r="F69" s="35" t="s">
        <v>8</v>
      </c>
      <c r="G69" s="32"/>
    </row>
    <row r="70" spans="1:7" ht="40.200000000000003" customHeight="1">
      <c r="A70" s="357"/>
      <c r="B70" s="18" t="s">
        <v>282</v>
      </c>
      <c r="C70" s="26" t="s">
        <v>556</v>
      </c>
      <c r="D70" s="310" t="s">
        <v>552</v>
      </c>
      <c r="E70" s="16" t="s">
        <v>8</v>
      </c>
      <c r="F70" s="16" t="s">
        <v>8</v>
      </c>
      <c r="G70" s="30"/>
    </row>
    <row r="71" spans="1:7" ht="43.2">
      <c r="A71" s="331"/>
      <c r="B71" s="18" t="s">
        <v>283</v>
      </c>
      <c r="C71" s="33" t="s">
        <v>554</v>
      </c>
      <c r="D71" s="310" t="s">
        <v>553</v>
      </c>
      <c r="E71" s="34" t="s">
        <v>8</v>
      </c>
      <c r="F71" s="34" t="s">
        <v>8</v>
      </c>
      <c r="G71" s="30"/>
    </row>
    <row r="72" spans="1:7" ht="40.799999999999997" customHeight="1">
      <c r="A72" s="331"/>
      <c r="B72" s="18" t="s">
        <v>284</v>
      </c>
      <c r="C72" s="15" t="s">
        <v>559</v>
      </c>
      <c r="D72" s="310" t="s">
        <v>560</v>
      </c>
      <c r="E72" s="16" t="s">
        <v>8</v>
      </c>
      <c r="F72" s="16" t="s">
        <v>8</v>
      </c>
      <c r="G72" s="17"/>
    </row>
    <row r="73" spans="1:7" ht="62.4" customHeight="1">
      <c r="A73" s="394" t="s">
        <v>598</v>
      </c>
      <c r="B73" s="18" t="s">
        <v>52</v>
      </c>
      <c r="C73" s="31" t="s">
        <v>562</v>
      </c>
      <c r="D73" s="310" t="s">
        <v>561</v>
      </c>
      <c r="E73" s="35" t="s">
        <v>8</v>
      </c>
      <c r="F73" s="35" t="s">
        <v>8</v>
      </c>
      <c r="G73" s="32"/>
    </row>
    <row r="74" spans="1:7" ht="33.6" customHeight="1">
      <c r="A74" s="395"/>
      <c r="B74" s="18" t="s">
        <v>9</v>
      </c>
      <c r="C74" s="31" t="s">
        <v>563</v>
      </c>
      <c r="D74" s="310" t="s">
        <v>565</v>
      </c>
      <c r="E74" s="35" t="s">
        <v>8</v>
      </c>
      <c r="F74" s="35" t="s">
        <v>8</v>
      </c>
      <c r="G74" s="32"/>
    </row>
    <row r="75" spans="1:7" ht="42" customHeight="1">
      <c r="A75" s="395"/>
      <c r="B75" s="18" t="s">
        <v>10</v>
      </c>
      <c r="C75" s="31" t="s">
        <v>564</v>
      </c>
      <c r="D75" s="310" t="s">
        <v>566</v>
      </c>
      <c r="E75" s="35" t="s">
        <v>8</v>
      </c>
      <c r="F75" s="35" t="s">
        <v>8</v>
      </c>
      <c r="G75" s="32"/>
    </row>
    <row r="76" spans="1:7" ht="38.4" customHeight="1">
      <c r="A76" s="395"/>
      <c r="B76" s="18" t="s">
        <v>11</v>
      </c>
      <c r="C76" s="15" t="s">
        <v>567</v>
      </c>
      <c r="D76" s="310" t="s">
        <v>568</v>
      </c>
      <c r="E76" s="16" t="s">
        <v>8</v>
      </c>
      <c r="F76" s="16" t="s">
        <v>8</v>
      </c>
      <c r="G76" s="17"/>
    </row>
    <row r="77" spans="1:7" ht="67.8" customHeight="1">
      <c r="A77" s="395"/>
      <c r="B77" s="18" t="s">
        <v>16</v>
      </c>
      <c r="C77" s="15" t="s">
        <v>570</v>
      </c>
      <c r="D77" s="310" t="s">
        <v>569</v>
      </c>
      <c r="E77" s="16" t="s">
        <v>8</v>
      </c>
      <c r="F77" s="16" t="s">
        <v>8</v>
      </c>
      <c r="G77" s="17"/>
    </row>
    <row r="78" spans="1:7" ht="34.200000000000003" customHeight="1">
      <c r="A78" s="395"/>
      <c r="B78" s="18" t="s">
        <v>25</v>
      </c>
      <c r="C78" s="15" t="s">
        <v>572</v>
      </c>
      <c r="D78" s="310" t="s">
        <v>571</v>
      </c>
      <c r="E78" s="16" t="s">
        <v>8</v>
      </c>
      <c r="F78" s="16" t="s">
        <v>8</v>
      </c>
      <c r="G78" s="17"/>
    </row>
    <row r="79" spans="1:7" ht="32.4">
      <c r="A79" s="395"/>
      <c r="B79" s="18" t="s">
        <v>26</v>
      </c>
      <c r="C79" s="15" t="s">
        <v>573</v>
      </c>
      <c r="D79" s="310" t="s">
        <v>574</v>
      </c>
      <c r="E79" s="16" t="s">
        <v>8</v>
      </c>
      <c r="F79" s="16" t="s">
        <v>8</v>
      </c>
      <c r="G79" s="17"/>
    </row>
    <row r="80" spans="1:7" ht="33" customHeight="1">
      <c r="A80" s="396"/>
      <c r="B80" s="18" t="s">
        <v>27</v>
      </c>
      <c r="C80" s="15" t="s">
        <v>575</v>
      </c>
      <c r="D80" s="310" t="s">
        <v>576</v>
      </c>
      <c r="E80" s="16" t="s">
        <v>8</v>
      </c>
      <c r="F80" s="16" t="s">
        <v>8</v>
      </c>
      <c r="G80" s="17"/>
    </row>
    <row r="81" spans="1:7" ht="47.4" customHeight="1">
      <c r="A81" s="391" t="s">
        <v>30</v>
      </c>
      <c r="B81" s="18" t="s">
        <v>285</v>
      </c>
      <c r="C81" s="23" t="s">
        <v>431</v>
      </c>
      <c r="D81" s="310" t="s">
        <v>434</v>
      </c>
      <c r="E81" s="16" t="s">
        <v>8</v>
      </c>
      <c r="F81" s="16" t="s">
        <v>8</v>
      </c>
      <c r="G81" s="17"/>
    </row>
    <row r="82" spans="1:7" ht="57.6" customHeight="1">
      <c r="A82" s="392"/>
      <c r="B82" s="14" t="s">
        <v>9</v>
      </c>
      <c r="C82" s="15" t="s">
        <v>432</v>
      </c>
      <c r="D82" s="310" t="s">
        <v>433</v>
      </c>
      <c r="E82" s="16" t="s">
        <v>8</v>
      </c>
      <c r="F82" s="16" t="s">
        <v>8</v>
      </c>
      <c r="G82" s="17"/>
    </row>
    <row r="83" spans="1:7" ht="61.8" customHeight="1">
      <c r="A83" s="24" t="s">
        <v>31</v>
      </c>
      <c r="B83" s="25"/>
      <c r="C83" s="15" t="s">
        <v>436</v>
      </c>
      <c r="D83" s="310" t="s">
        <v>435</v>
      </c>
      <c r="E83" s="16" t="s">
        <v>8</v>
      </c>
      <c r="F83" s="16" t="s">
        <v>8</v>
      </c>
      <c r="G83" s="17"/>
    </row>
    <row r="84" spans="1:7" ht="97.8" customHeight="1">
      <c r="A84" s="24" t="s">
        <v>32</v>
      </c>
      <c r="B84" s="25"/>
      <c r="C84" s="26" t="s">
        <v>437</v>
      </c>
      <c r="D84" s="310" t="s">
        <v>438</v>
      </c>
      <c r="E84" s="16" t="s">
        <v>8</v>
      </c>
      <c r="F84" s="16" t="s">
        <v>8</v>
      </c>
      <c r="G84" s="17"/>
    </row>
    <row r="85" spans="1:7" ht="42" customHeight="1">
      <c r="A85" s="363" t="s">
        <v>33</v>
      </c>
      <c r="B85" s="14" t="s">
        <v>56</v>
      </c>
      <c r="C85" s="23" t="s">
        <v>439</v>
      </c>
      <c r="D85" s="310" t="s">
        <v>440</v>
      </c>
      <c r="E85" s="16" t="s">
        <v>8</v>
      </c>
      <c r="F85" s="16" t="s">
        <v>8</v>
      </c>
      <c r="G85" s="17"/>
    </row>
    <row r="86" spans="1:7" ht="40.799999999999997" customHeight="1">
      <c r="A86" s="364"/>
      <c r="B86" s="14" t="s">
        <v>9</v>
      </c>
      <c r="C86" s="15" t="s">
        <v>442</v>
      </c>
      <c r="D86" s="310" t="s">
        <v>441</v>
      </c>
      <c r="E86" s="16" t="s">
        <v>8</v>
      </c>
      <c r="F86" s="16" t="s">
        <v>8</v>
      </c>
      <c r="G86" s="17"/>
    </row>
    <row r="87" spans="1:7" ht="136.80000000000001" customHeight="1">
      <c r="A87" s="29" t="s">
        <v>34</v>
      </c>
      <c r="B87" s="39"/>
      <c r="C87" s="12" t="s">
        <v>444</v>
      </c>
      <c r="D87" s="5" t="s">
        <v>443</v>
      </c>
      <c r="E87" s="1" t="s">
        <v>8</v>
      </c>
      <c r="F87" s="1" t="s">
        <v>8</v>
      </c>
      <c r="G87" s="19"/>
    </row>
    <row r="88" spans="1:7" ht="37.799999999999997" customHeight="1">
      <c r="A88" s="358" t="s">
        <v>35</v>
      </c>
      <c r="B88" s="18" t="s">
        <v>56</v>
      </c>
      <c r="C88" s="12" t="s">
        <v>446</v>
      </c>
      <c r="D88" s="5" t="s">
        <v>445</v>
      </c>
      <c r="E88" s="1" t="s">
        <v>8</v>
      </c>
      <c r="F88" s="1" t="s">
        <v>8</v>
      </c>
      <c r="G88" s="19"/>
    </row>
    <row r="89" spans="1:7" ht="37.200000000000003" customHeight="1">
      <c r="A89" s="359"/>
      <c r="B89" s="18" t="s">
        <v>9</v>
      </c>
      <c r="C89" s="20" t="s">
        <v>447</v>
      </c>
      <c r="D89" s="5" t="s">
        <v>448</v>
      </c>
      <c r="E89" s="1" t="s">
        <v>8</v>
      </c>
      <c r="F89" s="1" t="s">
        <v>8</v>
      </c>
      <c r="G89" s="19"/>
    </row>
    <row r="90" spans="1:7" ht="32.4">
      <c r="A90" s="359"/>
      <c r="B90" s="18" t="s">
        <v>10</v>
      </c>
      <c r="C90" s="7" t="s">
        <v>368</v>
      </c>
      <c r="D90" s="5" t="s">
        <v>449</v>
      </c>
      <c r="E90" s="1" t="s">
        <v>8</v>
      </c>
      <c r="F90" s="1" t="s">
        <v>8</v>
      </c>
      <c r="G90" s="19"/>
    </row>
    <row r="91" spans="1:7" ht="65.400000000000006" customHeight="1">
      <c r="A91" s="360"/>
      <c r="B91" s="18" t="s">
        <v>268</v>
      </c>
      <c r="C91" s="7" t="s">
        <v>286</v>
      </c>
      <c r="D91" s="5" t="s">
        <v>450</v>
      </c>
      <c r="E91" s="1" t="s">
        <v>8</v>
      </c>
      <c r="F91" s="1" t="s">
        <v>8</v>
      </c>
      <c r="G91" s="19"/>
    </row>
    <row r="92" spans="1:7" ht="66.75" customHeight="1">
      <c r="A92" s="358" t="s">
        <v>269</v>
      </c>
      <c r="B92" s="18" t="s">
        <v>52</v>
      </c>
      <c r="C92" s="7" t="s">
        <v>451</v>
      </c>
      <c r="D92" s="5" t="s">
        <v>452</v>
      </c>
      <c r="E92" s="1" t="s">
        <v>8</v>
      </c>
      <c r="F92" s="1" t="s">
        <v>8</v>
      </c>
      <c r="G92" s="19"/>
    </row>
    <row r="93" spans="1:7" ht="54" customHeight="1">
      <c r="A93" s="359"/>
      <c r="B93" s="18" t="s">
        <v>9</v>
      </c>
      <c r="C93" s="7" t="s">
        <v>270</v>
      </c>
      <c r="D93" s="5" t="s">
        <v>453</v>
      </c>
      <c r="E93" s="1" t="s">
        <v>8</v>
      </c>
      <c r="F93" s="1" t="s">
        <v>8</v>
      </c>
      <c r="G93" s="19"/>
    </row>
    <row r="94" spans="1:7" ht="50.4" customHeight="1">
      <c r="A94" s="360"/>
      <c r="B94" s="18" t="s">
        <v>10</v>
      </c>
      <c r="C94" s="7" t="s">
        <v>287</v>
      </c>
      <c r="D94" s="5" t="s">
        <v>454</v>
      </c>
      <c r="E94" s="1" t="s">
        <v>8</v>
      </c>
      <c r="F94" s="1" t="s">
        <v>8</v>
      </c>
      <c r="G94" s="19"/>
    </row>
    <row r="95" spans="1:7" ht="32.4">
      <c r="A95" s="292" t="s">
        <v>36</v>
      </c>
      <c r="B95" s="14"/>
      <c r="C95" s="15" t="s">
        <v>456</v>
      </c>
      <c r="D95" s="310" t="s">
        <v>455</v>
      </c>
      <c r="E95" s="16" t="s">
        <v>8</v>
      </c>
      <c r="F95" s="16" t="s">
        <v>8</v>
      </c>
      <c r="G95" s="17"/>
    </row>
    <row r="96" spans="1:7" ht="32.4">
      <c r="A96" s="27" t="s">
        <v>37</v>
      </c>
      <c r="B96" s="25"/>
      <c r="C96" s="15" t="s">
        <v>38</v>
      </c>
      <c r="D96" s="310" t="s">
        <v>457</v>
      </c>
      <c r="E96" s="16" t="s">
        <v>8</v>
      </c>
      <c r="F96" s="16" t="s">
        <v>8</v>
      </c>
      <c r="G96" s="17"/>
    </row>
    <row r="97" spans="1:7" ht="157.80000000000001" customHeight="1">
      <c r="A97" s="27" t="s">
        <v>271</v>
      </c>
      <c r="B97" s="25"/>
      <c r="C97" s="15" t="s">
        <v>459</v>
      </c>
      <c r="D97" s="310" t="s">
        <v>458</v>
      </c>
      <c r="E97" s="16" t="s">
        <v>8</v>
      </c>
      <c r="F97" s="16" t="s">
        <v>8</v>
      </c>
      <c r="G97" s="17"/>
    </row>
    <row r="98" spans="1:7" ht="95.4" customHeight="1">
      <c r="A98" s="363" t="s">
        <v>62</v>
      </c>
      <c r="B98" s="18" t="s">
        <v>52</v>
      </c>
      <c r="C98" s="26" t="s">
        <v>461</v>
      </c>
      <c r="D98" s="310" t="s">
        <v>460</v>
      </c>
      <c r="E98" s="16" t="s">
        <v>8</v>
      </c>
      <c r="F98" s="16" t="s">
        <v>8</v>
      </c>
      <c r="G98" s="17"/>
    </row>
    <row r="99" spans="1:7" ht="33.6" customHeight="1">
      <c r="A99" s="364"/>
      <c r="B99" s="18" t="s">
        <v>9</v>
      </c>
      <c r="C99" s="26" t="s">
        <v>369</v>
      </c>
      <c r="D99" s="310" t="s">
        <v>462</v>
      </c>
      <c r="E99" s="16" t="s">
        <v>8</v>
      </c>
      <c r="F99" s="16" t="s">
        <v>8</v>
      </c>
      <c r="G99" s="17"/>
    </row>
    <row r="100" spans="1:7" ht="42" customHeight="1">
      <c r="A100" s="362" t="s">
        <v>63</v>
      </c>
      <c r="B100" s="18" t="s">
        <v>56</v>
      </c>
      <c r="C100" s="7" t="s">
        <v>39</v>
      </c>
      <c r="D100" s="5" t="s">
        <v>463</v>
      </c>
      <c r="E100" s="1" t="s">
        <v>8</v>
      </c>
      <c r="F100" s="1" t="s">
        <v>8</v>
      </c>
      <c r="G100" s="19"/>
    </row>
    <row r="101" spans="1:7" ht="41.4" customHeight="1">
      <c r="A101" s="362"/>
      <c r="B101" s="18" t="s">
        <v>9</v>
      </c>
      <c r="C101" s="7" t="s">
        <v>40</v>
      </c>
      <c r="D101" s="5" t="s">
        <v>464</v>
      </c>
      <c r="E101" s="1" t="s">
        <v>8</v>
      </c>
      <c r="F101" s="1" t="s">
        <v>8</v>
      </c>
      <c r="G101" s="19"/>
    </row>
    <row r="102" spans="1:7" ht="43.2">
      <c r="A102" s="362"/>
      <c r="B102" s="18" t="s">
        <v>10</v>
      </c>
      <c r="C102" s="7" t="s">
        <v>41</v>
      </c>
      <c r="D102" s="5" t="s">
        <v>465</v>
      </c>
      <c r="E102" s="1" t="s">
        <v>8</v>
      </c>
      <c r="F102" s="1" t="s">
        <v>8</v>
      </c>
      <c r="G102" s="19"/>
    </row>
    <row r="103" spans="1:7" ht="32.4">
      <c r="A103" s="29" t="s">
        <v>42</v>
      </c>
      <c r="B103" s="39"/>
      <c r="C103" s="7" t="s">
        <v>467</v>
      </c>
      <c r="D103" s="5" t="s">
        <v>466</v>
      </c>
      <c r="E103" s="1" t="s">
        <v>8</v>
      </c>
      <c r="F103" s="1" t="s">
        <v>8</v>
      </c>
      <c r="G103" s="19"/>
    </row>
    <row r="104" spans="1:7" ht="54">
      <c r="A104" s="361" t="s">
        <v>43</v>
      </c>
      <c r="B104" s="14" t="s">
        <v>56</v>
      </c>
      <c r="C104" s="26" t="s">
        <v>468</v>
      </c>
      <c r="D104" s="310" t="s">
        <v>469</v>
      </c>
      <c r="E104" s="16" t="s">
        <v>8</v>
      </c>
      <c r="F104" s="16" t="s">
        <v>8</v>
      </c>
      <c r="G104" s="17"/>
    </row>
    <row r="105" spans="1:7" ht="48.6" customHeight="1">
      <c r="A105" s="361"/>
      <c r="B105" s="14" t="s">
        <v>9</v>
      </c>
      <c r="C105" s="26" t="s">
        <v>470</v>
      </c>
      <c r="D105" s="310" t="s">
        <v>471</v>
      </c>
      <c r="E105" s="16" t="s">
        <v>8</v>
      </c>
      <c r="F105" s="16" t="s">
        <v>8</v>
      </c>
      <c r="G105" s="17"/>
    </row>
    <row r="106" spans="1:7" ht="66.599999999999994" customHeight="1">
      <c r="A106" s="361"/>
      <c r="B106" s="14" t="s">
        <v>10</v>
      </c>
      <c r="C106" s="15" t="s">
        <v>472</v>
      </c>
      <c r="D106" s="310" t="s">
        <v>473</v>
      </c>
      <c r="E106" s="16" t="s">
        <v>8</v>
      </c>
      <c r="F106" s="16" t="s">
        <v>8</v>
      </c>
      <c r="G106" s="17"/>
    </row>
    <row r="107" spans="1:7" ht="43.2">
      <c r="A107" s="386" t="s">
        <v>44</v>
      </c>
      <c r="B107" s="18" t="s">
        <v>56</v>
      </c>
      <c r="C107" s="12" t="s">
        <v>475</v>
      </c>
      <c r="D107" s="5" t="s">
        <v>474</v>
      </c>
      <c r="E107" s="1" t="s">
        <v>8</v>
      </c>
      <c r="F107" s="1" t="s">
        <v>8</v>
      </c>
      <c r="G107" s="19"/>
    </row>
    <row r="108" spans="1:7" ht="32.4">
      <c r="A108" s="388"/>
      <c r="B108" s="18" t="s">
        <v>9</v>
      </c>
      <c r="C108" s="7" t="s">
        <v>69</v>
      </c>
      <c r="D108" s="5" t="s">
        <v>476</v>
      </c>
      <c r="E108" s="1" t="s">
        <v>8</v>
      </c>
      <c r="F108" s="1" t="s">
        <v>8</v>
      </c>
      <c r="G108" s="19"/>
    </row>
    <row r="109" spans="1:7" ht="86.4">
      <c r="A109" s="388"/>
      <c r="B109" s="18" t="s">
        <v>10</v>
      </c>
      <c r="C109" s="12" t="s">
        <v>477</v>
      </c>
      <c r="D109" s="5" t="s">
        <v>478</v>
      </c>
      <c r="E109" s="1" t="s">
        <v>8</v>
      </c>
      <c r="F109" s="1" t="s">
        <v>8</v>
      </c>
      <c r="G109" s="19"/>
    </row>
    <row r="110" spans="1:7" ht="32.4">
      <c r="A110" s="388"/>
      <c r="B110" s="18" t="s">
        <v>11</v>
      </c>
      <c r="C110" s="20" t="s">
        <v>354</v>
      </c>
      <c r="D110" s="5" t="s">
        <v>479</v>
      </c>
      <c r="E110" s="1" t="s">
        <v>8</v>
      </c>
      <c r="F110" s="1" t="s">
        <v>8</v>
      </c>
      <c r="G110" s="19"/>
    </row>
    <row r="111" spans="1:7" ht="54" customHeight="1">
      <c r="A111" s="388"/>
      <c r="B111" s="18" t="s">
        <v>16</v>
      </c>
      <c r="C111" s="7" t="s">
        <v>481</v>
      </c>
      <c r="D111" s="5" t="s">
        <v>480</v>
      </c>
      <c r="E111" s="1" t="s">
        <v>8</v>
      </c>
      <c r="F111" s="1" t="s">
        <v>8</v>
      </c>
      <c r="G111" s="19"/>
    </row>
    <row r="112" spans="1:7" ht="73.8" customHeight="1">
      <c r="A112" s="388"/>
      <c r="B112" s="18" t="s">
        <v>25</v>
      </c>
      <c r="C112" s="7" t="s">
        <v>484</v>
      </c>
      <c r="D112" s="5" t="s">
        <v>482</v>
      </c>
      <c r="E112" s="1" t="s">
        <v>8</v>
      </c>
      <c r="F112" s="1" t="s">
        <v>8</v>
      </c>
      <c r="G112" s="19"/>
    </row>
    <row r="113" spans="1:7" ht="32.4">
      <c r="A113" s="387"/>
      <c r="B113" s="18" t="s">
        <v>26</v>
      </c>
      <c r="C113" s="20" t="s">
        <v>353</v>
      </c>
      <c r="D113" s="5" t="s">
        <v>483</v>
      </c>
      <c r="E113" s="1" t="s">
        <v>8</v>
      </c>
      <c r="F113" s="1" t="s">
        <v>8</v>
      </c>
      <c r="G113" s="29"/>
    </row>
    <row r="114" spans="1:7" ht="43.8" customHeight="1">
      <c r="A114" s="389" t="s">
        <v>67</v>
      </c>
      <c r="B114" s="18" t="s">
        <v>56</v>
      </c>
      <c r="C114" s="7" t="s">
        <v>486</v>
      </c>
      <c r="D114" s="5" t="s">
        <v>485</v>
      </c>
      <c r="E114" s="1" t="s">
        <v>8</v>
      </c>
      <c r="F114" s="1" t="s">
        <v>8</v>
      </c>
      <c r="G114" s="29"/>
    </row>
    <row r="115" spans="1:7" ht="32.4">
      <c r="A115" s="390"/>
      <c r="B115" s="18" t="s">
        <v>9</v>
      </c>
      <c r="C115" s="7" t="s">
        <v>45</v>
      </c>
      <c r="D115" s="5" t="s">
        <v>487</v>
      </c>
      <c r="E115" s="1" t="s">
        <v>8</v>
      </c>
      <c r="F115" s="1" t="s">
        <v>8</v>
      </c>
      <c r="G115" s="29"/>
    </row>
    <row r="116" spans="1:7" ht="32.4">
      <c r="A116" s="390"/>
      <c r="B116" s="18" t="s">
        <v>10</v>
      </c>
      <c r="C116" s="12" t="s">
        <v>489</v>
      </c>
      <c r="D116" s="5" t="s">
        <v>488</v>
      </c>
      <c r="E116" s="1" t="s">
        <v>8</v>
      </c>
      <c r="F116" s="1" t="s">
        <v>8</v>
      </c>
      <c r="G116" s="29"/>
    </row>
    <row r="117" spans="1:7" ht="141" customHeight="1">
      <c r="A117" s="29" t="s">
        <v>272</v>
      </c>
      <c r="B117" s="39"/>
      <c r="C117" s="7" t="s">
        <v>288</v>
      </c>
      <c r="D117" s="5" t="s">
        <v>490</v>
      </c>
      <c r="E117" s="1" t="s">
        <v>8</v>
      </c>
      <c r="F117" s="1" t="s">
        <v>8</v>
      </c>
      <c r="G117" s="19"/>
    </row>
    <row r="118" spans="1:7" ht="32.4">
      <c r="A118" s="290" t="s">
        <v>46</v>
      </c>
      <c r="B118" s="14"/>
      <c r="C118" s="15" t="s">
        <v>491</v>
      </c>
      <c r="D118" s="310" t="s">
        <v>492</v>
      </c>
      <c r="E118" s="16" t="s">
        <v>8</v>
      </c>
      <c r="F118" s="16" t="s">
        <v>8</v>
      </c>
      <c r="G118" s="28"/>
    </row>
    <row r="119" spans="1:7" ht="32.4">
      <c r="A119" s="386" t="s">
        <v>47</v>
      </c>
      <c r="B119" s="18" t="s">
        <v>56</v>
      </c>
      <c r="C119" s="20" t="s">
        <v>48</v>
      </c>
      <c r="D119" s="5" t="s">
        <v>493</v>
      </c>
      <c r="E119" s="1" t="s">
        <v>8</v>
      </c>
      <c r="F119" s="1" t="s">
        <v>8</v>
      </c>
      <c r="G119" s="29"/>
    </row>
    <row r="120" spans="1:7" ht="183.6">
      <c r="A120" s="387"/>
      <c r="B120" s="18" t="s">
        <v>9</v>
      </c>
      <c r="C120" s="12" t="s">
        <v>494</v>
      </c>
      <c r="D120" s="5" t="s">
        <v>495</v>
      </c>
      <c r="E120" s="1" t="s">
        <v>8</v>
      </c>
      <c r="F120" s="1" t="s">
        <v>8</v>
      </c>
      <c r="G120" s="29"/>
    </row>
    <row r="121" spans="1:7" ht="16.2">
      <c r="A121" s="119" t="s">
        <v>293</v>
      </c>
      <c r="B121" s="18"/>
      <c r="C121" s="12"/>
      <c r="D121" s="291"/>
      <c r="E121" s="1"/>
      <c r="F121" s="1"/>
      <c r="G121" s="29"/>
    </row>
    <row r="122" spans="1:7" ht="56.25" customHeight="1">
      <c r="A122" s="29" t="s">
        <v>49</v>
      </c>
      <c r="B122" s="39"/>
      <c r="C122" s="7" t="s">
        <v>578</v>
      </c>
      <c r="D122" s="6" t="s">
        <v>577</v>
      </c>
      <c r="E122" s="1" t="s">
        <v>8</v>
      </c>
      <c r="F122" s="1" t="s">
        <v>8</v>
      </c>
      <c r="G122" s="29"/>
    </row>
    <row r="123" spans="1:7" s="110" customFormat="1" ht="16.2">
      <c r="A123" s="381" t="s">
        <v>294</v>
      </c>
      <c r="B123" s="382"/>
      <c r="C123" s="382"/>
      <c r="D123" s="382"/>
      <c r="E123" s="382"/>
      <c r="F123" s="382"/>
      <c r="G123" s="383"/>
    </row>
    <row r="124" spans="1:7" s="114" customFormat="1" ht="61.2" customHeight="1">
      <c r="A124" s="384" t="s">
        <v>289</v>
      </c>
      <c r="B124" s="111" t="s">
        <v>290</v>
      </c>
      <c r="C124" s="120" t="s">
        <v>291</v>
      </c>
      <c r="D124" s="5" t="s">
        <v>579</v>
      </c>
      <c r="E124" s="112" t="s">
        <v>8</v>
      </c>
      <c r="F124" s="112" t="s">
        <v>8</v>
      </c>
      <c r="G124" s="113"/>
    </row>
    <row r="125" spans="1:7" s="118" customFormat="1" ht="78.599999999999994" customHeight="1">
      <c r="A125" s="385"/>
      <c r="B125" s="115" t="s">
        <v>9</v>
      </c>
      <c r="C125" s="121" t="s">
        <v>292</v>
      </c>
      <c r="D125" s="5" t="s">
        <v>580</v>
      </c>
      <c r="E125" s="116" t="s">
        <v>8</v>
      </c>
      <c r="F125" s="116" t="s">
        <v>8</v>
      </c>
      <c r="G125" s="117"/>
    </row>
    <row r="126" spans="1:7">
      <c r="C126" s="13" t="s">
        <v>64</v>
      </c>
    </row>
    <row r="127" spans="1:7">
      <c r="C127" s="13" t="s">
        <v>65</v>
      </c>
    </row>
    <row r="128" spans="1:7">
      <c r="C128" s="13" t="s">
        <v>64</v>
      </c>
    </row>
    <row r="129" spans="3:3">
      <c r="C129" s="13" t="s">
        <v>65</v>
      </c>
    </row>
    <row r="130" spans="3:3">
      <c r="C130" s="13" t="s">
        <v>68</v>
      </c>
    </row>
    <row r="131" spans="3:3">
      <c r="C131" s="13"/>
    </row>
  </sheetData>
  <mergeCells count="34">
    <mergeCell ref="A123:G123"/>
    <mergeCell ref="A124:A125"/>
    <mergeCell ref="A119:A120"/>
    <mergeCell ref="A107:A113"/>
    <mergeCell ref="A114:A116"/>
    <mergeCell ref="A1:G1"/>
    <mergeCell ref="A2:G2"/>
    <mergeCell ref="A3:A4"/>
    <mergeCell ref="C3:C4"/>
    <mergeCell ref="D3:D4"/>
    <mergeCell ref="E3:F3"/>
    <mergeCell ref="G3:G4"/>
    <mergeCell ref="A5:A10"/>
    <mergeCell ref="A11:G11"/>
    <mergeCell ref="A12:A13"/>
    <mergeCell ref="A14:A16"/>
    <mergeCell ref="A53:A60"/>
    <mergeCell ref="A17:G17"/>
    <mergeCell ref="A42:A44"/>
    <mergeCell ref="A45:A52"/>
    <mergeCell ref="A29:A31"/>
    <mergeCell ref="A33:A35"/>
    <mergeCell ref="A18:A25"/>
    <mergeCell ref="A37:A41"/>
    <mergeCell ref="D38:D41"/>
    <mergeCell ref="A61:A70"/>
    <mergeCell ref="A88:A91"/>
    <mergeCell ref="A104:A106"/>
    <mergeCell ref="A100:A102"/>
    <mergeCell ref="A92:A94"/>
    <mergeCell ref="A98:A99"/>
    <mergeCell ref="A81:A82"/>
    <mergeCell ref="A85:A86"/>
    <mergeCell ref="A73:A80"/>
  </mergeCells>
  <phoneticPr fontId="3"/>
  <pageMargins left="0.23622047244094491" right="0.23622047244094491" top="0.74803149606299213" bottom="0.74803149606299213" header="0.31496062992125984" footer="0.31496062992125984"/>
  <pageSetup paperSize="9" scale="98" fitToHeight="0" orientation="portrait" r:id="rId1"/>
  <headerFooter>
    <oddFooter>&amp;C&amp;P/&amp;N</oddFooter>
  </headerFooter>
  <rowBreaks count="3" manualBreakCount="3">
    <brk id="44" max="6" man="1"/>
    <brk id="97" max="6" man="1"/>
    <brk id="11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205-AE8E-456B-990C-7ECBAE403953}">
  <sheetPr>
    <pageSetUpPr fitToPage="1"/>
  </sheetPr>
  <dimension ref="A1:F34"/>
  <sheetViews>
    <sheetView view="pageBreakPreview" zoomScaleNormal="100" zoomScaleSheetLayoutView="100" workbookViewId="0">
      <selection sqref="A1:E1"/>
    </sheetView>
  </sheetViews>
  <sheetFormatPr defaultColWidth="8.09765625" defaultRowHeight="20.100000000000001" customHeight="1"/>
  <cols>
    <col min="1" max="1" width="21.296875" style="123" customWidth="1"/>
    <col min="2" max="2" width="50.09765625" style="329" customWidth="1"/>
    <col min="3" max="3" width="3.69921875" style="145" customWidth="1"/>
    <col min="4" max="4" width="14.09765625" style="330" customWidth="1"/>
    <col min="5" max="5" width="27.59765625" style="123" customWidth="1"/>
    <col min="6" max="16384" width="8.09765625" style="65"/>
  </cols>
  <sheetData>
    <row r="1" spans="1:6" ht="30" customHeight="1">
      <c r="A1" s="402" t="s">
        <v>592</v>
      </c>
      <c r="B1" s="402"/>
      <c r="C1" s="402"/>
      <c r="D1" s="402"/>
      <c r="E1" s="402"/>
    </row>
    <row r="2" spans="1:6" ht="9.9" customHeight="1">
      <c r="A2" s="311"/>
      <c r="B2" s="312"/>
      <c r="C2" s="122"/>
      <c r="D2" s="313"/>
    </row>
    <row r="3" spans="1:6" ht="20.100000000000001" customHeight="1">
      <c r="A3" s="314" t="s">
        <v>1</v>
      </c>
      <c r="B3" s="315" t="s">
        <v>295</v>
      </c>
      <c r="C3" s="403" t="s">
        <v>4</v>
      </c>
      <c r="D3" s="404"/>
      <c r="E3" s="316"/>
    </row>
    <row r="4" spans="1:6" s="66" customFormat="1" ht="50.1" customHeight="1">
      <c r="A4" s="317" t="s">
        <v>582</v>
      </c>
      <c r="B4" s="318" t="s">
        <v>583</v>
      </c>
      <c r="C4" s="319" t="s">
        <v>92</v>
      </c>
      <c r="D4" s="320" t="s">
        <v>273</v>
      </c>
      <c r="E4" s="321"/>
    </row>
    <row r="5" spans="1:6" s="66" customFormat="1" ht="50.1" customHeight="1">
      <c r="A5" s="317" t="s">
        <v>584</v>
      </c>
      <c r="B5" s="318" t="s">
        <v>585</v>
      </c>
      <c r="C5" s="319" t="s">
        <v>92</v>
      </c>
      <c r="D5" s="320" t="s">
        <v>273</v>
      </c>
      <c r="E5" s="321"/>
    </row>
    <row r="6" spans="1:6" s="67" customFormat="1" ht="20.100000000000001" customHeight="1">
      <c r="A6" s="322" t="s">
        <v>274</v>
      </c>
      <c r="B6" s="323" t="s">
        <v>586</v>
      </c>
      <c r="C6" s="319" t="s">
        <v>92</v>
      </c>
      <c r="D6" s="320" t="s">
        <v>273</v>
      </c>
      <c r="E6" s="324"/>
    </row>
    <row r="7" spans="1:6" s="66" customFormat="1" ht="77.25" customHeight="1">
      <c r="A7" s="317" t="s">
        <v>587</v>
      </c>
      <c r="B7" s="318" t="s">
        <v>588</v>
      </c>
      <c r="C7" s="319" t="s">
        <v>92</v>
      </c>
      <c r="D7" s="320" t="s">
        <v>273</v>
      </c>
      <c r="E7" s="321"/>
    </row>
    <row r="8" spans="1:6" s="66" customFormat="1" ht="33.9" customHeight="1">
      <c r="A8" s="405" t="s">
        <v>296</v>
      </c>
      <c r="B8" s="128" t="s">
        <v>297</v>
      </c>
      <c r="C8" s="129" t="s">
        <v>8</v>
      </c>
      <c r="D8" s="130" t="s">
        <v>273</v>
      </c>
      <c r="E8" s="128"/>
      <c r="F8" s="325"/>
    </row>
    <row r="9" spans="1:6" s="66" customFormat="1" ht="33.9" customHeight="1">
      <c r="A9" s="405"/>
      <c r="B9" s="131" t="s">
        <v>298</v>
      </c>
      <c r="C9" s="132" t="s">
        <v>8</v>
      </c>
      <c r="D9" s="133" t="s">
        <v>273</v>
      </c>
      <c r="E9" s="131"/>
      <c r="F9" s="325"/>
    </row>
    <row r="10" spans="1:6" s="66" customFormat="1" ht="33.9" customHeight="1">
      <c r="A10" s="405"/>
      <c r="B10" s="131" t="s">
        <v>299</v>
      </c>
      <c r="C10" s="132" t="s">
        <v>8</v>
      </c>
      <c r="D10" s="133" t="s">
        <v>273</v>
      </c>
      <c r="E10" s="131"/>
      <c r="F10" s="325"/>
    </row>
    <row r="11" spans="1:6" s="66" customFormat="1" ht="33.9" customHeight="1">
      <c r="A11" s="405"/>
      <c r="B11" s="134" t="s">
        <v>300</v>
      </c>
      <c r="C11" s="135" t="s">
        <v>8</v>
      </c>
      <c r="D11" s="136" t="s">
        <v>273</v>
      </c>
      <c r="E11" s="134"/>
      <c r="F11" s="325"/>
    </row>
    <row r="12" spans="1:6" s="66" customFormat="1" ht="33.9" customHeight="1">
      <c r="A12" s="405" t="s">
        <v>301</v>
      </c>
      <c r="B12" s="128" t="s">
        <v>589</v>
      </c>
      <c r="C12" s="137" t="s">
        <v>8</v>
      </c>
      <c r="D12" s="138" t="s">
        <v>273</v>
      </c>
      <c r="E12" s="139"/>
      <c r="F12" s="325"/>
    </row>
    <row r="13" spans="1:6" s="66" customFormat="1" ht="47.4" customHeight="1">
      <c r="A13" s="405"/>
      <c r="B13" s="134" t="s">
        <v>590</v>
      </c>
      <c r="C13" s="140" t="s">
        <v>8</v>
      </c>
      <c r="D13" s="141" t="s">
        <v>273</v>
      </c>
      <c r="E13" s="142"/>
      <c r="F13" s="325"/>
    </row>
    <row r="14" spans="1:6" s="66" customFormat="1" ht="50.1" customHeight="1">
      <c r="A14" s="307" t="s">
        <v>591</v>
      </c>
      <c r="B14" s="306" t="s">
        <v>302</v>
      </c>
      <c r="C14" s="143" t="s">
        <v>92</v>
      </c>
      <c r="D14" s="126" t="s">
        <v>273</v>
      </c>
      <c r="E14" s="127"/>
      <c r="F14" s="325"/>
    </row>
    <row r="15" spans="1:6" ht="50.1" customHeight="1">
      <c r="A15" s="306" t="s">
        <v>276</v>
      </c>
      <c r="B15" s="306" t="s">
        <v>303</v>
      </c>
      <c r="C15" s="125" t="s">
        <v>92</v>
      </c>
      <c r="D15" s="144" t="s">
        <v>273</v>
      </c>
      <c r="E15" s="326"/>
      <c r="F15" s="124"/>
    </row>
    <row r="16" spans="1:6" ht="50.1" customHeight="1">
      <c r="A16" s="306" t="s">
        <v>275</v>
      </c>
      <c r="B16" s="306" t="s">
        <v>277</v>
      </c>
      <c r="C16" s="143" t="s">
        <v>92</v>
      </c>
      <c r="D16" s="126" t="s">
        <v>273</v>
      </c>
      <c r="E16" s="327"/>
      <c r="F16" s="124"/>
    </row>
    <row r="17" spans="1:6" ht="20.100000000000001" customHeight="1">
      <c r="A17" s="311"/>
      <c r="B17" s="312"/>
      <c r="C17" s="122"/>
      <c r="D17" s="313"/>
    </row>
    <row r="18" spans="1:6" ht="20.100000000000001" customHeight="1">
      <c r="A18" s="311"/>
      <c r="B18" s="312"/>
      <c r="C18" s="122"/>
      <c r="D18" s="313"/>
    </row>
    <row r="19" spans="1:6" ht="20.100000000000001" customHeight="1">
      <c r="A19" s="311"/>
      <c r="B19" s="312"/>
      <c r="C19" s="122"/>
      <c r="D19" s="313"/>
    </row>
    <row r="20" spans="1:6" ht="20.100000000000001" customHeight="1">
      <c r="A20" s="311"/>
      <c r="B20" s="312"/>
      <c r="C20" s="122"/>
      <c r="D20" s="313"/>
    </row>
    <row r="21" spans="1:6" ht="20.100000000000001" customHeight="1">
      <c r="A21" s="311"/>
      <c r="B21" s="312"/>
      <c r="C21" s="122"/>
      <c r="D21" s="313"/>
    </row>
    <row r="22" spans="1:6" ht="20.100000000000001" customHeight="1">
      <c r="A22" s="311"/>
      <c r="B22" s="312"/>
      <c r="C22" s="122"/>
      <c r="D22" s="313"/>
    </row>
    <row r="23" spans="1:6" ht="20.100000000000001" customHeight="1">
      <c r="A23" s="311"/>
      <c r="B23" s="312"/>
      <c r="C23" s="122"/>
      <c r="D23" s="313"/>
    </row>
    <row r="24" spans="1:6" s="328" customFormat="1" ht="20.100000000000001" customHeight="1">
      <c r="A24" s="311"/>
      <c r="B24" s="312"/>
      <c r="C24" s="122"/>
      <c r="D24" s="313"/>
      <c r="E24" s="123"/>
      <c r="F24" s="65"/>
    </row>
    <row r="25" spans="1:6" s="328" customFormat="1" ht="20.100000000000001" customHeight="1">
      <c r="A25" s="311"/>
      <c r="B25" s="312"/>
      <c r="C25" s="122"/>
      <c r="D25" s="313"/>
      <c r="E25" s="123"/>
      <c r="F25" s="65"/>
    </row>
    <row r="26" spans="1:6" s="328" customFormat="1" ht="20.100000000000001" customHeight="1">
      <c r="A26" s="311"/>
      <c r="B26" s="312"/>
      <c r="C26" s="122"/>
      <c r="D26" s="313"/>
      <c r="E26" s="123"/>
      <c r="F26" s="65"/>
    </row>
    <row r="27" spans="1:6" s="328" customFormat="1" ht="20.100000000000001" customHeight="1">
      <c r="A27" s="311"/>
      <c r="B27" s="312"/>
      <c r="C27" s="122"/>
      <c r="D27" s="313"/>
      <c r="E27" s="123"/>
      <c r="F27" s="65"/>
    </row>
    <row r="28" spans="1:6" s="328" customFormat="1" ht="20.100000000000001" customHeight="1">
      <c r="A28" s="311"/>
      <c r="B28" s="312"/>
      <c r="C28" s="122"/>
      <c r="D28" s="313"/>
      <c r="E28" s="123"/>
      <c r="F28" s="65"/>
    </row>
    <row r="29" spans="1:6" s="328" customFormat="1" ht="20.100000000000001" customHeight="1">
      <c r="A29" s="311"/>
      <c r="B29" s="312"/>
      <c r="C29" s="122"/>
      <c r="D29" s="313"/>
      <c r="E29" s="123"/>
      <c r="F29" s="65"/>
    </row>
    <row r="30" spans="1:6" s="328" customFormat="1" ht="20.100000000000001" customHeight="1">
      <c r="A30" s="311"/>
      <c r="B30" s="312"/>
      <c r="C30" s="122"/>
      <c r="D30" s="313"/>
      <c r="E30" s="123"/>
      <c r="F30" s="65"/>
    </row>
    <row r="31" spans="1:6" s="328" customFormat="1" ht="20.100000000000001" customHeight="1">
      <c r="A31" s="311"/>
      <c r="B31" s="312"/>
      <c r="C31" s="122"/>
      <c r="D31" s="313"/>
      <c r="E31" s="123"/>
      <c r="F31" s="65"/>
    </row>
    <row r="32" spans="1:6" s="328" customFormat="1" ht="20.100000000000001" customHeight="1">
      <c r="A32" s="311"/>
      <c r="B32" s="312"/>
      <c r="C32" s="122"/>
      <c r="D32" s="313"/>
      <c r="E32" s="123"/>
      <c r="F32" s="65"/>
    </row>
    <row r="33" spans="1:6" s="328" customFormat="1" ht="20.100000000000001" customHeight="1">
      <c r="A33" s="311"/>
      <c r="B33" s="312"/>
      <c r="C33" s="122"/>
      <c r="D33" s="313"/>
      <c r="E33" s="123"/>
      <c r="F33" s="65"/>
    </row>
    <row r="34" spans="1:6" s="328" customFormat="1" ht="20.100000000000001" customHeight="1">
      <c r="A34" s="311"/>
      <c r="B34" s="312"/>
      <c r="C34" s="122"/>
      <c r="D34" s="313"/>
      <c r="E34" s="123"/>
      <c r="F34" s="65"/>
    </row>
  </sheetData>
  <mergeCells count="4">
    <mergeCell ref="A1:E1"/>
    <mergeCell ref="C3:D3"/>
    <mergeCell ref="A8:A11"/>
    <mergeCell ref="A12:A13"/>
  </mergeCells>
  <phoneticPr fontId="3"/>
  <printOptions horizontalCentered="1"/>
  <pageMargins left="0.59055118110236227" right="0.59055118110236227" top="0.59055118110236227" bottom="0.78740157480314965" header="0.39370078740157483" footer="0.59055118110236227"/>
  <pageSetup paperSize="9" scale="81"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Z455"/>
  <sheetViews>
    <sheetView view="pageBreakPreview" zoomScaleNormal="100" zoomScaleSheetLayoutView="100" workbookViewId="0">
      <selection activeCell="H17" sqref="H17:I18"/>
    </sheetView>
  </sheetViews>
  <sheetFormatPr defaultColWidth="9" defaultRowHeight="12"/>
  <cols>
    <col min="1" max="1" width="2.09765625" style="68" customWidth="1"/>
    <col min="2" max="26" width="3.59765625" style="68" customWidth="1"/>
    <col min="27" max="16384" width="9" style="68"/>
  </cols>
  <sheetData>
    <row r="1" spans="1:26" s="95" customFormat="1" ht="21">
      <c r="B1" s="406" t="s">
        <v>103</v>
      </c>
      <c r="C1" s="406"/>
      <c r="D1" s="406"/>
      <c r="E1" s="406"/>
      <c r="F1" s="406"/>
      <c r="G1" s="406"/>
      <c r="H1" s="406"/>
      <c r="I1" s="406"/>
      <c r="J1" s="406"/>
      <c r="K1" s="406"/>
      <c r="L1" s="406"/>
      <c r="M1" s="406"/>
      <c r="N1" s="406"/>
      <c r="O1" s="406"/>
      <c r="P1" s="406"/>
      <c r="Q1" s="406"/>
      <c r="R1" s="406"/>
      <c r="S1" s="406"/>
      <c r="T1" s="406"/>
      <c r="U1" s="406"/>
      <c r="V1" s="406"/>
      <c r="W1" s="406"/>
      <c r="X1" s="406"/>
      <c r="Y1" s="406"/>
      <c r="Z1" s="406"/>
    </row>
    <row r="2" spans="1:26" s="93" customFormat="1" ht="21" customHeight="1">
      <c r="B2" s="407" t="s">
        <v>595</v>
      </c>
      <c r="C2" s="407"/>
      <c r="D2" s="407"/>
      <c r="E2" s="407"/>
      <c r="F2" s="407"/>
      <c r="G2" s="407"/>
      <c r="H2" s="407"/>
      <c r="I2" s="407"/>
      <c r="J2" s="407"/>
      <c r="K2" s="407"/>
      <c r="L2" s="407"/>
      <c r="M2" s="407"/>
      <c r="N2" s="407"/>
      <c r="O2" s="407"/>
      <c r="P2" s="407"/>
      <c r="Q2" s="407"/>
      <c r="R2" s="407"/>
      <c r="S2" s="407"/>
      <c r="T2" s="407"/>
      <c r="U2" s="407"/>
      <c r="V2" s="407"/>
      <c r="W2" s="407"/>
      <c r="X2" s="407"/>
      <c r="Y2" s="407"/>
      <c r="Z2" s="407"/>
    </row>
    <row r="3" spans="1:26" s="93" customFormat="1" ht="9" customHeight="1">
      <c r="B3" s="94"/>
      <c r="C3" s="94"/>
      <c r="D3" s="94"/>
      <c r="E3" s="94"/>
      <c r="F3" s="94"/>
      <c r="G3" s="94"/>
      <c r="H3" s="94"/>
      <c r="I3" s="94"/>
      <c r="J3" s="94"/>
      <c r="K3" s="94"/>
      <c r="L3" s="94"/>
      <c r="M3" s="94"/>
      <c r="N3" s="94"/>
      <c r="O3" s="94"/>
      <c r="P3" s="94"/>
      <c r="Q3" s="94"/>
      <c r="R3" s="94"/>
      <c r="S3" s="94"/>
      <c r="T3" s="94"/>
      <c r="U3" s="94"/>
      <c r="V3" s="94"/>
      <c r="W3" s="94"/>
      <c r="X3" s="94"/>
      <c r="Y3" s="94"/>
      <c r="Z3" s="94"/>
    </row>
    <row r="4" spans="1:26" ht="9" customHeight="1">
      <c r="B4" s="92"/>
      <c r="C4" s="92"/>
      <c r="D4" s="92"/>
      <c r="E4" s="92"/>
      <c r="F4" s="92"/>
      <c r="G4" s="92"/>
      <c r="H4" s="92"/>
      <c r="I4" s="92"/>
      <c r="J4" s="92"/>
      <c r="K4" s="92"/>
      <c r="L4" s="92"/>
      <c r="M4" s="92"/>
      <c r="N4" s="92"/>
      <c r="O4" s="92"/>
      <c r="P4" s="92"/>
      <c r="Q4" s="92"/>
      <c r="R4" s="92"/>
      <c r="S4" s="92"/>
      <c r="T4" s="92"/>
      <c r="U4" s="92"/>
      <c r="V4" s="92"/>
      <c r="W4" s="92"/>
      <c r="X4" s="92"/>
      <c r="Y4" s="92"/>
      <c r="Z4" s="92"/>
    </row>
    <row r="5" spans="1:26" ht="18" customHeight="1">
      <c r="B5" s="408" t="s">
        <v>594</v>
      </c>
      <c r="C5" s="408"/>
      <c r="D5" s="408"/>
      <c r="E5" s="408"/>
      <c r="F5" s="408"/>
      <c r="G5" s="408"/>
      <c r="H5" s="408"/>
      <c r="I5" s="408"/>
      <c r="J5" s="408"/>
      <c r="K5" s="408"/>
      <c r="L5" s="408"/>
      <c r="M5" s="408"/>
      <c r="N5" s="408"/>
      <c r="O5" s="408"/>
      <c r="P5" s="408"/>
      <c r="Q5" s="92"/>
      <c r="R5" s="92"/>
      <c r="S5" s="92"/>
      <c r="T5" s="92"/>
      <c r="U5" s="92"/>
      <c r="V5" s="92"/>
      <c r="W5" s="92"/>
      <c r="X5" s="92"/>
      <c r="Y5" s="92"/>
      <c r="Z5" s="92"/>
    </row>
    <row r="6" spans="1:26" s="77" customFormat="1" ht="22.5" customHeight="1">
      <c r="B6" s="419" t="s">
        <v>102</v>
      </c>
      <c r="C6" s="420"/>
      <c r="D6" s="421"/>
      <c r="E6" s="91"/>
      <c r="F6" s="90"/>
      <c r="G6" s="89" t="s">
        <v>101</v>
      </c>
      <c r="H6" s="91"/>
      <c r="I6" s="90"/>
      <c r="J6" s="89" t="s">
        <v>101</v>
      </c>
      <c r="K6" s="91"/>
      <c r="L6" s="90"/>
      <c r="M6" s="89" t="s">
        <v>101</v>
      </c>
      <c r="N6" s="425" t="s">
        <v>100</v>
      </c>
      <c r="O6" s="426"/>
      <c r="P6" s="427"/>
      <c r="Q6" s="88"/>
      <c r="R6" s="88"/>
    </row>
    <row r="7" spans="1:26" s="77" customFormat="1" ht="22.5" customHeight="1">
      <c r="B7" s="422"/>
      <c r="C7" s="423"/>
      <c r="D7" s="424"/>
      <c r="E7" s="91"/>
      <c r="F7" s="90"/>
      <c r="G7" s="89" t="s">
        <v>99</v>
      </c>
      <c r="H7" s="91"/>
      <c r="I7" s="90"/>
      <c r="J7" s="89" t="s">
        <v>99</v>
      </c>
      <c r="K7" s="91"/>
      <c r="L7" s="90"/>
      <c r="M7" s="89" t="s">
        <v>99</v>
      </c>
      <c r="N7" s="428"/>
      <c r="O7" s="429"/>
      <c r="P7" s="430"/>
      <c r="Q7" s="88"/>
      <c r="R7" s="88"/>
    </row>
    <row r="8" spans="1:26" s="77" customFormat="1" ht="26.25" customHeight="1">
      <c r="B8" s="416" t="s">
        <v>98</v>
      </c>
      <c r="C8" s="417"/>
      <c r="D8" s="418"/>
      <c r="E8" s="87"/>
      <c r="F8" s="87"/>
      <c r="G8" s="86"/>
      <c r="H8" s="87"/>
      <c r="I8" s="87"/>
      <c r="J8" s="86"/>
      <c r="K8" s="87"/>
      <c r="L8" s="87"/>
      <c r="M8" s="86"/>
      <c r="N8" s="85"/>
      <c r="O8" s="85"/>
      <c r="P8" s="84"/>
      <c r="Q8" s="83"/>
      <c r="R8" s="79"/>
      <c r="S8" s="79"/>
      <c r="T8" s="79"/>
      <c r="U8" s="79"/>
      <c r="V8" s="79"/>
      <c r="W8" s="79"/>
    </row>
    <row r="9" spans="1:26" s="77" customFormat="1" ht="6" customHeight="1">
      <c r="B9" s="82"/>
      <c r="C9" s="82"/>
      <c r="D9" s="81"/>
      <c r="E9" s="81"/>
      <c r="F9" s="81"/>
      <c r="G9" s="81"/>
      <c r="H9" s="81"/>
      <c r="I9" s="81"/>
      <c r="J9" s="81"/>
      <c r="K9" s="81"/>
      <c r="L9" s="81"/>
      <c r="M9" s="81"/>
      <c r="N9" s="81"/>
      <c r="O9" s="81"/>
      <c r="P9" s="81"/>
      <c r="Q9" s="79"/>
      <c r="R9" s="79"/>
      <c r="S9" s="79"/>
      <c r="T9" s="79"/>
      <c r="U9" s="79"/>
      <c r="V9" s="79"/>
      <c r="W9" s="79"/>
      <c r="X9" s="79"/>
      <c r="Y9" s="79"/>
      <c r="Z9" s="79"/>
    </row>
    <row r="10" spans="1:26" s="77" customFormat="1" ht="13.2">
      <c r="A10" s="79"/>
      <c r="B10" s="79"/>
      <c r="C10" s="80" t="s">
        <v>278</v>
      </c>
      <c r="D10" s="79"/>
      <c r="E10" s="79"/>
      <c r="F10" s="79"/>
      <c r="G10" s="79"/>
      <c r="H10" s="79"/>
      <c r="I10" s="79"/>
      <c r="J10" s="79"/>
      <c r="K10" s="79"/>
      <c r="L10" s="79"/>
      <c r="M10" s="79"/>
      <c r="N10" s="79"/>
      <c r="O10" s="79"/>
      <c r="P10" s="79"/>
      <c r="Q10" s="79"/>
      <c r="R10" s="79"/>
      <c r="S10" s="79"/>
      <c r="T10" s="79"/>
      <c r="U10" s="79"/>
      <c r="V10" s="79"/>
      <c r="W10" s="79"/>
      <c r="X10" s="79"/>
      <c r="Y10" s="79"/>
      <c r="Z10" s="79"/>
    </row>
    <row r="11" spans="1:26" s="77" customFormat="1" ht="13.2">
      <c r="C11" s="78" t="s">
        <v>97</v>
      </c>
    </row>
    <row r="12" spans="1:26" s="77" customFormat="1" ht="6" customHeight="1">
      <c r="C12" s="78"/>
    </row>
    <row r="13" spans="1:26" s="73" customFormat="1" ht="9" customHeight="1">
      <c r="B13" s="76"/>
      <c r="C13" s="75"/>
      <c r="D13" s="75"/>
      <c r="E13" s="75"/>
      <c r="F13" s="75"/>
      <c r="G13" s="75"/>
      <c r="H13" s="75"/>
      <c r="I13" s="75"/>
      <c r="J13" s="75"/>
      <c r="K13" s="75"/>
      <c r="L13" s="75"/>
      <c r="M13" s="75"/>
      <c r="N13" s="75"/>
      <c r="O13" s="75"/>
      <c r="P13" s="75"/>
      <c r="Q13" s="75"/>
      <c r="R13" s="75"/>
      <c r="S13" s="74"/>
      <c r="T13" s="74"/>
      <c r="U13" s="74"/>
      <c r="V13" s="74"/>
      <c r="W13" s="74"/>
      <c r="X13" s="74"/>
      <c r="Y13" s="74"/>
      <c r="Z13" s="72"/>
    </row>
    <row r="14" spans="1:26" ht="18" customHeight="1">
      <c r="B14" s="72" t="s">
        <v>593</v>
      </c>
      <c r="C14" s="71"/>
      <c r="D14" s="71"/>
      <c r="E14" s="71"/>
      <c r="F14" s="71"/>
      <c r="G14" s="71"/>
      <c r="H14" s="71"/>
      <c r="I14" s="71"/>
      <c r="J14" s="71"/>
      <c r="K14" s="71"/>
      <c r="L14" s="71"/>
      <c r="M14" s="71"/>
      <c r="N14" s="71"/>
      <c r="O14" s="71"/>
      <c r="P14" s="71"/>
      <c r="Q14" s="71"/>
      <c r="R14" s="71"/>
      <c r="S14" s="71"/>
    </row>
    <row r="15" spans="1:26" ht="18" customHeight="1">
      <c r="B15" s="413" t="s">
        <v>96</v>
      </c>
      <c r="C15" s="414"/>
      <c r="D15" s="413" t="s">
        <v>95</v>
      </c>
      <c r="E15" s="414"/>
      <c r="F15" s="409" t="s">
        <v>94</v>
      </c>
      <c r="G15" s="431"/>
      <c r="H15" s="409" t="s">
        <v>93</v>
      </c>
      <c r="I15" s="410"/>
    </row>
    <row r="16" spans="1:26" ht="18" customHeight="1">
      <c r="B16" s="415"/>
      <c r="C16" s="415"/>
      <c r="D16" s="415"/>
      <c r="E16" s="415"/>
      <c r="F16" s="411"/>
      <c r="G16" s="432"/>
      <c r="H16" s="411"/>
      <c r="I16" s="412"/>
    </row>
    <row r="17" spans="2:18" ht="18" customHeight="1">
      <c r="B17" s="413"/>
      <c r="C17" s="414"/>
      <c r="D17" s="413"/>
      <c r="E17" s="414"/>
      <c r="F17" s="409"/>
      <c r="G17" s="431"/>
      <c r="H17" s="409"/>
      <c r="I17" s="410"/>
    </row>
    <row r="18" spans="2:18" ht="18" customHeight="1">
      <c r="B18" s="415"/>
      <c r="C18" s="415"/>
      <c r="D18" s="415"/>
      <c r="E18" s="415"/>
      <c r="F18" s="411"/>
      <c r="G18" s="432"/>
      <c r="H18" s="411"/>
      <c r="I18" s="412"/>
    </row>
    <row r="19" spans="2:18" ht="18" customHeight="1">
      <c r="B19" s="68" t="s">
        <v>279</v>
      </c>
      <c r="P19" s="70"/>
      <c r="Q19" s="69"/>
      <c r="R19" s="69"/>
    </row>
    <row r="20" spans="2:18" ht="18" customHeight="1"/>
    <row r="21" spans="2:18" ht="18" customHeight="1"/>
    <row r="22" spans="2:18" ht="18" customHeight="1"/>
    <row r="23" spans="2:18" ht="18" customHeight="1"/>
    <row r="24" spans="2:18" ht="18" customHeight="1"/>
    <row r="25" spans="2:18" ht="18" customHeight="1"/>
    <row r="26" spans="2:18" ht="18" customHeight="1"/>
    <row r="27" spans="2:18" ht="18" customHeight="1"/>
    <row r="28" spans="2:18" ht="18" customHeight="1"/>
    <row r="29" spans="2:18" ht="18" customHeight="1"/>
    <row r="30" spans="2:18" ht="18" customHeight="1"/>
    <row r="31" spans="2:18" ht="18" customHeight="1"/>
    <row r="32" spans="2:18" ht="18" customHeight="1"/>
    <row r="33" ht="18" customHeight="1"/>
    <row r="34" ht="18" customHeight="1"/>
    <row r="35" ht="18" customHeight="1"/>
    <row r="36" ht="18" customHeight="1"/>
    <row r="37" ht="18"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15">
    <mergeCell ref="B1:Z1"/>
    <mergeCell ref="B2:Z2"/>
    <mergeCell ref="B5:P5"/>
    <mergeCell ref="H15:I16"/>
    <mergeCell ref="B17:C18"/>
    <mergeCell ref="D17:E18"/>
    <mergeCell ref="B15:C16"/>
    <mergeCell ref="D15:E16"/>
    <mergeCell ref="H17:I18"/>
    <mergeCell ref="B8:D8"/>
    <mergeCell ref="B6:D7"/>
    <mergeCell ref="N6:P6"/>
    <mergeCell ref="N7:P7"/>
    <mergeCell ref="F17:G18"/>
    <mergeCell ref="F15:G16"/>
  </mergeCells>
  <phoneticPr fontId="3"/>
  <pageMargins left="0.75" right="0.36" top="0.67" bottom="0.79" header="0.52" footer="0.36"/>
  <pageSetup paperSize="9" scale="92" firstPageNumber="2"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3333-1028-4B7E-8A55-B82C701B44FC}">
  <sheetPr>
    <pageSetUpPr fitToPage="1"/>
  </sheetPr>
  <dimension ref="A1:BF57"/>
  <sheetViews>
    <sheetView showGridLines="0" view="pageBreakPreview" zoomScaleNormal="55" zoomScaleSheetLayoutView="100" workbookViewId="0">
      <selection activeCell="B1" sqref="B1"/>
    </sheetView>
  </sheetViews>
  <sheetFormatPr defaultColWidth="4.5" defaultRowHeight="20.25" customHeight="1"/>
  <cols>
    <col min="1" max="1" width="1.3984375" style="241" customWidth="1"/>
    <col min="2" max="56" width="5.59765625" style="241" customWidth="1"/>
    <col min="57" max="16384" width="4.5" style="241"/>
  </cols>
  <sheetData>
    <row r="1" spans="1:57" s="237" customFormat="1" ht="20.25" customHeight="1">
      <c r="A1" s="146"/>
      <c r="B1" s="146"/>
      <c r="C1" s="147" t="s">
        <v>304</v>
      </c>
      <c r="D1" s="147"/>
      <c r="E1" s="146"/>
      <c r="F1" s="146"/>
      <c r="G1" s="148" t="s">
        <v>305</v>
      </c>
      <c r="H1" s="146"/>
      <c r="I1" s="146"/>
      <c r="J1" s="147"/>
      <c r="K1" s="147"/>
      <c r="L1" s="147"/>
      <c r="M1" s="147"/>
      <c r="N1" s="146"/>
      <c r="O1" s="146"/>
      <c r="P1" s="146"/>
      <c r="Q1" s="146"/>
      <c r="R1" s="146"/>
      <c r="S1" s="146"/>
      <c r="T1" s="146"/>
      <c r="U1" s="146"/>
      <c r="V1" s="146"/>
      <c r="W1" s="146"/>
      <c r="X1" s="146"/>
      <c r="Y1" s="146"/>
      <c r="Z1" s="146"/>
      <c r="AA1" s="146"/>
      <c r="AB1" s="146"/>
      <c r="AC1" s="146"/>
      <c r="AD1" s="146"/>
      <c r="AE1" s="146"/>
      <c r="AF1" s="146"/>
      <c r="AG1" s="146"/>
      <c r="AH1" s="146"/>
      <c r="AI1" s="146"/>
      <c r="AJ1" s="146"/>
      <c r="AK1" s="149" t="s">
        <v>164</v>
      </c>
      <c r="AL1" s="149" t="s">
        <v>158</v>
      </c>
      <c r="AM1" s="433" t="s">
        <v>163</v>
      </c>
      <c r="AN1" s="433"/>
      <c r="AO1" s="433"/>
      <c r="AP1" s="433"/>
      <c r="AQ1" s="433"/>
      <c r="AR1" s="433"/>
      <c r="AS1" s="433"/>
      <c r="AT1" s="433"/>
      <c r="AU1" s="433"/>
      <c r="AV1" s="433"/>
      <c r="AW1" s="433"/>
      <c r="AX1" s="433"/>
      <c r="AY1" s="433"/>
      <c r="AZ1" s="433"/>
      <c r="BA1" s="433"/>
      <c r="BB1" s="150" t="s">
        <v>157</v>
      </c>
      <c r="BC1" s="146"/>
      <c r="BD1" s="146"/>
    </row>
    <row r="2" spans="1:57" s="239" customFormat="1" ht="20.25" customHeight="1">
      <c r="A2" s="152"/>
      <c r="B2" s="152"/>
      <c r="C2" s="152"/>
      <c r="D2" s="148"/>
      <c r="E2" s="152"/>
      <c r="F2" s="152"/>
      <c r="G2" s="152"/>
      <c r="H2" s="148"/>
      <c r="I2" s="149"/>
      <c r="J2" s="149"/>
      <c r="K2" s="149"/>
      <c r="L2" s="149"/>
      <c r="M2" s="149"/>
      <c r="N2" s="152"/>
      <c r="O2" s="152"/>
      <c r="P2" s="152"/>
      <c r="Q2" s="152"/>
      <c r="R2" s="152"/>
      <c r="S2" s="152"/>
      <c r="T2" s="149" t="s">
        <v>162</v>
      </c>
      <c r="U2" s="434">
        <v>6</v>
      </c>
      <c r="V2" s="434"/>
      <c r="W2" s="149" t="s">
        <v>158</v>
      </c>
      <c r="X2" s="435">
        <f>IF(U2=0,"",YEAR(DATE(2018+U2,1,1)))</f>
        <v>2024</v>
      </c>
      <c r="Y2" s="435"/>
      <c r="Z2" s="152" t="s">
        <v>161</v>
      </c>
      <c r="AA2" s="152" t="s">
        <v>160</v>
      </c>
      <c r="AB2" s="434">
        <v>4</v>
      </c>
      <c r="AC2" s="434"/>
      <c r="AD2" s="152" t="s">
        <v>155</v>
      </c>
      <c r="AE2" s="152"/>
      <c r="AF2" s="152"/>
      <c r="AG2" s="152"/>
      <c r="AH2" s="152"/>
      <c r="AI2" s="152"/>
      <c r="AJ2" s="150"/>
      <c r="AK2" s="149" t="s">
        <v>159</v>
      </c>
      <c r="AL2" s="149" t="s">
        <v>158</v>
      </c>
      <c r="AM2" s="434"/>
      <c r="AN2" s="434"/>
      <c r="AO2" s="434"/>
      <c r="AP2" s="434"/>
      <c r="AQ2" s="434"/>
      <c r="AR2" s="434"/>
      <c r="AS2" s="434"/>
      <c r="AT2" s="434"/>
      <c r="AU2" s="434"/>
      <c r="AV2" s="434"/>
      <c r="AW2" s="434"/>
      <c r="AX2" s="434"/>
      <c r="AY2" s="434"/>
      <c r="AZ2" s="434"/>
      <c r="BA2" s="434"/>
      <c r="BB2" s="150" t="s">
        <v>157</v>
      </c>
      <c r="BC2" s="149"/>
      <c r="BD2" s="149"/>
      <c r="BE2" s="238"/>
    </row>
    <row r="3" spans="1:57" s="239" customFormat="1" ht="20.25" customHeight="1">
      <c r="A3" s="152"/>
      <c r="B3" s="152"/>
      <c r="C3" s="152"/>
      <c r="D3" s="148"/>
      <c r="E3" s="152"/>
      <c r="F3" s="152"/>
      <c r="G3" s="152"/>
      <c r="H3" s="148"/>
      <c r="I3" s="149"/>
      <c r="J3" s="149"/>
      <c r="K3" s="149"/>
      <c r="L3" s="149"/>
      <c r="M3" s="149"/>
      <c r="N3" s="152"/>
      <c r="O3" s="152"/>
      <c r="P3" s="152"/>
      <c r="Q3" s="152"/>
      <c r="R3" s="152"/>
      <c r="S3" s="152"/>
      <c r="T3" s="155"/>
      <c r="U3" s="156"/>
      <c r="V3" s="156"/>
      <c r="W3" s="157"/>
      <c r="X3" s="156"/>
      <c r="Y3" s="156"/>
      <c r="Z3" s="158"/>
      <c r="AA3" s="158"/>
      <c r="AB3" s="156"/>
      <c r="AC3" s="156"/>
      <c r="AD3" s="159"/>
      <c r="AE3" s="152"/>
      <c r="AF3" s="152"/>
      <c r="AG3" s="152"/>
      <c r="AH3" s="152"/>
      <c r="AI3" s="152"/>
      <c r="AJ3" s="150"/>
      <c r="AK3" s="149"/>
      <c r="AL3" s="149"/>
      <c r="AM3" s="160"/>
      <c r="AN3" s="160"/>
      <c r="AO3" s="160"/>
      <c r="AP3" s="160"/>
      <c r="AQ3" s="160"/>
      <c r="AR3" s="160"/>
      <c r="AS3" s="160"/>
      <c r="AT3" s="160"/>
      <c r="AU3" s="160"/>
      <c r="AV3" s="160"/>
      <c r="AW3" s="160"/>
      <c r="AX3" s="160"/>
      <c r="AY3" s="161" t="s">
        <v>156</v>
      </c>
      <c r="AZ3" s="436" t="s">
        <v>307</v>
      </c>
      <c r="BA3" s="436"/>
      <c r="BB3" s="436"/>
      <c r="BC3" s="436"/>
      <c r="BD3" s="149"/>
      <c r="BE3" s="238"/>
    </row>
    <row r="4" spans="1:57" s="239" customFormat="1" ht="20.25" customHeight="1">
      <c r="A4" s="152"/>
      <c r="B4" s="162"/>
      <c r="C4" s="162"/>
      <c r="D4" s="162"/>
      <c r="E4" s="162"/>
      <c r="F4" s="162"/>
      <c r="G4" s="162"/>
      <c r="H4" s="162"/>
      <c r="I4" s="162"/>
      <c r="J4" s="163"/>
      <c r="K4" s="164"/>
      <c r="L4" s="164"/>
      <c r="M4" s="164"/>
      <c r="N4" s="164"/>
      <c r="O4" s="164"/>
      <c r="P4" s="165"/>
      <c r="Q4" s="164"/>
      <c r="R4" s="164"/>
      <c r="S4" s="166"/>
      <c r="T4" s="152"/>
      <c r="U4" s="152"/>
      <c r="V4" s="152"/>
      <c r="W4" s="152"/>
      <c r="X4" s="152"/>
      <c r="Y4" s="152"/>
      <c r="Z4" s="158"/>
      <c r="AA4" s="158"/>
      <c r="AB4" s="156"/>
      <c r="AC4" s="156"/>
      <c r="AD4" s="159"/>
      <c r="AE4" s="152"/>
      <c r="AF4" s="152"/>
      <c r="AG4" s="152"/>
      <c r="AH4" s="152"/>
      <c r="AI4" s="152"/>
      <c r="AJ4" s="150"/>
      <c r="AK4" s="149"/>
      <c r="AL4" s="149"/>
      <c r="AM4" s="160"/>
      <c r="AN4" s="160"/>
      <c r="AO4" s="160"/>
      <c r="AP4" s="160"/>
      <c r="AQ4" s="160"/>
      <c r="AR4" s="160"/>
      <c r="AS4" s="160"/>
      <c r="AT4" s="160"/>
      <c r="AU4" s="160"/>
      <c r="AV4" s="160"/>
      <c r="AW4" s="160"/>
      <c r="AX4" s="160"/>
      <c r="AY4" s="161" t="s">
        <v>308</v>
      </c>
      <c r="AZ4" s="436" t="s">
        <v>309</v>
      </c>
      <c r="BA4" s="436"/>
      <c r="BB4" s="436"/>
      <c r="BC4" s="436"/>
      <c r="BD4" s="149"/>
      <c r="BE4" s="238"/>
    </row>
    <row r="5" spans="1:57" s="239" customFormat="1" ht="20.25" customHeight="1">
      <c r="A5" s="152"/>
      <c r="B5" s="167"/>
      <c r="C5" s="167"/>
      <c r="D5" s="167"/>
      <c r="E5" s="167"/>
      <c r="F5" s="167"/>
      <c r="G5" s="167"/>
      <c r="H5" s="167"/>
      <c r="I5" s="167"/>
      <c r="J5" s="168"/>
      <c r="K5" s="169"/>
      <c r="L5" s="170"/>
      <c r="M5" s="170"/>
      <c r="N5" s="170"/>
      <c r="O5" s="170"/>
      <c r="P5" s="167"/>
      <c r="Q5" s="171"/>
      <c r="R5" s="171"/>
      <c r="S5" s="172"/>
      <c r="T5" s="152"/>
      <c r="U5" s="152"/>
      <c r="V5" s="152"/>
      <c r="W5" s="152"/>
      <c r="X5" s="152"/>
      <c r="Y5" s="152"/>
      <c r="Z5" s="158"/>
      <c r="AA5" s="158"/>
      <c r="AB5" s="156"/>
      <c r="AC5" s="156"/>
      <c r="AD5" s="173"/>
      <c r="AE5" s="173"/>
      <c r="AF5" s="173"/>
      <c r="AG5" s="173"/>
      <c r="AH5" s="152"/>
      <c r="AI5" s="152"/>
      <c r="AJ5" s="173" t="s">
        <v>154</v>
      </c>
      <c r="AK5" s="173"/>
      <c r="AL5" s="173"/>
      <c r="AM5" s="173"/>
      <c r="AN5" s="173"/>
      <c r="AO5" s="173"/>
      <c r="AP5" s="173"/>
      <c r="AQ5" s="173"/>
      <c r="AR5" s="162"/>
      <c r="AS5" s="162"/>
      <c r="AT5" s="174"/>
      <c r="AU5" s="173"/>
      <c r="AV5" s="437">
        <v>40</v>
      </c>
      <c r="AW5" s="438"/>
      <c r="AX5" s="174" t="s">
        <v>153</v>
      </c>
      <c r="AY5" s="173"/>
      <c r="AZ5" s="437">
        <v>160</v>
      </c>
      <c r="BA5" s="438"/>
      <c r="BB5" s="174" t="s">
        <v>152</v>
      </c>
      <c r="BC5" s="173"/>
      <c r="BD5" s="152"/>
      <c r="BE5" s="238"/>
    </row>
    <row r="6" spans="1:57" s="239" customFormat="1" ht="20.25" customHeight="1">
      <c r="A6" s="152"/>
      <c r="B6" s="167"/>
      <c r="C6" s="167"/>
      <c r="D6" s="167"/>
      <c r="E6" s="167"/>
      <c r="F6" s="167"/>
      <c r="G6" s="167"/>
      <c r="H6" s="167"/>
      <c r="I6" s="167"/>
      <c r="J6" s="168"/>
      <c r="K6" s="169"/>
      <c r="L6" s="170"/>
      <c r="M6" s="170"/>
      <c r="N6" s="170"/>
      <c r="O6" s="170"/>
      <c r="P6" s="167"/>
      <c r="Q6" s="171"/>
      <c r="R6" s="171"/>
      <c r="S6" s="172"/>
      <c r="T6" s="152"/>
      <c r="U6" s="152"/>
      <c r="V6" s="152"/>
      <c r="W6" s="152"/>
      <c r="X6" s="152"/>
      <c r="Y6" s="152"/>
      <c r="Z6" s="158"/>
      <c r="AA6" s="158"/>
      <c r="AB6" s="156"/>
      <c r="AC6" s="156"/>
      <c r="AD6" s="173"/>
      <c r="AE6" s="173"/>
      <c r="AF6" s="173"/>
      <c r="AG6" s="173"/>
      <c r="AH6" s="152"/>
      <c r="AI6" s="152"/>
      <c r="AJ6" s="173"/>
      <c r="AK6" s="173"/>
      <c r="AL6" s="173"/>
      <c r="AM6" s="173"/>
      <c r="AN6" s="173"/>
      <c r="AO6" s="173"/>
      <c r="AP6" s="173"/>
      <c r="AQ6" s="172" t="s">
        <v>310</v>
      </c>
      <c r="AR6" s="173"/>
      <c r="AS6" s="176"/>
      <c r="AT6" s="176"/>
      <c r="AU6" s="176"/>
      <c r="AV6" s="173"/>
      <c r="AW6" s="173"/>
      <c r="AX6" s="177"/>
      <c r="AY6" s="173"/>
      <c r="AZ6" s="437">
        <v>100</v>
      </c>
      <c r="BA6" s="438"/>
      <c r="BB6" s="178" t="s">
        <v>149</v>
      </c>
      <c r="BC6" s="173"/>
      <c r="BD6" s="152"/>
      <c r="BE6" s="238"/>
    </row>
    <row r="7" spans="1:57" s="239" customFormat="1" ht="20.25" customHeight="1">
      <c r="A7" s="152"/>
      <c r="B7" s="167"/>
      <c r="C7" s="167"/>
      <c r="D7" s="167"/>
      <c r="E7" s="167"/>
      <c r="F7" s="167"/>
      <c r="G7" s="167"/>
      <c r="H7" s="167"/>
      <c r="I7" s="167"/>
      <c r="J7" s="167"/>
      <c r="K7" s="179"/>
      <c r="L7" s="179"/>
      <c r="M7" s="179"/>
      <c r="N7" s="167"/>
      <c r="O7" s="180"/>
      <c r="P7" s="181"/>
      <c r="Q7" s="181"/>
      <c r="R7" s="182"/>
      <c r="S7" s="183"/>
      <c r="T7" s="152"/>
      <c r="U7" s="152"/>
      <c r="V7" s="152"/>
      <c r="W7" s="152"/>
      <c r="X7" s="152"/>
      <c r="Y7" s="152"/>
      <c r="Z7" s="158"/>
      <c r="AA7" s="158"/>
      <c r="AB7" s="156"/>
      <c r="AC7" s="156"/>
      <c r="AD7" s="184"/>
      <c r="AE7" s="146"/>
      <c r="AF7" s="146"/>
      <c r="AG7" s="146"/>
      <c r="AH7" s="152"/>
      <c r="AI7" s="152"/>
      <c r="AJ7" s="152"/>
      <c r="AK7" s="152"/>
      <c r="AL7" s="146"/>
      <c r="AM7" s="146"/>
      <c r="AN7" s="185"/>
      <c r="AO7" s="186"/>
      <c r="AP7" s="186"/>
      <c r="AQ7" s="187"/>
      <c r="AR7" s="187"/>
      <c r="AS7" s="187"/>
      <c r="AT7" s="187"/>
      <c r="AU7" s="187"/>
      <c r="AV7" s="187"/>
      <c r="AW7" s="173" t="s">
        <v>151</v>
      </c>
      <c r="AX7" s="173"/>
      <c r="AY7" s="173"/>
      <c r="AZ7" s="439">
        <f>DAY(EOMONTH(DATE(X2,AB2,1),0))</f>
        <v>30</v>
      </c>
      <c r="BA7" s="440"/>
      <c r="BB7" s="174" t="s">
        <v>150</v>
      </c>
      <c r="BC7" s="152"/>
      <c r="BD7" s="152"/>
      <c r="BE7" s="238"/>
    </row>
    <row r="8" spans="1:57" ht="5.0999999999999996" customHeight="1" thickBot="1">
      <c r="A8" s="188"/>
      <c r="B8" s="188"/>
      <c r="C8" s="189"/>
      <c r="D8" s="189"/>
      <c r="E8" s="188"/>
      <c r="F8" s="188"/>
      <c r="G8" s="190"/>
      <c r="H8" s="188"/>
      <c r="I8" s="188"/>
      <c r="J8" s="188"/>
      <c r="K8" s="188"/>
      <c r="L8" s="188"/>
      <c r="M8" s="188"/>
      <c r="N8" s="188"/>
      <c r="O8" s="188"/>
      <c r="P8" s="188"/>
      <c r="Q8" s="188"/>
      <c r="R8" s="188"/>
      <c r="S8" s="189"/>
      <c r="T8" s="188"/>
      <c r="U8" s="188"/>
      <c r="V8" s="188"/>
      <c r="W8" s="188"/>
      <c r="X8" s="188"/>
      <c r="Y8" s="188"/>
      <c r="Z8" s="188"/>
      <c r="AA8" s="188"/>
      <c r="AB8" s="188"/>
      <c r="AC8" s="188"/>
      <c r="AD8" s="188"/>
      <c r="AE8" s="188"/>
      <c r="AF8" s="188"/>
      <c r="AG8" s="188"/>
      <c r="AH8" s="188"/>
      <c r="AI8" s="188"/>
      <c r="AJ8" s="189"/>
      <c r="AK8" s="188"/>
      <c r="AL8" s="188"/>
      <c r="AM8" s="188"/>
      <c r="AN8" s="188"/>
      <c r="AO8" s="188"/>
      <c r="AP8" s="188"/>
      <c r="AQ8" s="188"/>
      <c r="AR8" s="188"/>
      <c r="AS8" s="188"/>
      <c r="AT8" s="188"/>
      <c r="AU8" s="188"/>
      <c r="AV8" s="188"/>
      <c r="AW8" s="188"/>
      <c r="AX8" s="188"/>
      <c r="AY8" s="188"/>
      <c r="AZ8" s="188"/>
      <c r="BA8" s="188"/>
      <c r="BB8" s="188"/>
      <c r="BC8" s="191"/>
      <c r="BD8" s="191"/>
      <c r="BE8" s="240"/>
    </row>
    <row r="9" spans="1:57" ht="20.25" customHeight="1" thickBot="1">
      <c r="A9" s="188"/>
      <c r="B9" s="441" t="s">
        <v>148</v>
      </c>
      <c r="C9" s="444" t="s">
        <v>311</v>
      </c>
      <c r="D9" s="445"/>
      <c r="E9" s="450" t="s">
        <v>312</v>
      </c>
      <c r="F9" s="445"/>
      <c r="G9" s="450" t="s">
        <v>313</v>
      </c>
      <c r="H9" s="444"/>
      <c r="I9" s="444"/>
      <c r="J9" s="444"/>
      <c r="K9" s="445"/>
      <c r="L9" s="450" t="s">
        <v>314</v>
      </c>
      <c r="M9" s="444"/>
      <c r="N9" s="444"/>
      <c r="O9" s="453"/>
      <c r="P9" s="456" t="s">
        <v>315</v>
      </c>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8" t="str">
        <f>IF(AZ3="４週","(10)1～4週目の勤務時間数合計","(10)1か月の勤務時間数合計")</f>
        <v>(10)1～4週目の勤務時間数合計</v>
      </c>
      <c r="AV9" s="459"/>
      <c r="AW9" s="458" t="s">
        <v>316</v>
      </c>
      <c r="AX9" s="459"/>
      <c r="AY9" s="466" t="s">
        <v>317</v>
      </c>
      <c r="AZ9" s="466"/>
      <c r="BA9" s="466"/>
      <c r="BB9" s="466"/>
      <c r="BC9" s="466"/>
      <c r="BD9" s="466"/>
    </row>
    <row r="10" spans="1:57" ht="20.25" customHeight="1" thickBot="1">
      <c r="A10" s="188"/>
      <c r="B10" s="442"/>
      <c r="C10" s="446"/>
      <c r="D10" s="447"/>
      <c r="E10" s="451"/>
      <c r="F10" s="447"/>
      <c r="G10" s="451"/>
      <c r="H10" s="446"/>
      <c r="I10" s="446"/>
      <c r="J10" s="446"/>
      <c r="K10" s="447"/>
      <c r="L10" s="451"/>
      <c r="M10" s="446"/>
      <c r="N10" s="446"/>
      <c r="O10" s="454"/>
      <c r="P10" s="468" t="s">
        <v>147</v>
      </c>
      <c r="Q10" s="469"/>
      <c r="R10" s="469"/>
      <c r="S10" s="469"/>
      <c r="T10" s="469"/>
      <c r="U10" s="469"/>
      <c r="V10" s="470"/>
      <c r="W10" s="468" t="s">
        <v>146</v>
      </c>
      <c r="X10" s="469"/>
      <c r="Y10" s="469"/>
      <c r="Z10" s="469"/>
      <c r="AA10" s="469"/>
      <c r="AB10" s="469"/>
      <c r="AC10" s="470"/>
      <c r="AD10" s="468" t="s">
        <v>145</v>
      </c>
      <c r="AE10" s="469"/>
      <c r="AF10" s="469"/>
      <c r="AG10" s="469"/>
      <c r="AH10" s="469"/>
      <c r="AI10" s="469"/>
      <c r="AJ10" s="470"/>
      <c r="AK10" s="468" t="s">
        <v>144</v>
      </c>
      <c r="AL10" s="469"/>
      <c r="AM10" s="469"/>
      <c r="AN10" s="469"/>
      <c r="AO10" s="469"/>
      <c r="AP10" s="469"/>
      <c r="AQ10" s="470"/>
      <c r="AR10" s="468" t="s">
        <v>143</v>
      </c>
      <c r="AS10" s="469"/>
      <c r="AT10" s="470"/>
      <c r="AU10" s="460"/>
      <c r="AV10" s="461"/>
      <c r="AW10" s="460"/>
      <c r="AX10" s="461"/>
      <c r="AY10" s="466"/>
      <c r="AZ10" s="466"/>
      <c r="BA10" s="466"/>
      <c r="BB10" s="466"/>
      <c r="BC10" s="466"/>
      <c r="BD10" s="466"/>
    </row>
    <row r="11" spans="1:57" ht="20.25" customHeight="1" thickBot="1">
      <c r="A11" s="188"/>
      <c r="B11" s="442"/>
      <c r="C11" s="446"/>
      <c r="D11" s="447"/>
      <c r="E11" s="451"/>
      <c r="F11" s="447"/>
      <c r="G11" s="451"/>
      <c r="H11" s="446"/>
      <c r="I11" s="446"/>
      <c r="J11" s="446"/>
      <c r="K11" s="447"/>
      <c r="L11" s="451"/>
      <c r="M11" s="446"/>
      <c r="N11" s="446"/>
      <c r="O11" s="454"/>
      <c r="P11" s="194">
        <f>DAY(DATE($X$2,$AB$2,1))</f>
        <v>1</v>
      </c>
      <c r="Q11" s="195">
        <f>DAY(DATE($X$2,$AB$2,2))</f>
        <v>2</v>
      </c>
      <c r="R11" s="195">
        <f>DAY(DATE($X$2,$AB$2,3))</f>
        <v>3</v>
      </c>
      <c r="S11" s="195">
        <f>DAY(DATE($X$2,$AB$2,4))</f>
        <v>4</v>
      </c>
      <c r="T11" s="195">
        <f>DAY(DATE($X$2,$AB$2,5))</f>
        <v>5</v>
      </c>
      <c r="U11" s="195">
        <f>DAY(DATE($X$2,$AB$2,6))</f>
        <v>6</v>
      </c>
      <c r="V11" s="196">
        <f>DAY(DATE($X$2,$AB$2,7))</f>
        <v>7</v>
      </c>
      <c r="W11" s="194">
        <f>DAY(DATE($X$2,$AB$2,8))</f>
        <v>8</v>
      </c>
      <c r="X11" s="195">
        <f>DAY(DATE($X$2,$AB$2,9))</f>
        <v>9</v>
      </c>
      <c r="Y11" s="195">
        <f>DAY(DATE($X$2,$AB$2,10))</f>
        <v>10</v>
      </c>
      <c r="Z11" s="195">
        <f>DAY(DATE($X$2,$AB$2,11))</f>
        <v>11</v>
      </c>
      <c r="AA11" s="195">
        <f>DAY(DATE($X$2,$AB$2,12))</f>
        <v>12</v>
      </c>
      <c r="AB11" s="195">
        <f>DAY(DATE($X$2,$AB$2,13))</f>
        <v>13</v>
      </c>
      <c r="AC11" s="196">
        <f>DAY(DATE($X$2,$AB$2,14))</f>
        <v>14</v>
      </c>
      <c r="AD11" s="194">
        <f>DAY(DATE($X$2,$AB$2,15))</f>
        <v>15</v>
      </c>
      <c r="AE11" s="195">
        <f>DAY(DATE($X$2,$AB$2,16))</f>
        <v>16</v>
      </c>
      <c r="AF11" s="195">
        <f>DAY(DATE($X$2,$AB$2,17))</f>
        <v>17</v>
      </c>
      <c r="AG11" s="195">
        <f>DAY(DATE($X$2,$AB$2,18))</f>
        <v>18</v>
      </c>
      <c r="AH11" s="195">
        <f>DAY(DATE($X$2,$AB$2,19))</f>
        <v>19</v>
      </c>
      <c r="AI11" s="195">
        <f>DAY(DATE($X$2,$AB$2,20))</f>
        <v>20</v>
      </c>
      <c r="AJ11" s="196">
        <f>DAY(DATE($X$2,$AB$2,21))</f>
        <v>21</v>
      </c>
      <c r="AK11" s="194">
        <f>DAY(DATE($X$2,$AB$2,22))</f>
        <v>22</v>
      </c>
      <c r="AL11" s="195">
        <f>DAY(DATE($X$2,$AB$2,23))</f>
        <v>23</v>
      </c>
      <c r="AM11" s="195">
        <f>DAY(DATE($X$2,$AB$2,24))</f>
        <v>24</v>
      </c>
      <c r="AN11" s="195">
        <f>DAY(DATE($X$2,$AB$2,25))</f>
        <v>25</v>
      </c>
      <c r="AO11" s="195">
        <f>DAY(DATE($X$2,$AB$2,26))</f>
        <v>26</v>
      </c>
      <c r="AP11" s="195">
        <f>DAY(DATE($X$2,$AB$2,27))</f>
        <v>27</v>
      </c>
      <c r="AQ11" s="196">
        <f>DAY(DATE($X$2,$AB$2,28))</f>
        <v>28</v>
      </c>
      <c r="AR11" s="194" t="str">
        <f>IF(AZ3="暦月",IF(DAY(DATE($X$2,$AB$2,29))=29,29,""),"")</f>
        <v/>
      </c>
      <c r="AS11" s="195" t="str">
        <f>IF(AZ3="暦月",IF(DAY(DATE($X$2,$AB$2,30))=30,30,""),"")</f>
        <v/>
      </c>
      <c r="AT11" s="242" t="str">
        <f>IF(AZ3="暦月",IF(DAY(DATE($X$2,$AB$2,31))=31,31,""),"")</f>
        <v/>
      </c>
      <c r="AU11" s="460"/>
      <c r="AV11" s="461"/>
      <c r="AW11" s="460"/>
      <c r="AX11" s="461"/>
      <c r="AY11" s="466"/>
      <c r="AZ11" s="466"/>
      <c r="BA11" s="466"/>
      <c r="BB11" s="466"/>
      <c r="BC11" s="466"/>
      <c r="BD11" s="466"/>
    </row>
    <row r="12" spans="1:57" ht="20.25" hidden="1" customHeight="1" thickBot="1">
      <c r="A12" s="188"/>
      <c r="B12" s="442"/>
      <c r="C12" s="446"/>
      <c r="D12" s="447"/>
      <c r="E12" s="451"/>
      <c r="F12" s="447"/>
      <c r="G12" s="451"/>
      <c r="H12" s="446"/>
      <c r="I12" s="446"/>
      <c r="J12" s="446"/>
      <c r="K12" s="447"/>
      <c r="L12" s="451"/>
      <c r="M12" s="446"/>
      <c r="N12" s="446"/>
      <c r="O12" s="454"/>
      <c r="P12" s="194">
        <f>WEEKDAY(DATE($X$2,$AB$2,1))</f>
        <v>2</v>
      </c>
      <c r="Q12" s="195">
        <f>WEEKDAY(DATE($X$2,$AB$2,2))</f>
        <v>3</v>
      </c>
      <c r="R12" s="195">
        <f>WEEKDAY(DATE($X$2,$AB$2,3))</f>
        <v>4</v>
      </c>
      <c r="S12" s="195">
        <f>WEEKDAY(DATE($X$2,$AB$2,4))</f>
        <v>5</v>
      </c>
      <c r="T12" s="195">
        <f>WEEKDAY(DATE($X$2,$AB$2,5))</f>
        <v>6</v>
      </c>
      <c r="U12" s="195">
        <f>WEEKDAY(DATE($X$2,$AB$2,6))</f>
        <v>7</v>
      </c>
      <c r="V12" s="196">
        <f>WEEKDAY(DATE($X$2,$AB$2,7))</f>
        <v>1</v>
      </c>
      <c r="W12" s="194">
        <f>WEEKDAY(DATE($X$2,$AB$2,8))</f>
        <v>2</v>
      </c>
      <c r="X12" s="195">
        <f>WEEKDAY(DATE($X$2,$AB$2,9))</f>
        <v>3</v>
      </c>
      <c r="Y12" s="195">
        <f>WEEKDAY(DATE($X$2,$AB$2,10))</f>
        <v>4</v>
      </c>
      <c r="Z12" s="195">
        <f>WEEKDAY(DATE($X$2,$AB$2,11))</f>
        <v>5</v>
      </c>
      <c r="AA12" s="195">
        <f>WEEKDAY(DATE($X$2,$AB$2,12))</f>
        <v>6</v>
      </c>
      <c r="AB12" s="195">
        <f>WEEKDAY(DATE($X$2,$AB$2,13))</f>
        <v>7</v>
      </c>
      <c r="AC12" s="196">
        <f>WEEKDAY(DATE($X$2,$AB$2,14))</f>
        <v>1</v>
      </c>
      <c r="AD12" s="194">
        <f>WEEKDAY(DATE($X$2,$AB$2,15))</f>
        <v>2</v>
      </c>
      <c r="AE12" s="195">
        <f>WEEKDAY(DATE($X$2,$AB$2,16))</f>
        <v>3</v>
      </c>
      <c r="AF12" s="195">
        <f>WEEKDAY(DATE($X$2,$AB$2,17))</f>
        <v>4</v>
      </c>
      <c r="AG12" s="195">
        <f>WEEKDAY(DATE($X$2,$AB$2,18))</f>
        <v>5</v>
      </c>
      <c r="AH12" s="195">
        <f>WEEKDAY(DATE($X$2,$AB$2,19))</f>
        <v>6</v>
      </c>
      <c r="AI12" s="195">
        <f>WEEKDAY(DATE($X$2,$AB$2,20))</f>
        <v>7</v>
      </c>
      <c r="AJ12" s="196">
        <f>WEEKDAY(DATE($X$2,$AB$2,21))</f>
        <v>1</v>
      </c>
      <c r="AK12" s="194">
        <f>WEEKDAY(DATE($X$2,$AB$2,22))</f>
        <v>2</v>
      </c>
      <c r="AL12" s="195">
        <f>WEEKDAY(DATE($X$2,$AB$2,23))</f>
        <v>3</v>
      </c>
      <c r="AM12" s="195">
        <f>WEEKDAY(DATE($X$2,$AB$2,24))</f>
        <v>4</v>
      </c>
      <c r="AN12" s="195">
        <f>WEEKDAY(DATE($X$2,$AB$2,25))</f>
        <v>5</v>
      </c>
      <c r="AO12" s="195">
        <f>WEEKDAY(DATE($X$2,$AB$2,26))</f>
        <v>6</v>
      </c>
      <c r="AP12" s="195">
        <f>WEEKDAY(DATE($X$2,$AB$2,27))</f>
        <v>7</v>
      </c>
      <c r="AQ12" s="196">
        <f>WEEKDAY(DATE($X$2,$AB$2,28))</f>
        <v>1</v>
      </c>
      <c r="AR12" s="194">
        <f>IF(AR11=29,WEEKDAY(DATE($X$2,$AB$2,29)),0)</f>
        <v>0</v>
      </c>
      <c r="AS12" s="195">
        <f>IF(AS11=30,WEEKDAY(DATE($X$2,$AB$2,30)),0)</f>
        <v>0</v>
      </c>
      <c r="AT12" s="242">
        <f>IF(AT11=31,WEEKDAY(DATE($X$2,$AB$2,31)),0)</f>
        <v>0</v>
      </c>
      <c r="AU12" s="462"/>
      <c r="AV12" s="463"/>
      <c r="AW12" s="462"/>
      <c r="AX12" s="463"/>
      <c r="AY12" s="467"/>
      <c r="AZ12" s="467"/>
      <c r="BA12" s="467"/>
      <c r="BB12" s="467"/>
      <c r="BC12" s="467"/>
      <c r="BD12" s="467"/>
    </row>
    <row r="13" spans="1:57" ht="20.25" customHeight="1" thickBot="1">
      <c r="A13" s="188"/>
      <c r="B13" s="443"/>
      <c r="C13" s="448"/>
      <c r="D13" s="449"/>
      <c r="E13" s="452"/>
      <c r="F13" s="449"/>
      <c r="G13" s="452"/>
      <c r="H13" s="448"/>
      <c r="I13" s="448"/>
      <c r="J13" s="448"/>
      <c r="K13" s="449"/>
      <c r="L13" s="452"/>
      <c r="M13" s="448"/>
      <c r="N13" s="448"/>
      <c r="O13" s="455"/>
      <c r="P13" s="197" t="str">
        <f>IF(P12=1,"日",IF(P12=2,"月",IF(P12=3,"火",IF(P12=4,"水",IF(P12=5,"木",IF(P12=6,"金","土"))))))</f>
        <v>月</v>
      </c>
      <c r="Q13" s="198" t="str">
        <f t="shared" ref="Q13:AQ13" si="0">IF(Q12=1,"日",IF(Q12=2,"月",IF(Q12=3,"火",IF(Q12=4,"水",IF(Q12=5,"木",IF(Q12=6,"金","土"))))))</f>
        <v>火</v>
      </c>
      <c r="R13" s="198" t="str">
        <f t="shared" si="0"/>
        <v>水</v>
      </c>
      <c r="S13" s="198" t="str">
        <f t="shared" si="0"/>
        <v>木</v>
      </c>
      <c r="T13" s="198" t="str">
        <f t="shared" si="0"/>
        <v>金</v>
      </c>
      <c r="U13" s="198" t="str">
        <f t="shared" si="0"/>
        <v>土</v>
      </c>
      <c r="V13" s="199" t="str">
        <f t="shared" si="0"/>
        <v>日</v>
      </c>
      <c r="W13" s="197" t="str">
        <f t="shared" si="0"/>
        <v>月</v>
      </c>
      <c r="X13" s="198" t="str">
        <f t="shared" si="0"/>
        <v>火</v>
      </c>
      <c r="Y13" s="198" t="str">
        <f t="shared" si="0"/>
        <v>水</v>
      </c>
      <c r="Z13" s="198" t="str">
        <f t="shared" si="0"/>
        <v>木</v>
      </c>
      <c r="AA13" s="198" t="str">
        <f t="shared" si="0"/>
        <v>金</v>
      </c>
      <c r="AB13" s="198" t="str">
        <f t="shared" si="0"/>
        <v>土</v>
      </c>
      <c r="AC13" s="199" t="str">
        <f t="shared" si="0"/>
        <v>日</v>
      </c>
      <c r="AD13" s="197" t="str">
        <f t="shared" si="0"/>
        <v>月</v>
      </c>
      <c r="AE13" s="198" t="str">
        <f t="shared" si="0"/>
        <v>火</v>
      </c>
      <c r="AF13" s="198" t="str">
        <f t="shared" si="0"/>
        <v>水</v>
      </c>
      <c r="AG13" s="198" t="str">
        <f t="shared" si="0"/>
        <v>木</v>
      </c>
      <c r="AH13" s="198" t="str">
        <f t="shared" si="0"/>
        <v>金</v>
      </c>
      <c r="AI13" s="198" t="str">
        <f t="shared" si="0"/>
        <v>土</v>
      </c>
      <c r="AJ13" s="199" t="str">
        <f t="shared" si="0"/>
        <v>日</v>
      </c>
      <c r="AK13" s="197" t="str">
        <f t="shared" si="0"/>
        <v>月</v>
      </c>
      <c r="AL13" s="198" t="str">
        <f t="shared" si="0"/>
        <v>火</v>
      </c>
      <c r="AM13" s="198" t="str">
        <f t="shared" si="0"/>
        <v>水</v>
      </c>
      <c r="AN13" s="198" t="str">
        <f t="shared" si="0"/>
        <v>木</v>
      </c>
      <c r="AO13" s="198" t="str">
        <f t="shared" si="0"/>
        <v>金</v>
      </c>
      <c r="AP13" s="198" t="str">
        <f t="shared" si="0"/>
        <v>土</v>
      </c>
      <c r="AQ13" s="199" t="str">
        <f t="shared" si="0"/>
        <v>日</v>
      </c>
      <c r="AR13" s="198" t="str">
        <f>IF(AR12=1,"日",IF(AR12=2,"月",IF(AR12=3,"火",IF(AR12=4,"水",IF(AR12=5,"木",IF(AR12=6,"金",IF(AR12=0,"","土")))))))</f>
        <v/>
      </c>
      <c r="AS13" s="198" t="str">
        <f>IF(AS12=1,"日",IF(AS12=2,"月",IF(AS12=3,"火",IF(AS12=4,"水",IF(AS12=5,"木",IF(AS12=6,"金",IF(AS12=0,"","土")))))))</f>
        <v/>
      </c>
      <c r="AT13" s="243" t="str">
        <f>IF(AT12=1,"日",IF(AT12=2,"月",IF(AT12=3,"火",IF(AT12=4,"水",IF(AT12=5,"木",IF(AT12=6,"金",IF(AT12=0,"","土")))))))</f>
        <v/>
      </c>
      <c r="AU13" s="464"/>
      <c r="AV13" s="465"/>
      <c r="AW13" s="464"/>
      <c r="AX13" s="465"/>
      <c r="AY13" s="467"/>
      <c r="AZ13" s="467"/>
      <c r="BA13" s="467"/>
      <c r="BB13" s="467"/>
      <c r="BC13" s="467"/>
      <c r="BD13" s="467"/>
    </row>
    <row r="14" spans="1:57" ht="39.9" customHeight="1">
      <c r="A14" s="188"/>
      <c r="B14" s="200">
        <v>1</v>
      </c>
      <c r="C14" s="491"/>
      <c r="D14" s="492"/>
      <c r="E14" s="493"/>
      <c r="F14" s="494"/>
      <c r="G14" s="495"/>
      <c r="H14" s="496"/>
      <c r="I14" s="496"/>
      <c r="J14" s="496"/>
      <c r="K14" s="497"/>
      <c r="L14" s="498"/>
      <c r="M14" s="499"/>
      <c r="N14" s="499"/>
      <c r="O14" s="500"/>
      <c r="P14" s="201"/>
      <c r="Q14" s="202"/>
      <c r="R14" s="202"/>
      <c r="S14" s="202"/>
      <c r="T14" s="202"/>
      <c r="U14" s="202"/>
      <c r="V14" s="203"/>
      <c r="W14" s="201"/>
      <c r="X14" s="202"/>
      <c r="Y14" s="202"/>
      <c r="Z14" s="202"/>
      <c r="AA14" s="202"/>
      <c r="AB14" s="202"/>
      <c r="AC14" s="203"/>
      <c r="AD14" s="201"/>
      <c r="AE14" s="202"/>
      <c r="AF14" s="202"/>
      <c r="AG14" s="202"/>
      <c r="AH14" s="202"/>
      <c r="AI14" s="202"/>
      <c r="AJ14" s="203"/>
      <c r="AK14" s="201"/>
      <c r="AL14" s="202"/>
      <c r="AM14" s="202"/>
      <c r="AN14" s="202"/>
      <c r="AO14" s="202"/>
      <c r="AP14" s="202"/>
      <c r="AQ14" s="203"/>
      <c r="AR14" s="201"/>
      <c r="AS14" s="202"/>
      <c r="AT14" s="203"/>
      <c r="AU14" s="501">
        <f>IF($AZ$3="４週",SUM(P14:AQ14),IF($AZ$3="暦月",SUM(P14:AT14),""))</f>
        <v>0</v>
      </c>
      <c r="AV14" s="502"/>
      <c r="AW14" s="503">
        <f t="shared" ref="AW14:AW31" si="1">IF($AZ$3="４週",AU14/4,IF($AZ$3="暦月",AU14/($AZ$7/7),""))</f>
        <v>0</v>
      </c>
      <c r="AX14" s="504"/>
      <c r="AY14" s="471"/>
      <c r="AZ14" s="472"/>
      <c r="BA14" s="472"/>
      <c r="BB14" s="472"/>
      <c r="BC14" s="472"/>
      <c r="BD14" s="473"/>
    </row>
    <row r="15" spans="1:57" ht="39.9" customHeight="1">
      <c r="A15" s="188"/>
      <c r="B15" s="204">
        <f t="shared" ref="B15:B31" si="2">B14+1</f>
        <v>2</v>
      </c>
      <c r="C15" s="474"/>
      <c r="D15" s="475"/>
      <c r="E15" s="476"/>
      <c r="F15" s="477"/>
      <c r="G15" s="478"/>
      <c r="H15" s="479"/>
      <c r="I15" s="479"/>
      <c r="J15" s="479"/>
      <c r="K15" s="480"/>
      <c r="L15" s="481"/>
      <c r="M15" s="482"/>
      <c r="N15" s="482"/>
      <c r="O15" s="483"/>
      <c r="P15" s="205"/>
      <c r="Q15" s="206"/>
      <c r="R15" s="206"/>
      <c r="S15" s="206"/>
      <c r="T15" s="206"/>
      <c r="U15" s="206"/>
      <c r="V15" s="207"/>
      <c r="W15" s="205"/>
      <c r="X15" s="206"/>
      <c r="Y15" s="206"/>
      <c r="Z15" s="206"/>
      <c r="AA15" s="206"/>
      <c r="AB15" s="206"/>
      <c r="AC15" s="207"/>
      <c r="AD15" s="205"/>
      <c r="AE15" s="206"/>
      <c r="AF15" s="206"/>
      <c r="AG15" s="206"/>
      <c r="AH15" s="206"/>
      <c r="AI15" s="206"/>
      <c r="AJ15" s="207"/>
      <c r="AK15" s="205"/>
      <c r="AL15" s="206"/>
      <c r="AM15" s="206"/>
      <c r="AN15" s="206"/>
      <c r="AO15" s="206"/>
      <c r="AP15" s="206"/>
      <c r="AQ15" s="207"/>
      <c r="AR15" s="205"/>
      <c r="AS15" s="206"/>
      <c r="AT15" s="207"/>
      <c r="AU15" s="484">
        <f>IF($AZ$3="４週",SUM(P15:AQ15),IF($AZ$3="暦月",SUM(P15:AT15),""))</f>
        <v>0</v>
      </c>
      <c r="AV15" s="485"/>
      <c r="AW15" s="486">
        <f t="shared" si="1"/>
        <v>0</v>
      </c>
      <c r="AX15" s="487"/>
      <c r="AY15" s="488"/>
      <c r="AZ15" s="489"/>
      <c r="BA15" s="489"/>
      <c r="BB15" s="489"/>
      <c r="BC15" s="489"/>
      <c r="BD15" s="490"/>
    </row>
    <row r="16" spans="1:57" ht="39.9" customHeight="1">
      <c r="A16" s="188"/>
      <c r="B16" s="204">
        <f t="shared" si="2"/>
        <v>3</v>
      </c>
      <c r="C16" s="474"/>
      <c r="D16" s="475"/>
      <c r="E16" s="476"/>
      <c r="F16" s="477"/>
      <c r="G16" s="478"/>
      <c r="H16" s="479"/>
      <c r="I16" s="479"/>
      <c r="J16" s="479"/>
      <c r="K16" s="480"/>
      <c r="L16" s="481"/>
      <c r="M16" s="482"/>
      <c r="N16" s="482"/>
      <c r="O16" s="483"/>
      <c r="P16" s="205"/>
      <c r="Q16" s="206"/>
      <c r="R16" s="206"/>
      <c r="S16" s="206"/>
      <c r="T16" s="206"/>
      <c r="U16" s="206"/>
      <c r="V16" s="207"/>
      <c r="W16" s="205"/>
      <c r="X16" s="206"/>
      <c r="Y16" s="206"/>
      <c r="Z16" s="206"/>
      <c r="AA16" s="206"/>
      <c r="AB16" s="206"/>
      <c r="AC16" s="207"/>
      <c r="AD16" s="205"/>
      <c r="AE16" s="206"/>
      <c r="AF16" s="206"/>
      <c r="AG16" s="206"/>
      <c r="AH16" s="206"/>
      <c r="AI16" s="206"/>
      <c r="AJ16" s="207"/>
      <c r="AK16" s="205"/>
      <c r="AL16" s="206"/>
      <c r="AM16" s="206"/>
      <c r="AN16" s="206"/>
      <c r="AO16" s="206"/>
      <c r="AP16" s="206"/>
      <c r="AQ16" s="207"/>
      <c r="AR16" s="205"/>
      <c r="AS16" s="206"/>
      <c r="AT16" s="207"/>
      <c r="AU16" s="484">
        <f>IF($AZ$3="４週",SUM(P16:AQ16),IF($AZ$3="暦月",SUM(P16:AT16),""))</f>
        <v>0</v>
      </c>
      <c r="AV16" s="485"/>
      <c r="AW16" s="486">
        <f t="shared" si="1"/>
        <v>0</v>
      </c>
      <c r="AX16" s="487"/>
      <c r="AY16" s="488"/>
      <c r="AZ16" s="489"/>
      <c r="BA16" s="489"/>
      <c r="BB16" s="489"/>
      <c r="BC16" s="489"/>
      <c r="BD16" s="490"/>
    </row>
    <row r="17" spans="1:56" ht="39.9" customHeight="1">
      <c r="A17" s="188"/>
      <c r="B17" s="204">
        <f t="shared" si="2"/>
        <v>4</v>
      </c>
      <c r="C17" s="474"/>
      <c r="D17" s="475"/>
      <c r="E17" s="476"/>
      <c r="F17" s="477"/>
      <c r="G17" s="478"/>
      <c r="H17" s="479"/>
      <c r="I17" s="479"/>
      <c r="J17" s="479"/>
      <c r="K17" s="480"/>
      <c r="L17" s="481"/>
      <c r="M17" s="482"/>
      <c r="N17" s="482"/>
      <c r="O17" s="483"/>
      <c r="P17" s="205"/>
      <c r="Q17" s="206"/>
      <c r="R17" s="206"/>
      <c r="S17" s="206"/>
      <c r="T17" s="206"/>
      <c r="U17" s="206"/>
      <c r="V17" s="207"/>
      <c r="W17" s="205"/>
      <c r="X17" s="206"/>
      <c r="Y17" s="206"/>
      <c r="Z17" s="206"/>
      <c r="AA17" s="206"/>
      <c r="AB17" s="206"/>
      <c r="AC17" s="207"/>
      <c r="AD17" s="205"/>
      <c r="AE17" s="206"/>
      <c r="AF17" s="206"/>
      <c r="AG17" s="206"/>
      <c r="AH17" s="206"/>
      <c r="AI17" s="206"/>
      <c r="AJ17" s="207"/>
      <c r="AK17" s="205"/>
      <c r="AL17" s="206"/>
      <c r="AM17" s="206"/>
      <c r="AN17" s="206"/>
      <c r="AO17" s="206"/>
      <c r="AP17" s="206"/>
      <c r="AQ17" s="207"/>
      <c r="AR17" s="205"/>
      <c r="AS17" s="206"/>
      <c r="AT17" s="207"/>
      <c r="AU17" s="484">
        <f>IF($AZ$3="４週",SUM(P17:AQ17),IF($AZ$3="暦月",SUM(P17:AT17),""))</f>
        <v>0</v>
      </c>
      <c r="AV17" s="485"/>
      <c r="AW17" s="486">
        <f t="shared" si="1"/>
        <v>0</v>
      </c>
      <c r="AX17" s="487"/>
      <c r="AY17" s="488"/>
      <c r="AZ17" s="489"/>
      <c r="BA17" s="489"/>
      <c r="BB17" s="489"/>
      <c r="BC17" s="489"/>
      <c r="BD17" s="490"/>
    </row>
    <row r="18" spans="1:56" ht="39.9" customHeight="1">
      <c r="A18" s="188"/>
      <c r="B18" s="204">
        <f t="shared" si="2"/>
        <v>5</v>
      </c>
      <c r="C18" s="474"/>
      <c r="D18" s="475"/>
      <c r="E18" s="476"/>
      <c r="F18" s="477"/>
      <c r="G18" s="478"/>
      <c r="H18" s="479"/>
      <c r="I18" s="479"/>
      <c r="J18" s="479"/>
      <c r="K18" s="480"/>
      <c r="L18" s="481"/>
      <c r="M18" s="482"/>
      <c r="N18" s="482"/>
      <c r="O18" s="483"/>
      <c r="P18" s="205"/>
      <c r="Q18" s="206"/>
      <c r="R18" s="206"/>
      <c r="S18" s="206"/>
      <c r="T18" s="206"/>
      <c r="U18" s="206"/>
      <c r="V18" s="207"/>
      <c r="W18" s="205"/>
      <c r="X18" s="206"/>
      <c r="Y18" s="206"/>
      <c r="Z18" s="206"/>
      <c r="AA18" s="206"/>
      <c r="AB18" s="206"/>
      <c r="AC18" s="207"/>
      <c r="AD18" s="205"/>
      <c r="AE18" s="206"/>
      <c r="AF18" s="206"/>
      <c r="AG18" s="206"/>
      <c r="AH18" s="206"/>
      <c r="AI18" s="206"/>
      <c r="AJ18" s="207"/>
      <c r="AK18" s="205"/>
      <c r="AL18" s="206"/>
      <c r="AM18" s="206"/>
      <c r="AN18" s="206"/>
      <c r="AO18" s="206"/>
      <c r="AP18" s="206"/>
      <c r="AQ18" s="207"/>
      <c r="AR18" s="205"/>
      <c r="AS18" s="206"/>
      <c r="AT18" s="207"/>
      <c r="AU18" s="484">
        <f t="shared" ref="AU18:AU31" si="3">IF($AZ$3="４週",SUM(P18:AQ18),IF($AZ$3="暦月",SUM(P18:AT18),""))</f>
        <v>0</v>
      </c>
      <c r="AV18" s="485"/>
      <c r="AW18" s="486">
        <f t="shared" si="1"/>
        <v>0</v>
      </c>
      <c r="AX18" s="487"/>
      <c r="AY18" s="488"/>
      <c r="AZ18" s="489"/>
      <c r="BA18" s="489"/>
      <c r="BB18" s="489"/>
      <c r="BC18" s="489"/>
      <c r="BD18" s="490"/>
    </row>
    <row r="19" spans="1:56" ht="39.9" customHeight="1">
      <c r="A19" s="188"/>
      <c r="B19" s="204">
        <f t="shared" si="2"/>
        <v>6</v>
      </c>
      <c r="C19" s="474"/>
      <c r="D19" s="475"/>
      <c r="E19" s="476"/>
      <c r="F19" s="477"/>
      <c r="G19" s="478"/>
      <c r="H19" s="479"/>
      <c r="I19" s="479"/>
      <c r="J19" s="479"/>
      <c r="K19" s="480"/>
      <c r="L19" s="481"/>
      <c r="M19" s="482"/>
      <c r="N19" s="482"/>
      <c r="O19" s="483"/>
      <c r="P19" s="205"/>
      <c r="Q19" s="206"/>
      <c r="R19" s="206"/>
      <c r="S19" s="206"/>
      <c r="T19" s="206"/>
      <c r="U19" s="206"/>
      <c r="V19" s="207"/>
      <c r="W19" s="205"/>
      <c r="X19" s="206"/>
      <c r="Y19" s="206"/>
      <c r="Z19" s="206"/>
      <c r="AA19" s="206"/>
      <c r="AB19" s="206"/>
      <c r="AC19" s="207"/>
      <c r="AD19" s="205"/>
      <c r="AE19" s="206"/>
      <c r="AF19" s="206"/>
      <c r="AG19" s="206"/>
      <c r="AH19" s="206"/>
      <c r="AI19" s="206"/>
      <c r="AJ19" s="207"/>
      <c r="AK19" s="205"/>
      <c r="AL19" s="206"/>
      <c r="AM19" s="206"/>
      <c r="AN19" s="206"/>
      <c r="AO19" s="206"/>
      <c r="AP19" s="206"/>
      <c r="AQ19" s="207"/>
      <c r="AR19" s="205"/>
      <c r="AS19" s="206"/>
      <c r="AT19" s="207"/>
      <c r="AU19" s="484">
        <f t="shared" si="3"/>
        <v>0</v>
      </c>
      <c r="AV19" s="485"/>
      <c r="AW19" s="486">
        <f t="shared" si="1"/>
        <v>0</v>
      </c>
      <c r="AX19" s="487"/>
      <c r="AY19" s="488"/>
      <c r="AZ19" s="489"/>
      <c r="BA19" s="489"/>
      <c r="BB19" s="489"/>
      <c r="BC19" s="489"/>
      <c r="BD19" s="490"/>
    </row>
    <row r="20" spans="1:56" ht="39.9" customHeight="1">
      <c r="A20" s="188"/>
      <c r="B20" s="204">
        <f t="shared" si="2"/>
        <v>7</v>
      </c>
      <c r="C20" s="474"/>
      <c r="D20" s="475"/>
      <c r="E20" s="476"/>
      <c r="F20" s="477"/>
      <c r="G20" s="478"/>
      <c r="H20" s="479"/>
      <c r="I20" s="479"/>
      <c r="J20" s="479"/>
      <c r="K20" s="480"/>
      <c r="L20" s="481"/>
      <c r="M20" s="482"/>
      <c r="N20" s="482"/>
      <c r="O20" s="483"/>
      <c r="P20" s="205"/>
      <c r="Q20" s="206"/>
      <c r="R20" s="206"/>
      <c r="S20" s="206"/>
      <c r="T20" s="206"/>
      <c r="U20" s="206"/>
      <c r="V20" s="207"/>
      <c r="W20" s="205"/>
      <c r="X20" s="206"/>
      <c r="Y20" s="206"/>
      <c r="Z20" s="206"/>
      <c r="AA20" s="206"/>
      <c r="AB20" s="206"/>
      <c r="AC20" s="207"/>
      <c r="AD20" s="205"/>
      <c r="AE20" s="206"/>
      <c r="AF20" s="206"/>
      <c r="AG20" s="206"/>
      <c r="AH20" s="206"/>
      <c r="AI20" s="206"/>
      <c r="AJ20" s="207"/>
      <c r="AK20" s="205"/>
      <c r="AL20" s="206"/>
      <c r="AM20" s="206"/>
      <c r="AN20" s="206"/>
      <c r="AO20" s="206"/>
      <c r="AP20" s="206"/>
      <c r="AQ20" s="207"/>
      <c r="AR20" s="205"/>
      <c r="AS20" s="206"/>
      <c r="AT20" s="207"/>
      <c r="AU20" s="484">
        <f>IF($AZ$3="４週",SUM(P20:AQ20),IF($AZ$3="暦月",SUM(P20:AT20),""))</f>
        <v>0</v>
      </c>
      <c r="AV20" s="485"/>
      <c r="AW20" s="486">
        <f t="shared" si="1"/>
        <v>0</v>
      </c>
      <c r="AX20" s="487"/>
      <c r="AY20" s="488"/>
      <c r="AZ20" s="489"/>
      <c r="BA20" s="489"/>
      <c r="BB20" s="489"/>
      <c r="BC20" s="489"/>
      <c r="BD20" s="490"/>
    </row>
    <row r="21" spans="1:56" ht="39.9" customHeight="1">
      <c r="A21" s="188"/>
      <c r="B21" s="204">
        <f t="shared" si="2"/>
        <v>8</v>
      </c>
      <c r="C21" s="474"/>
      <c r="D21" s="475"/>
      <c r="E21" s="476"/>
      <c r="F21" s="477"/>
      <c r="G21" s="478"/>
      <c r="H21" s="479"/>
      <c r="I21" s="479"/>
      <c r="J21" s="479"/>
      <c r="K21" s="480"/>
      <c r="L21" s="481"/>
      <c r="M21" s="482"/>
      <c r="N21" s="482"/>
      <c r="O21" s="483"/>
      <c r="P21" s="205"/>
      <c r="Q21" s="206"/>
      <c r="R21" s="206"/>
      <c r="S21" s="206"/>
      <c r="T21" s="206"/>
      <c r="U21" s="206"/>
      <c r="V21" s="207"/>
      <c r="W21" s="205"/>
      <c r="X21" s="206"/>
      <c r="Y21" s="206"/>
      <c r="Z21" s="206"/>
      <c r="AA21" s="206"/>
      <c r="AB21" s="206"/>
      <c r="AC21" s="207"/>
      <c r="AD21" s="205"/>
      <c r="AE21" s="206"/>
      <c r="AF21" s="206"/>
      <c r="AG21" s="206"/>
      <c r="AH21" s="206"/>
      <c r="AI21" s="206"/>
      <c r="AJ21" s="207"/>
      <c r="AK21" s="205"/>
      <c r="AL21" s="206"/>
      <c r="AM21" s="206"/>
      <c r="AN21" s="206"/>
      <c r="AO21" s="206"/>
      <c r="AP21" s="206"/>
      <c r="AQ21" s="207"/>
      <c r="AR21" s="205"/>
      <c r="AS21" s="206"/>
      <c r="AT21" s="207"/>
      <c r="AU21" s="484">
        <f t="shared" si="3"/>
        <v>0</v>
      </c>
      <c r="AV21" s="485"/>
      <c r="AW21" s="486">
        <f t="shared" si="1"/>
        <v>0</v>
      </c>
      <c r="AX21" s="487"/>
      <c r="AY21" s="488"/>
      <c r="AZ21" s="489"/>
      <c r="BA21" s="489"/>
      <c r="BB21" s="489"/>
      <c r="BC21" s="489"/>
      <c r="BD21" s="490"/>
    </row>
    <row r="22" spans="1:56" ht="39.9" customHeight="1">
      <c r="A22" s="188"/>
      <c r="B22" s="204">
        <f t="shared" si="2"/>
        <v>9</v>
      </c>
      <c r="C22" s="474"/>
      <c r="D22" s="475"/>
      <c r="E22" s="476"/>
      <c r="F22" s="477"/>
      <c r="G22" s="478"/>
      <c r="H22" s="479"/>
      <c r="I22" s="479"/>
      <c r="J22" s="479"/>
      <c r="K22" s="480"/>
      <c r="L22" s="481"/>
      <c r="M22" s="482"/>
      <c r="N22" s="482"/>
      <c r="O22" s="483"/>
      <c r="P22" s="205"/>
      <c r="Q22" s="206"/>
      <c r="R22" s="206"/>
      <c r="S22" s="206"/>
      <c r="T22" s="206"/>
      <c r="U22" s="206"/>
      <c r="V22" s="207"/>
      <c r="W22" s="205"/>
      <c r="X22" s="206"/>
      <c r="Y22" s="206"/>
      <c r="Z22" s="206"/>
      <c r="AA22" s="206"/>
      <c r="AB22" s="206"/>
      <c r="AC22" s="207"/>
      <c r="AD22" s="205"/>
      <c r="AE22" s="206"/>
      <c r="AF22" s="206"/>
      <c r="AG22" s="206"/>
      <c r="AH22" s="206"/>
      <c r="AI22" s="206"/>
      <c r="AJ22" s="207"/>
      <c r="AK22" s="205"/>
      <c r="AL22" s="206"/>
      <c r="AM22" s="206"/>
      <c r="AN22" s="206"/>
      <c r="AO22" s="206"/>
      <c r="AP22" s="206"/>
      <c r="AQ22" s="207"/>
      <c r="AR22" s="205"/>
      <c r="AS22" s="206"/>
      <c r="AT22" s="207"/>
      <c r="AU22" s="484">
        <f t="shared" si="3"/>
        <v>0</v>
      </c>
      <c r="AV22" s="485"/>
      <c r="AW22" s="486">
        <f t="shared" si="1"/>
        <v>0</v>
      </c>
      <c r="AX22" s="487"/>
      <c r="AY22" s="488"/>
      <c r="AZ22" s="489"/>
      <c r="BA22" s="489"/>
      <c r="BB22" s="489"/>
      <c r="BC22" s="489"/>
      <c r="BD22" s="490"/>
    </row>
    <row r="23" spans="1:56" ht="39.9" customHeight="1">
      <c r="A23" s="188"/>
      <c r="B23" s="204">
        <f t="shared" si="2"/>
        <v>10</v>
      </c>
      <c r="C23" s="474"/>
      <c r="D23" s="475"/>
      <c r="E23" s="476"/>
      <c r="F23" s="477"/>
      <c r="G23" s="478"/>
      <c r="H23" s="479"/>
      <c r="I23" s="479"/>
      <c r="J23" s="479"/>
      <c r="K23" s="480"/>
      <c r="L23" s="481"/>
      <c r="M23" s="482"/>
      <c r="N23" s="482"/>
      <c r="O23" s="483"/>
      <c r="P23" s="205"/>
      <c r="Q23" s="206"/>
      <c r="R23" s="206"/>
      <c r="S23" s="206"/>
      <c r="T23" s="206"/>
      <c r="U23" s="206"/>
      <c r="V23" s="207"/>
      <c r="W23" s="205"/>
      <c r="X23" s="206"/>
      <c r="Y23" s="206"/>
      <c r="Z23" s="206"/>
      <c r="AA23" s="206"/>
      <c r="AB23" s="206"/>
      <c r="AC23" s="207"/>
      <c r="AD23" s="205"/>
      <c r="AE23" s="206"/>
      <c r="AF23" s="206"/>
      <c r="AG23" s="206"/>
      <c r="AH23" s="206"/>
      <c r="AI23" s="206"/>
      <c r="AJ23" s="207"/>
      <c r="AK23" s="205"/>
      <c r="AL23" s="206"/>
      <c r="AM23" s="206"/>
      <c r="AN23" s="206"/>
      <c r="AO23" s="206"/>
      <c r="AP23" s="206"/>
      <c r="AQ23" s="207"/>
      <c r="AR23" s="205"/>
      <c r="AS23" s="206"/>
      <c r="AT23" s="207"/>
      <c r="AU23" s="484">
        <f t="shared" si="3"/>
        <v>0</v>
      </c>
      <c r="AV23" s="485"/>
      <c r="AW23" s="486">
        <f t="shared" si="1"/>
        <v>0</v>
      </c>
      <c r="AX23" s="487"/>
      <c r="AY23" s="488"/>
      <c r="AZ23" s="489"/>
      <c r="BA23" s="489"/>
      <c r="BB23" s="489"/>
      <c r="BC23" s="489"/>
      <c r="BD23" s="490"/>
    </row>
    <row r="24" spans="1:56" ht="39.9" customHeight="1">
      <c r="A24" s="188"/>
      <c r="B24" s="204">
        <f t="shared" si="2"/>
        <v>11</v>
      </c>
      <c r="C24" s="474"/>
      <c r="D24" s="475"/>
      <c r="E24" s="476"/>
      <c r="F24" s="477"/>
      <c r="G24" s="478"/>
      <c r="H24" s="479"/>
      <c r="I24" s="479"/>
      <c r="J24" s="479"/>
      <c r="K24" s="480"/>
      <c r="L24" s="481"/>
      <c r="M24" s="482"/>
      <c r="N24" s="482"/>
      <c r="O24" s="483"/>
      <c r="P24" s="205"/>
      <c r="Q24" s="206"/>
      <c r="R24" s="206"/>
      <c r="S24" s="206"/>
      <c r="T24" s="206"/>
      <c r="U24" s="206"/>
      <c r="V24" s="207"/>
      <c r="W24" s="205"/>
      <c r="X24" s="206"/>
      <c r="Y24" s="206"/>
      <c r="Z24" s="206"/>
      <c r="AA24" s="206"/>
      <c r="AB24" s="206"/>
      <c r="AC24" s="207"/>
      <c r="AD24" s="205"/>
      <c r="AE24" s="206"/>
      <c r="AF24" s="206"/>
      <c r="AG24" s="206"/>
      <c r="AH24" s="206"/>
      <c r="AI24" s="206"/>
      <c r="AJ24" s="207"/>
      <c r="AK24" s="205"/>
      <c r="AL24" s="206"/>
      <c r="AM24" s="206"/>
      <c r="AN24" s="206"/>
      <c r="AO24" s="206"/>
      <c r="AP24" s="206"/>
      <c r="AQ24" s="207"/>
      <c r="AR24" s="205"/>
      <c r="AS24" s="206"/>
      <c r="AT24" s="207"/>
      <c r="AU24" s="484">
        <f t="shared" si="3"/>
        <v>0</v>
      </c>
      <c r="AV24" s="485"/>
      <c r="AW24" s="486">
        <f t="shared" si="1"/>
        <v>0</v>
      </c>
      <c r="AX24" s="487"/>
      <c r="AY24" s="488"/>
      <c r="AZ24" s="489"/>
      <c r="BA24" s="489"/>
      <c r="BB24" s="489"/>
      <c r="BC24" s="489"/>
      <c r="BD24" s="490"/>
    </row>
    <row r="25" spans="1:56" ht="39.9" customHeight="1">
      <c r="A25" s="188"/>
      <c r="B25" s="204">
        <f t="shared" si="2"/>
        <v>12</v>
      </c>
      <c r="C25" s="474"/>
      <c r="D25" s="475"/>
      <c r="E25" s="476"/>
      <c r="F25" s="477"/>
      <c r="G25" s="478"/>
      <c r="H25" s="479"/>
      <c r="I25" s="479"/>
      <c r="J25" s="479"/>
      <c r="K25" s="480"/>
      <c r="L25" s="481"/>
      <c r="M25" s="482"/>
      <c r="N25" s="482"/>
      <c r="O25" s="483"/>
      <c r="P25" s="205"/>
      <c r="Q25" s="206"/>
      <c r="R25" s="206"/>
      <c r="S25" s="206"/>
      <c r="T25" s="206"/>
      <c r="U25" s="206"/>
      <c r="V25" s="207"/>
      <c r="W25" s="205"/>
      <c r="X25" s="206"/>
      <c r="Y25" s="206"/>
      <c r="Z25" s="206"/>
      <c r="AA25" s="206"/>
      <c r="AB25" s="206"/>
      <c r="AC25" s="207"/>
      <c r="AD25" s="205"/>
      <c r="AE25" s="206"/>
      <c r="AF25" s="206"/>
      <c r="AG25" s="206"/>
      <c r="AH25" s="206"/>
      <c r="AI25" s="206"/>
      <c r="AJ25" s="207"/>
      <c r="AK25" s="205"/>
      <c r="AL25" s="206"/>
      <c r="AM25" s="206"/>
      <c r="AN25" s="206"/>
      <c r="AO25" s="206"/>
      <c r="AP25" s="206"/>
      <c r="AQ25" s="207"/>
      <c r="AR25" s="205"/>
      <c r="AS25" s="206"/>
      <c r="AT25" s="207"/>
      <c r="AU25" s="484">
        <f t="shared" si="3"/>
        <v>0</v>
      </c>
      <c r="AV25" s="485"/>
      <c r="AW25" s="486">
        <f t="shared" si="1"/>
        <v>0</v>
      </c>
      <c r="AX25" s="487"/>
      <c r="AY25" s="488"/>
      <c r="AZ25" s="489"/>
      <c r="BA25" s="489"/>
      <c r="BB25" s="489"/>
      <c r="BC25" s="489"/>
      <c r="BD25" s="490"/>
    </row>
    <row r="26" spans="1:56" ht="39.9" customHeight="1">
      <c r="A26" s="188"/>
      <c r="B26" s="204">
        <f t="shared" si="2"/>
        <v>13</v>
      </c>
      <c r="C26" s="474"/>
      <c r="D26" s="475"/>
      <c r="E26" s="476"/>
      <c r="F26" s="477"/>
      <c r="G26" s="478"/>
      <c r="H26" s="479"/>
      <c r="I26" s="479"/>
      <c r="J26" s="479"/>
      <c r="K26" s="480"/>
      <c r="L26" s="481"/>
      <c r="M26" s="482"/>
      <c r="N26" s="482"/>
      <c r="O26" s="483"/>
      <c r="P26" s="205"/>
      <c r="Q26" s="206"/>
      <c r="R26" s="206"/>
      <c r="S26" s="206"/>
      <c r="T26" s="206"/>
      <c r="U26" s="206"/>
      <c r="V26" s="207"/>
      <c r="W26" s="205"/>
      <c r="X26" s="206"/>
      <c r="Y26" s="206"/>
      <c r="Z26" s="206"/>
      <c r="AA26" s="206"/>
      <c r="AB26" s="206"/>
      <c r="AC26" s="207"/>
      <c r="AD26" s="205"/>
      <c r="AE26" s="206"/>
      <c r="AF26" s="206"/>
      <c r="AG26" s="206"/>
      <c r="AH26" s="206"/>
      <c r="AI26" s="206"/>
      <c r="AJ26" s="207"/>
      <c r="AK26" s="205"/>
      <c r="AL26" s="206"/>
      <c r="AM26" s="206"/>
      <c r="AN26" s="206"/>
      <c r="AO26" s="206"/>
      <c r="AP26" s="206"/>
      <c r="AQ26" s="207"/>
      <c r="AR26" s="205"/>
      <c r="AS26" s="206"/>
      <c r="AT26" s="207"/>
      <c r="AU26" s="484">
        <f t="shared" si="3"/>
        <v>0</v>
      </c>
      <c r="AV26" s="485"/>
      <c r="AW26" s="486">
        <f t="shared" si="1"/>
        <v>0</v>
      </c>
      <c r="AX26" s="487"/>
      <c r="AY26" s="488"/>
      <c r="AZ26" s="489"/>
      <c r="BA26" s="489"/>
      <c r="BB26" s="489"/>
      <c r="BC26" s="489"/>
      <c r="BD26" s="490"/>
    </row>
    <row r="27" spans="1:56" ht="39.9" customHeight="1">
      <c r="A27" s="188"/>
      <c r="B27" s="204">
        <f t="shared" si="2"/>
        <v>14</v>
      </c>
      <c r="C27" s="474"/>
      <c r="D27" s="475"/>
      <c r="E27" s="476"/>
      <c r="F27" s="477"/>
      <c r="G27" s="478"/>
      <c r="H27" s="479"/>
      <c r="I27" s="479"/>
      <c r="J27" s="479"/>
      <c r="K27" s="480"/>
      <c r="L27" s="481"/>
      <c r="M27" s="482"/>
      <c r="N27" s="482"/>
      <c r="O27" s="483"/>
      <c r="P27" s="205"/>
      <c r="Q27" s="206"/>
      <c r="R27" s="206"/>
      <c r="S27" s="206"/>
      <c r="T27" s="206"/>
      <c r="U27" s="206"/>
      <c r="V27" s="207"/>
      <c r="W27" s="205"/>
      <c r="X27" s="206"/>
      <c r="Y27" s="206"/>
      <c r="Z27" s="206"/>
      <c r="AA27" s="206"/>
      <c r="AB27" s="206"/>
      <c r="AC27" s="207"/>
      <c r="AD27" s="205"/>
      <c r="AE27" s="206"/>
      <c r="AF27" s="206"/>
      <c r="AG27" s="206"/>
      <c r="AH27" s="206"/>
      <c r="AI27" s="206"/>
      <c r="AJ27" s="207"/>
      <c r="AK27" s="205"/>
      <c r="AL27" s="206"/>
      <c r="AM27" s="206"/>
      <c r="AN27" s="206"/>
      <c r="AO27" s="206"/>
      <c r="AP27" s="206"/>
      <c r="AQ27" s="207"/>
      <c r="AR27" s="205"/>
      <c r="AS27" s="206"/>
      <c r="AT27" s="207"/>
      <c r="AU27" s="484">
        <f t="shared" si="3"/>
        <v>0</v>
      </c>
      <c r="AV27" s="485"/>
      <c r="AW27" s="486">
        <f t="shared" si="1"/>
        <v>0</v>
      </c>
      <c r="AX27" s="487"/>
      <c r="AY27" s="488"/>
      <c r="AZ27" s="489"/>
      <c r="BA27" s="489"/>
      <c r="BB27" s="489"/>
      <c r="BC27" s="489"/>
      <c r="BD27" s="490"/>
    </row>
    <row r="28" spans="1:56" ht="39.9" customHeight="1">
      <c r="A28" s="188"/>
      <c r="B28" s="204">
        <f t="shared" si="2"/>
        <v>15</v>
      </c>
      <c r="C28" s="474"/>
      <c r="D28" s="475"/>
      <c r="E28" s="476"/>
      <c r="F28" s="477"/>
      <c r="G28" s="478"/>
      <c r="H28" s="479"/>
      <c r="I28" s="479"/>
      <c r="J28" s="479"/>
      <c r="K28" s="480"/>
      <c r="L28" s="481"/>
      <c r="M28" s="482"/>
      <c r="N28" s="482"/>
      <c r="O28" s="483"/>
      <c r="P28" s="205"/>
      <c r="Q28" s="206"/>
      <c r="R28" s="206"/>
      <c r="S28" s="206"/>
      <c r="T28" s="206"/>
      <c r="U28" s="206"/>
      <c r="V28" s="207"/>
      <c r="W28" s="205"/>
      <c r="X28" s="206"/>
      <c r="Y28" s="206"/>
      <c r="Z28" s="206"/>
      <c r="AA28" s="206"/>
      <c r="AB28" s="206"/>
      <c r="AC28" s="207"/>
      <c r="AD28" s="205"/>
      <c r="AE28" s="206"/>
      <c r="AF28" s="206"/>
      <c r="AG28" s="206"/>
      <c r="AH28" s="206"/>
      <c r="AI28" s="206"/>
      <c r="AJ28" s="207"/>
      <c r="AK28" s="205"/>
      <c r="AL28" s="206"/>
      <c r="AM28" s="206"/>
      <c r="AN28" s="206"/>
      <c r="AO28" s="206"/>
      <c r="AP28" s="206"/>
      <c r="AQ28" s="207"/>
      <c r="AR28" s="205"/>
      <c r="AS28" s="206"/>
      <c r="AT28" s="207"/>
      <c r="AU28" s="484">
        <f t="shared" si="3"/>
        <v>0</v>
      </c>
      <c r="AV28" s="485"/>
      <c r="AW28" s="486">
        <f t="shared" si="1"/>
        <v>0</v>
      </c>
      <c r="AX28" s="487"/>
      <c r="AY28" s="488"/>
      <c r="AZ28" s="489"/>
      <c r="BA28" s="489"/>
      <c r="BB28" s="489"/>
      <c r="BC28" s="489"/>
      <c r="BD28" s="490"/>
    </row>
    <row r="29" spans="1:56" ht="39.9" customHeight="1">
      <c r="A29" s="188"/>
      <c r="B29" s="204">
        <f t="shared" si="2"/>
        <v>16</v>
      </c>
      <c r="C29" s="474"/>
      <c r="D29" s="475"/>
      <c r="E29" s="476"/>
      <c r="F29" s="477"/>
      <c r="G29" s="478"/>
      <c r="H29" s="479"/>
      <c r="I29" s="479"/>
      <c r="J29" s="479"/>
      <c r="K29" s="480"/>
      <c r="L29" s="481"/>
      <c r="M29" s="482"/>
      <c r="N29" s="482"/>
      <c r="O29" s="483"/>
      <c r="P29" s="205"/>
      <c r="Q29" s="206"/>
      <c r="R29" s="206"/>
      <c r="S29" s="206"/>
      <c r="T29" s="206"/>
      <c r="U29" s="206"/>
      <c r="V29" s="207"/>
      <c r="W29" s="205"/>
      <c r="X29" s="206"/>
      <c r="Y29" s="206"/>
      <c r="Z29" s="206"/>
      <c r="AA29" s="206"/>
      <c r="AB29" s="206"/>
      <c r="AC29" s="207"/>
      <c r="AD29" s="205"/>
      <c r="AE29" s="206"/>
      <c r="AF29" s="206"/>
      <c r="AG29" s="206"/>
      <c r="AH29" s="206"/>
      <c r="AI29" s="206"/>
      <c r="AJ29" s="207"/>
      <c r="AK29" s="205"/>
      <c r="AL29" s="206"/>
      <c r="AM29" s="206"/>
      <c r="AN29" s="206"/>
      <c r="AO29" s="206"/>
      <c r="AP29" s="206"/>
      <c r="AQ29" s="207"/>
      <c r="AR29" s="205"/>
      <c r="AS29" s="206"/>
      <c r="AT29" s="207"/>
      <c r="AU29" s="484">
        <f t="shared" si="3"/>
        <v>0</v>
      </c>
      <c r="AV29" s="485"/>
      <c r="AW29" s="486">
        <f t="shared" si="1"/>
        <v>0</v>
      </c>
      <c r="AX29" s="487"/>
      <c r="AY29" s="488"/>
      <c r="AZ29" s="489"/>
      <c r="BA29" s="489"/>
      <c r="BB29" s="489"/>
      <c r="BC29" s="489"/>
      <c r="BD29" s="490"/>
    </row>
    <row r="30" spans="1:56" ht="39.9" customHeight="1">
      <c r="A30" s="188"/>
      <c r="B30" s="204">
        <f t="shared" si="2"/>
        <v>17</v>
      </c>
      <c r="C30" s="474"/>
      <c r="D30" s="475"/>
      <c r="E30" s="476"/>
      <c r="F30" s="477"/>
      <c r="G30" s="478"/>
      <c r="H30" s="479"/>
      <c r="I30" s="479"/>
      <c r="J30" s="479"/>
      <c r="K30" s="480"/>
      <c r="L30" s="481"/>
      <c r="M30" s="482"/>
      <c r="N30" s="482"/>
      <c r="O30" s="483"/>
      <c r="P30" s="205"/>
      <c r="Q30" s="206"/>
      <c r="R30" s="206"/>
      <c r="S30" s="206"/>
      <c r="T30" s="206"/>
      <c r="U30" s="206"/>
      <c r="V30" s="207"/>
      <c r="W30" s="205"/>
      <c r="X30" s="206"/>
      <c r="Y30" s="206"/>
      <c r="Z30" s="206"/>
      <c r="AA30" s="206"/>
      <c r="AB30" s="206"/>
      <c r="AC30" s="207"/>
      <c r="AD30" s="205"/>
      <c r="AE30" s="206"/>
      <c r="AF30" s="206"/>
      <c r="AG30" s="206"/>
      <c r="AH30" s="206"/>
      <c r="AI30" s="206"/>
      <c r="AJ30" s="207"/>
      <c r="AK30" s="205"/>
      <c r="AL30" s="206"/>
      <c r="AM30" s="206"/>
      <c r="AN30" s="206"/>
      <c r="AO30" s="206"/>
      <c r="AP30" s="206"/>
      <c r="AQ30" s="207"/>
      <c r="AR30" s="205"/>
      <c r="AS30" s="206"/>
      <c r="AT30" s="207"/>
      <c r="AU30" s="484">
        <f t="shared" si="3"/>
        <v>0</v>
      </c>
      <c r="AV30" s="485"/>
      <c r="AW30" s="486">
        <f t="shared" si="1"/>
        <v>0</v>
      </c>
      <c r="AX30" s="487"/>
      <c r="AY30" s="488"/>
      <c r="AZ30" s="489"/>
      <c r="BA30" s="489"/>
      <c r="BB30" s="489"/>
      <c r="BC30" s="489"/>
      <c r="BD30" s="490"/>
    </row>
    <row r="31" spans="1:56" ht="39.9" customHeight="1" thickBot="1">
      <c r="A31" s="188"/>
      <c r="B31" s="208">
        <f t="shared" si="2"/>
        <v>18</v>
      </c>
      <c r="C31" s="505"/>
      <c r="D31" s="506"/>
      <c r="E31" s="507"/>
      <c r="F31" s="508"/>
      <c r="G31" s="509"/>
      <c r="H31" s="510"/>
      <c r="I31" s="510"/>
      <c r="J31" s="510"/>
      <c r="K31" s="511"/>
      <c r="L31" s="512"/>
      <c r="M31" s="513"/>
      <c r="N31" s="513"/>
      <c r="O31" s="514"/>
      <c r="P31" s="209"/>
      <c r="Q31" s="210"/>
      <c r="R31" s="210"/>
      <c r="S31" s="210"/>
      <c r="T31" s="210"/>
      <c r="U31" s="210"/>
      <c r="V31" s="211"/>
      <c r="W31" s="209"/>
      <c r="X31" s="210"/>
      <c r="Y31" s="210"/>
      <c r="Z31" s="210"/>
      <c r="AA31" s="210"/>
      <c r="AB31" s="210"/>
      <c r="AC31" s="211"/>
      <c r="AD31" s="209"/>
      <c r="AE31" s="210"/>
      <c r="AF31" s="210"/>
      <c r="AG31" s="210"/>
      <c r="AH31" s="210"/>
      <c r="AI31" s="210"/>
      <c r="AJ31" s="211"/>
      <c r="AK31" s="209"/>
      <c r="AL31" s="210"/>
      <c r="AM31" s="210"/>
      <c r="AN31" s="210"/>
      <c r="AO31" s="210"/>
      <c r="AP31" s="210"/>
      <c r="AQ31" s="211"/>
      <c r="AR31" s="209"/>
      <c r="AS31" s="210"/>
      <c r="AT31" s="211"/>
      <c r="AU31" s="515">
        <f t="shared" si="3"/>
        <v>0</v>
      </c>
      <c r="AV31" s="516"/>
      <c r="AW31" s="517">
        <f t="shared" si="1"/>
        <v>0</v>
      </c>
      <c r="AX31" s="518"/>
      <c r="AY31" s="519"/>
      <c r="AZ31" s="520"/>
      <c r="BA31" s="520"/>
      <c r="BB31" s="520"/>
      <c r="BC31" s="520"/>
      <c r="BD31" s="521"/>
    </row>
    <row r="32" spans="1:56" ht="20.25" customHeight="1">
      <c r="A32" s="188"/>
      <c r="B32" s="188"/>
      <c r="C32" s="212"/>
      <c r="D32" s="213"/>
      <c r="E32" s="214"/>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244"/>
      <c r="AD32" s="190"/>
      <c r="AE32" s="190"/>
      <c r="AF32" s="190"/>
      <c r="AG32" s="190"/>
      <c r="AH32" s="190"/>
      <c r="AI32" s="190"/>
      <c r="AJ32" s="190"/>
      <c r="AK32" s="190"/>
      <c r="AL32" s="190"/>
      <c r="AM32" s="190"/>
      <c r="AN32" s="190"/>
      <c r="AO32" s="190"/>
      <c r="AP32" s="190"/>
      <c r="AQ32" s="190"/>
      <c r="AR32" s="190"/>
      <c r="AS32" s="190"/>
      <c r="AT32" s="190"/>
      <c r="AU32" s="190"/>
      <c r="AV32" s="188"/>
      <c r="AW32" s="188"/>
      <c r="AX32" s="188"/>
      <c r="AY32" s="188"/>
      <c r="AZ32" s="188"/>
      <c r="BA32" s="188"/>
      <c r="BB32" s="188"/>
      <c r="BC32" s="188"/>
      <c r="BD32" s="188"/>
    </row>
    <row r="33" spans="1:56" ht="20.25" customHeight="1">
      <c r="A33" s="188"/>
      <c r="B33" s="216" t="s">
        <v>320</v>
      </c>
      <c r="C33" s="216"/>
      <c r="D33" s="216"/>
      <c r="E33" s="216"/>
      <c r="F33" s="216"/>
      <c r="G33" s="216"/>
      <c r="H33" s="216"/>
      <c r="I33" s="216"/>
      <c r="J33" s="216"/>
      <c r="K33" s="216"/>
      <c r="L33" s="217"/>
      <c r="M33" s="216"/>
      <c r="N33" s="216"/>
      <c r="O33" s="216"/>
      <c r="P33" s="216"/>
      <c r="Q33" s="216"/>
      <c r="R33" s="216"/>
      <c r="S33" s="216"/>
      <c r="T33" s="216" t="s">
        <v>125</v>
      </c>
      <c r="U33" s="216"/>
      <c r="V33" s="216"/>
      <c r="W33" s="216"/>
      <c r="X33" s="216"/>
      <c r="Y33" s="216"/>
      <c r="Z33" s="218"/>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row>
    <row r="34" spans="1:56" ht="20.25" customHeight="1">
      <c r="A34" s="188"/>
      <c r="B34" s="216"/>
      <c r="C34" s="531" t="s">
        <v>133</v>
      </c>
      <c r="D34" s="531"/>
      <c r="E34" s="531" t="s">
        <v>132</v>
      </c>
      <c r="F34" s="531"/>
      <c r="G34" s="531"/>
      <c r="H34" s="531"/>
      <c r="I34" s="216"/>
      <c r="J34" s="533" t="s">
        <v>131</v>
      </c>
      <c r="K34" s="533"/>
      <c r="L34" s="533"/>
      <c r="M34" s="533"/>
      <c r="N34" s="184"/>
      <c r="O34" s="184"/>
      <c r="P34" s="219" t="s">
        <v>109</v>
      </c>
      <c r="Q34" s="219"/>
      <c r="R34" s="216"/>
      <c r="S34" s="216"/>
      <c r="T34" s="522" t="s">
        <v>122</v>
      </c>
      <c r="U34" s="524"/>
      <c r="V34" s="522" t="s">
        <v>121</v>
      </c>
      <c r="W34" s="523"/>
      <c r="X34" s="523"/>
      <c r="Y34" s="524"/>
      <c r="Z34" s="218"/>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row>
    <row r="35" spans="1:56" ht="20.25" customHeight="1">
      <c r="A35" s="188"/>
      <c r="B35" s="216"/>
      <c r="C35" s="532"/>
      <c r="D35" s="532"/>
      <c r="E35" s="532" t="s">
        <v>130</v>
      </c>
      <c r="F35" s="532"/>
      <c r="G35" s="532" t="s">
        <v>129</v>
      </c>
      <c r="H35" s="532"/>
      <c r="I35" s="216"/>
      <c r="J35" s="532" t="s">
        <v>130</v>
      </c>
      <c r="K35" s="532"/>
      <c r="L35" s="532" t="s">
        <v>129</v>
      </c>
      <c r="M35" s="532"/>
      <c r="N35" s="184"/>
      <c r="O35" s="184"/>
      <c r="P35" s="219" t="s">
        <v>128</v>
      </c>
      <c r="Q35" s="219"/>
      <c r="R35" s="216"/>
      <c r="S35" s="216"/>
      <c r="T35" s="522" t="s">
        <v>119</v>
      </c>
      <c r="U35" s="524"/>
      <c r="V35" s="522" t="s">
        <v>118</v>
      </c>
      <c r="W35" s="523"/>
      <c r="X35" s="523"/>
      <c r="Y35" s="524"/>
      <c r="Z35" s="22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row>
    <row r="36" spans="1:56" ht="20.25" customHeight="1">
      <c r="A36" s="188"/>
      <c r="B36" s="216"/>
      <c r="C36" s="522" t="s">
        <v>119</v>
      </c>
      <c r="D36" s="524"/>
      <c r="E36" s="525">
        <f>SUMIFS($AU$14:$AV$31,$C$14:$D$31,"介護支援専門員",$E$14:$F$31,"A")</f>
        <v>0</v>
      </c>
      <c r="F36" s="526"/>
      <c r="G36" s="527">
        <f>SUMIFS($AW$14:$AX$31,$C$14:$D$31,"介護支援専門員",$E$14:$F$31,"A")</f>
        <v>0</v>
      </c>
      <c r="H36" s="528"/>
      <c r="I36" s="221"/>
      <c r="J36" s="529">
        <v>0</v>
      </c>
      <c r="K36" s="530"/>
      <c r="L36" s="529">
        <v>0</v>
      </c>
      <c r="M36" s="530"/>
      <c r="N36" s="222"/>
      <c r="O36" s="222"/>
      <c r="P36" s="529">
        <v>0</v>
      </c>
      <c r="Q36" s="530"/>
      <c r="R36" s="216"/>
      <c r="S36" s="216"/>
      <c r="T36" s="522" t="s">
        <v>116</v>
      </c>
      <c r="U36" s="524"/>
      <c r="V36" s="522" t="s">
        <v>115</v>
      </c>
      <c r="W36" s="523"/>
      <c r="X36" s="523"/>
      <c r="Y36" s="524"/>
      <c r="Z36" s="223"/>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row>
    <row r="37" spans="1:56" ht="20.25" customHeight="1">
      <c r="A37" s="188"/>
      <c r="B37" s="216"/>
      <c r="C37" s="522" t="s">
        <v>116</v>
      </c>
      <c r="D37" s="524"/>
      <c r="E37" s="525">
        <f>SUMIFS($AU$14:$AV$31,$C$14:$D$31,"介護支援専門員",$E$14:$F$31,"B")</f>
        <v>0</v>
      </c>
      <c r="F37" s="526"/>
      <c r="G37" s="527">
        <f>SUMIFS($AW$14:$AX$31,$C$14:$D$31,"介護支援専門員",$E$14:$F$31,"B")</f>
        <v>0</v>
      </c>
      <c r="H37" s="528"/>
      <c r="I37" s="221"/>
      <c r="J37" s="529">
        <v>0</v>
      </c>
      <c r="K37" s="530"/>
      <c r="L37" s="529">
        <v>0</v>
      </c>
      <c r="M37" s="530"/>
      <c r="N37" s="222"/>
      <c r="O37" s="222"/>
      <c r="P37" s="529">
        <v>0</v>
      </c>
      <c r="Q37" s="530"/>
      <c r="R37" s="216"/>
      <c r="S37" s="216"/>
      <c r="T37" s="522" t="s">
        <v>113</v>
      </c>
      <c r="U37" s="524"/>
      <c r="V37" s="522" t="s">
        <v>112</v>
      </c>
      <c r="W37" s="523"/>
      <c r="X37" s="523"/>
      <c r="Y37" s="524"/>
      <c r="Z37" s="223"/>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row>
    <row r="38" spans="1:56" ht="20.25" customHeight="1">
      <c r="A38" s="188"/>
      <c r="B38" s="216"/>
      <c r="C38" s="522" t="s">
        <v>113</v>
      </c>
      <c r="D38" s="524"/>
      <c r="E38" s="525">
        <f>SUMIFS($AU$14:$AV$31,$C$14:$D$31,"介護支援専門員",$E$14:$F$31,"C")</f>
        <v>0</v>
      </c>
      <c r="F38" s="526"/>
      <c r="G38" s="527">
        <f>SUMIFS($AW$14:$AX$31,$C$14:$D$31,"介護支援専門員",$E$14:$F$31,"C")</f>
        <v>0</v>
      </c>
      <c r="H38" s="528"/>
      <c r="I38" s="221"/>
      <c r="J38" s="529">
        <v>0</v>
      </c>
      <c r="K38" s="530"/>
      <c r="L38" s="534">
        <v>0</v>
      </c>
      <c r="M38" s="535"/>
      <c r="N38" s="222"/>
      <c r="O38" s="222"/>
      <c r="P38" s="525" t="s">
        <v>127</v>
      </c>
      <c r="Q38" s="526"/>
      <c r="R38" s="216"/>
      <c r="S38" s="216"/>
      <c r="T38" s="522" t="s">
        <v>111</v>
      </c>
      <c r="U38" s="524"/>
      <c r="V38" s="522" t="s">
        <v>110</v>
      </c>
      <c r="W38" s="523"/>
      <c r="X38" s="523"/>
      <c r="Y38" s="524"/>
      <c r="Z38" s="224"/>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row>
    <row r="39" spans="1:56" ht="20.25" customHeight="1">
      <c r="A39" s="188"/>
      <c r="B39" s="216"/>
      <c r="C39" s="522" t="s">
        <v>111</v>
      </c>
      <c r="D39" s="524"/>
      <c r="E39" s="525">
        <f>SUMIFS($AU$14:$AV$31,$C$14:$D$31,"介護支援専門員",$E$14:$F$31,"D")</f>
        <v>0</v>
      </c>
      <c r="F39" s="526"/>
      <c r="G39" s="527">
        <f>SUMIFS($AW$14:$AX$31,$C$14:$D$31,"介護支援専門員",$E$14:$F$31,"D")</f>
        <v>0</v>
      </c>
      <c r="H39" s="528"/>
      <c r="I39" s="221"/>
      <c r="J39" s="529">
        <v>0</v>
      </c>
      <c r="K39" s="530"/>
      <c r="L39" s="534">
        <v>0</v>
      </c>
      <c r="M39" s="535"/>
      <c r="N39" s="222"/>
      <c r="O39" s="222"/>
      <c r="P39" s="525" t="s">
        <v>127</v>
      </c>
      <c r="Q39" s="526"/>
      <c r="R39" s="216"/>
      <c r="S39" s="216"/>
      <c r="T39" s="216"/>
      <c r="U39" s="537"/>
      <c r="V39" s="537"/>
      <c r="W39" s="538"/>
      <c r="X39" s="538"/>
      <c r="Y39" s="225"/>
      <c r="Z39" s="225"/>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row>
    <row r="40" spans="1:56" ht="20.25" customHeight="1">
      <c r="A40" s="188"/>
      <c r="B40" s="216"/>
      <c r="C40" s="522" t="s">
        <v>106</v>
      </c>
      <c r="D40" s="524"/>
      <c r="E40" s="525">
        <f>SUM(E36:F39)</f>
        <v>0</v>
      </c>
      <c r="F40" s="526"/>
      <c r="G40" s="527">
        <f>SUM(G36:H39)</f>
        <v>0</v>
      </c>
      <c r="H40" s="528"/>
      <c r="I40" s="221"/>
      <c r="J40" s="525">
        <f>SUM(J36:K39)</f>
        <v>0</v>
      </c>
      <c r="K40" s="526"/>
      <c r="L40" s="525">
        <f>SUM(L36:M39)</f>
        <v>0</v>
      </c>
      <c r="M40" s="526"/>
      <c r="N40" s="222"/>
      <c r="O40" s="222"/>
      <c r="P40" s="525">
        <f>SUM(P36:Q37)</f>
        <v>0</v>
      </c>
      <c r="Q40" s="526"/>
      <c r="R40" s="216"/>
      <c r="S40" s="216"/>
      <c r="T40" s="216"/>
      <c r="U40" s="537"/>
      <c r="V40" s="537"/>
      <c r="W40" s="538"/>
      <c r="X40" s="538"/>
      <c r="Y40" s="226"/>
      <c r="Z40" s="226"/>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row>
    <row r="41" spans="1:56" ht="20.25" customHeight="1">
      <c r="A41" s="188"/>
      <c r="B41" s="216"/>
      <c r="C41" s="216"/>
      <c r="D41" s="216"/>
      <c r="E41" s="216"/>
      <c r="F41" s="216"/>
      <c r="G41" s="216"/>
      <c r="H41" s="216"/>
      <c r="I41" s="216"/>
      <c r="J41" s="216"/>
      <c r="K41" s="216"/>
      <c r="L41" s="217"/>
      <c r="M41" s="216"/>
      <c r="N41" s="216"/>
      <c r="O41" s="216"/>
      <c r="P41" s="216"/>
      <c r="Q41" s="216"/>
      <c r="R41" s="216"/>
      <c r="S41" s="216"/>
      <c r="T41" s="216"/>
      <c r="U41" s="218"/>
      <c r="V41" s="218"/>
      <c r="W41" s="218"/>
      <c r="X41" s="218"/>
      <c r="Y41" s="218"/>
      <c r="Z41" s="218"/>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row>
    <row r="42" spans="1:56" ht="20.25" customHeight="1">
      <c r="A42" s="188"/>
      <c r="B42" s="216"/>
      <c r="C42" s="217" t="s">
        <v>126</v>
      </c>
      <c r="D42" s="216"/>
      <c r="E42" s="216"/>
      <c r="F42" s="216"/>
      <c r="G42" s="216"/>
      <c r="H42" s="216"/>
      <c r="I42" s="227" t="s">
        <v>321</v>
      </c>
      <c r="J42" s="545" t="s">
        <v>322</v>
      </c>
      <c r="K42" s="546"/>
      <c r="L42" s="228"/>
      <c r="M42" s="227"/>
      <c r="N42" s="216"/>
      <c r="O42" s="216"/>
      <c r="P42" s="216"/>
      <c r="Q42" s="216"/>
      <c r="R42" s="216"/>
      <c r="S42" s="216"/>
      <c r="T42" s="216"/>
      <c r="U42" s="229"/>
      <c r="V42" s="218"/>
      <c r="W42" s="218"/>
      <c r="X42" s="218"/>
      <c r="Y42" s="218"/>
      <c r="Z42" s="218"/>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row>
    <row r="43" spans="1:56" ht="20.25" customHeight="1">
      <c r="A43" s="188"/>
      <c r="B43" s="216"/>
      <c r="C43" s="216" t="s">
        <v>124</v>
      </c>
      <c r="D43" s="216"/>
      <c r="E43" s="216"/>
      <c r="F43" s="216"/>
      <c r="G43" s="216"/>
      <c r="H43" s="216" t="s">
        <v>123</v>
      </c>
      <c r="I43" s="216"/>
      <c r="J43" s="216"/>
      <c r="K43" s="216"/>
      <c r="L43" s="217"/>
      <c r="M43" s="216"/>
      <c r="N43" s="216"/>
      <c r="O43" s="216"/>
      <c r="P43" s="216"/>
      <c r="Q43" s="216"/>
      <c r="R43" s="216"/>
      <c r="S43" s="216"/>
      <c r="T43" s="216"/>
      <c r="U43" s="218"/>
      <c r="V43" s="218"/>
      <c r="W43" s="218"/>
      <c r="X43" s="218"/>
      <c r="Y43" s="218"/>
      <c r="Z43" s="218"/>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row>
    <row r="44" spans="1:56" ht="20.25" customHeight="1">
      <c r="A44" s="188"/>
      <c r="B44" s="216"/>
      <c r="C44" s="216" t="str">
        <f>IF($J$42="週","対象時間数（週平均）","対象時間数（当月合計）")</f>
        <v>対象時間数（週平均）</v>
      </c>
      <c r="D44" s="216"/>
      <c r="E44" s="216"/>
      <c r="F44" s="216"/>
      <c r="G44" s="216"/>
      <c r="H44" s="216" t="str">
        <f>IF($J$42="週","週に勤務すべき時間数","当月に勤務すべき時間数")</f>
        <v>週に勤務すべき時間数</v>
      </c>
      <c r="I44" s="216"/>
      <c r="J44" s="216"/>
      <c r="K44" s="216"/>
      <c r="L44" s="217"/>
      <c r="M44" s="532" t="s">
        <v>120</v>
      </c>
      <c r="N44" s="532"/>
      <c r="O44" s="532"/>
      <c r="P44" s="532"/>
      <c r="Q44" s="216"/>
      <c r="R44" s="216"/>
      <c r="S44" s="216"/>
      <c r="T44" s="216"/>
      <c r="U44" s="218"/>
      <c r="V44" s="218"/>
      <c r="W44" s="218"/>
      <c r="X44" s="218"/>
      <c r="Y44" s="218"/>
      <c r="Z44" s="218"/>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row>
    <row r="45" spans="1:56" ht="20.25" customHeight="1">
      <c r="A45" s="188"/>
      <c r="B45" s="216"/>
      <c r="C45" s="547">
        <f>IF($J$42="週",L40,J40)</f>
        <v>0</v>
      </c>
      <c r="D45" s="548"/>
      <c r="E45" s="548"/>
      <c r="F45" s="549"/>
      <c r="G45" s="230" t="s">
        <v>117</v>
      </c>
      <c r="H45" s="522">
        <f>IF($J$42="週",$AV$5,$AZ$5)</f>
        <v>40</v>
      </c>
      <c r="I45" s="523"/>
      <c r="J45" s="523"/>
      <c r="K45" s="524"/>
      <c r="L45" s="230" t="s">
        <v>104</v>
      </c>
      <c r="M45" s="539">
        <f>ROUNDDOWN(C45/H45,1)</f>
        <v>0</v>
      </c>
      <c r="N45" s="540"/>
      <c r="O45" s="540"/>
      <c r="P45" s="541"/>
      <c r="Q45" s="216"/>
      <c r="R45" s="216"/>
      <c r="S45" s="216"/>
      <c r="T45" s="216"/>
      <c r="U45" s="536"/>
      <c r="V45" s="536"/>
      <c r="W45" s="536"/>
      <c r="X45" s="536"/>
      <c r="Y45" s="223"/>
      <c r="Z45" s="218"/>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row>
    <row r="46" spans="1:56" ht="20.25" customHeight="1">
      <c r="A46" s="188"/>
      <c r="B46" s="216"/>
      <c r="C46" s="216"/>
      <c r="D46" s="216"/>
      <c r="E46" s="216"/>
      <c r="F46" s="216"/>
      <c r="G46" s="216"/>
      <c r="H46" s="216"/>
      <c r="I46" s="216"/>
      <c r="J46" s="216"/>
      <c r="K46" s="216"/>
      <c r="L46" s="217"/>
      <c r="M46" s="216" t="s">
        <v>114</v>
      </c>
      <c r="N46" s="216"/>
      <c r="O46" s="216"/>
      <c r="P46" s="216"/>
      <c r="Q46" s="216"/>
      <c r="R46" s="216"/>
      <c r="S46" s="216"/>
      <c r="T46" s="216"/>
      <c r="U46" s="218"/>
      <c r="V46" s="218"/>
      <c r="W46" s="218"/>
      <c r="X46" s="218"/>
      <c r="Y46" s="218"/>
      <c r="Z46" s="218"/>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row>
    <row r="47" spans="1:56" ht="20.25" customHeight="1">
      <c r="A47" s="188"/>
      <c r="B47" s="216"/>
      <c r="C47" s="216" t="s">
        <v>323</v>
      </c>
      <c r="D47" s="216"/>
      <c r="E47" s="216"/>
      <c r="F47" s="216"/>
      <c r="G47" s="216"/>
      <c r="H47" s="216"/>
      <c r="I47" s="216"/>
      <c r="J47" s="216"/>
      <c r="K47" s="216"/>
      <c r="L47" s="217"/>
      <c r="M47" s="216"/>
      <c r="N47" s="216"/>
      <c r="O47" s="216"/>
      <c r="P47" s="216"/>
      <c r="Q47" s="216"/>
      <c r="R47" s="216"/>
      <c r="S47" s="216"/>
      <c r="T47" s="216"/>
      <c r="U47" s="216"/>
      <c r="V47" s="231"/>
      <c r="W47" s="232"/>
      <c r="X47" s="232"/>
      <c r="Y47" s="216"/>
      <c r="Z47" s="216"/>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row>
    <row r="48" spans="1:56" ht="20.25" customHeight="1">
      <c r="A48" s="188"/>
      <c r="B48" s="216"/>
      <c r="C48" s="216" t="s">
        <v>109</v>
      </c>
      <c r="D48" s="216"/>
      <c r="E48" s="216"/>
      <c r="F48" s="216"/>
      <c r="G48" s="216"/>
      <c r="H48" s="216"/>
      <c r="I48" s="216"/>
      <c r="J48" s="216"/>
      <c r="K48" s="216"/>
      <c r="L48" s="217"/>
      <c r="M48" s="230"/>
      <c r="N48" s="230"/>
      <c r="O48" s="230"/>
      <c r="P48" s="230"/>
      <c r="Q48" s="216"/>
      <c r="R48" s="216"/>
      <c r="S48" s="216"/>
      <c r="T48" s="216"/>
      <c r="U48" s="216"/>
      <c r="V48" s="231"/>
      <c r="W48" s="232"/>
      <c r="X48" s="232"/>
      <c r="Y48" s="216"/>
      <c r="Z48" s="216"/>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row>
    <row r="49" spans="1:58" ht="20.25" customHeight="1">
      <c r="A49" s="188"/>
      <c r="B49" s="216"/>
      <c r="C49" s="184" t="s">
        <v>108</v>
      </c>
      <c r="D49" s="184"/>
      <c r="E49" s="184"/>
      <c r="F49" s="184"/>
      <c r="G49" s="184"/>
      <c r="H49" s="216" t="s">
        <v>107</v>
      </c>
      <c r="I49" s="184"/>
      <c r="J49" s="184"/>
      <c r="K49" s="184"/>
      <c r="L49" s="184"/>
      <c r="M49" s="532" t="s">
        <v>106</v>
      </c>
      <c r="N49" s="532"/>
      <c r="O49" s="532"/>
      <c r="P49" s="532"/>
      <c r="Q49" s="216"/>
      <c r="R49" s="216"/>
      <c r="S49" s="216"/>
      <c r="T49" s="216"/>
      <c r="U49" s="216"/>
      <c r="V49" s="231"/>
      <c r="W49" s="232"/>
      <c r="X49" s="232"/>
      <c r="Y49" s="216"/>
      <c r="Z49" s="216"/>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row>
    <row r="50" spans="1:58" ht="20.25" customHeight="1">
      <c r="A50" s="188"/>
      <c r="B50" s="216"/>
      <c r="C50" s="522">
        <f>P40</f>
        <v>0</v>
      </c>
      <c r="D50" s="523"/>
      <c r="E50" s="523"/>
      <c r="F50" s="524"/>
      <c r="G50" s="230" t="s">
        <v>105</v>
      </c>
      <c r="H50" s="539">
        <f>M45</f>
        <v>0</v>
      </c>
      <c r="I50" s="540"/>
      <c r="J50" s="540"/>
      <c r="K50" s="541"/>
      <c r="L50" s="230" t="s">
        <v>104</v>
      </c>
      <c r="M50" s="542">
        <f>ROUNDDOWN(C50+H50,1)</f>
        <v>0</v>
      </c>
      <c r="N50" s="543"/>
      <c r="O50" s="543"/>
      <c r="P50" s="544"/>
      <c r="Q50" s="216"/>
      <c r="R50" s="216"/>
      <c r="S50" s="216"/>
      <c r="T50" s="216"/>
      <c r="U50" s="216"/>
      <c r="V50" s="231"/>
      <c r="W50" s="232"/>
      <c r="X50" s="232"/>
      <c r="Y50" s="216"/>
      <c r="Z50" s="216"/>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row>
    <row r="51" spans="1:58" ht="20.25" customHeight="1">
      <c r="A51" s="188"/>
      <c r="B51" s="216"/>
      <c r="C51" s="216"/>
      <c r="D51" s="216"/>
      <c r="E51" s="216"/>
      <c r="F51" s="216"/>
      <c r="G51" s="216"/>
      <c r="H51" s="216"/>
      <c r="I51" s="216"/>
      <c r="J51" s="216"/>
      <c r="K51" s="216"/>
      <c r="L51" s="216"/>
      <c r="M51" s="216"/>
      <c r="N51" s="217"/>
      <c r="O51" s="216"/>
      <c r="P51" s="216"/>
      <c r="Q51" s="216"/>
      <c r="R51" s="216"/>
      <c r="S51" s="216"/>
      <c r="T51" s="216"/>
      <c r="U51" s="216"/>
      <c r="V51" s="231"/>
      <c r="W51" s="232"/>
      <c r="X51" s="232"/>
      <c r="Y51" s="216"/>
      <c r="Z51" s="216"/>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row>
    <row r="52" spans="1:58" ht="20.25" customHeight="1">
      <c r="C52" s="245"/>
      <c r="D52" s="245"/>
      <c r="E52" s="246"/>
      <c r="F52" s="246"/>
      <c r="G52" s="246"/>
      <c r="H52" s="246"/>
      <c r="I52" s="246"/>
      <c r="J52" s="246"/>
      <c r="K52" s="246"/>
      <c r="L52" s="246"/>
      <c r="M52" s="246"/>
      <c r="N52" s="246"/>
      <c r="O52" s="246"/>
      <c r="P52" s="246"/>
      <c r="Q52" s="246"/>
      <c r="R52" s="246"/>
      <c r="S52" s="246"/>
      <c r="T52" s="245"/>
      <c r="U52" s="246"/>
      <c r="V52" s="246"/>
      <c r="W52" s="246"/>
      <c r="X52" s="246"/>
      <c r="Y52" s="246"/>
      <c r="Z52" s="246"/>
      <c r="AA52" s="246"/>
      <c r="AB52" s="246"/>
      <c r="AC52" s="246"/>
      <c r="AD52" s="246"/>
      <c r="AE52" s="246"/>
      <c r="AF52" s="246"/>
      <c r="AJ52" s="247"/>
      <c r="AK52" s="248"/>
      <c r="AL52" s="248"/>
      <c r="AM52" s="246"/>
      <c r="AN52" s="246"/>
      <c r="AO52" s="246"/>
      <c r="AP52" s="246"/>
      <c r="AQ52" s="246"/>
      <c r="AR52" s="246"/>
      <c r="AS52" s="246"/>
      <c r="AT52" s="246"/>
      <c r="AU52" s="246"/>
      <c r="AV52" s="246"/>
      <c r="AW52" s="246"/>
      <c r="AX52" s="246"/>
      <c r="AY52" s="246"/>
      <c r="AZ52" s="246"/>
      <c r="BA52" s="246"/>
      <c r="BB52" s="246"/>
      <c r="BC52" s="246"/>
      <c r="BD52" s="246"/>
      <c r="BE52" s="248"/>
    </row>
    <row r="53" spans="1:58" ht="20.25" customHeight="1">
      <c r="A53" s="246"/>
      <c r="B53" s="246"/>
      <c r="C53" s="245"/>
      <c r="D53" s="245"/>
      <c r="E53" s="246"/>
      <c r="F53" s="246"/>
      <c r="G53" s="246"/>
      <c r="H53" s="246"/>
      <c r="I53" s="246"/>
      <c r="J53" s="246"/>
      <c r="K53" s="246"/>
      <c r="L53" s="246"/>
      <c r="M53" s="246"/>
      <c r="N53" s="246"/>
      <c r="O53" s="246"/>
      <c r="P53" s="246"/>
      <c r="Q53" s="246"/>
      <c r="R53" s="246"/>
      <c r="S53" s="246"/>
      <c r="T53" s="246"/>
      <c r="U53" s="245"/>
      <c r="V53" s="246"/>
      <c r="W53" s="246"/>
      <c r="X53" s="246"/>
      <c r="Y53" s="246"/>
      <c r="Z53" s="246"/>
      <c r="AA53" s="246"/>
      <c r="AB53" s="246"/>
      <c r="AC53" s="246"/>
      <c r="AD53" s="246"/>
      <c r="AE53" s="246"/>
      <c r="AF53" s="246"/>
      <c r="AG53" s="246"/>
      <c r="AK53" s="247"/>
      <c r="AL53" s="248"/>
      <c r="AM53" s="248"/>
      <c r="AN53" s="246"/>
      <c r="AO53" s="246"/>
      <c r="AP53" s="246"/>
      <c r="AQ53" s="246"/>
      <c r="AR53" s="246"/>
      <c r="AS53" s="246"/>
      <c r="AT53" s="246"/>
      <c r="AU53" s="246"/>
      <c r="AV53" s="246"/>
      <c r="AW53" s="246"/>
      <c r="AX53" s="246"/>
      <c r="AY53" s="246"/>
      <c r="AZ53" s="246"/>
      <c r="BA53" s="246"/>
      <c r="BB53" s="246"/>
      <c r="BC53" s="246"/>
      <c r="BD53" s="246"/>
      <c r="BE53" s="246"/>
      <c r="BF53" s="248"/>
    </row>
    <row r="54" spans="1:58" ht="20.25" customHeight="1">
      <c r="A54" s="246"/>
      <c r="B54" s="246"/>
      <c r="C54" s="246"/>
      <c r="D54" s="245"/>
      <c r="E54" s="246"/>
      <c r="F54" s="246"/>
      <c r="G54" s="246"/>
      <c r="H54" s="246"/>
      <c r="I54" s="246"/>
      <c r="J54" s="246"/>
      <c r="K54" s="246"/>
      <c r="L54" s="246"/>
      <c r="M54" s="246"/>
      <c r="N54" s="246"/>
      <c r="O54" s="246"/>
      <c r="P54" s="246"/>
      <c r="Q54" s="246"/>
      <c r="R54" s="246"/>
      <c r="S54" s="246"/>
      <c r="T54" s="246"/>
      <c r="U54" s="245"/>
      <c r="V54" s="246"/>
      <c r="W54" s="246"/>
      <c r="X54" s="246"/>
      <c r="Y54" s="246"/>
      <c r="Z54" s="246"/>
      <c r="AA54" s="246"/>
      <c r="AB54" s="246"/>
      <c r="AC54" s="246"/>
      <c r="AD54" s="246"/>
      <c r="AE54" s="246"/>
      <c r="AF54" s="246"/>
      <c r="AG54" s="246"/>
      <c r="AK54" s="247"/>
      <c r="AL54" s="248"/>
      <c r="AM54" s="248"/>
      <c r="AN54" s="246"/>
      <c r="AO54" s="246"/>
      <c r="AP54" s="246"/>
      <c r="AQ54" s="246"/>
      <c r="AR54" s="246"/>
      <c r="AS54" s="246"/>
      <c r="AT54" s="246"/>
      <c r="AU54" s="246"/>
      <c r="AV54" s="246"/>
      <c r="AW54" s="246"/>
      <c r="AX54" s="246"/>
      <c r="AY54" s="246"/>
      <c r="AZ54" s="246"/>
      <c r="BA54" s="246"/>
      <c r="BB54" s="246"/>
      <c r="BC54" s="246"/>
      <c r="BD54" s="246"/>
      <c r="BE54" s="246"/>
      <c r="BF54" s="248"/>
    </row>
    <row r="55" spans="1:58" ht="20.25" customHeight="1">
      <c r="A55" s="246"/>
      <c r="B55" s="246"/>
      <c r="C55" s="245"/>
      <c r="D55" s="245"/>
      <c r="E55" s="246"/>
      <c r="F55" s="246"/>
      <c r="G55" s="246"/>
      <c r="H55" s="246"/>
      <c r="I55" s="246"/>
      <c r="J55" s="246"/>
      <c r="K55" s="246"/>
      <c r="L55" s="246"/>
      <c r="M55" s="246"/>
      <c r="N55" s="246"/>
      <c r="O55" s="246"/>
      <c r="P55" s="246"/>
      <c r="Q55" s="246"/>
      <c r="R55" s="246"/>
      <c r="S55" s="246"/>
      <c r="T55" s="246"/>
      <c r="U55" s="245"/>
      <c r="V55" s="246"/>
      <c r="W55" s="246"/>
      <c r="X55" s="246"/>
      <c r="Y55" s="246"/>
      <c r="Z55" s="246"/>
      <c r="AA55" s="246"/>
      <c r="AB55" s="246"/>
      <c r="AC55" s="246"/>
      <c r="AD55" s="246"/>
      <c r="AE55" s="246"/>
      <c r="AF55" s="246"/>
      <c r="AG55" s="246"/>
      <c r="AK55" s="247"/>
      <c r="AL55" s="248"/>
      <c r="AM55" s="248"/>
      <c r="AN55" s="246"/>
      <c r="AO55" s="246"/>
      <c r="AP55" s="246"/>
      <c r="AQ55" s="246"/>
      <c r="AR55" s="246"/>
      <c r="AS55" s="246"/>
      <c r="AT55" s="246"/>
      <c r="AU55" s="246"/>
      <c r="AV55" s="246"/>
      <c r="AW55" s="246"/>
      <c r="AX55" s="246"/>
      <c r="AY55" s="246"/>
      <c r="AZ55" s="246"/>
      <c r="BA55" s="246"/>
      <c r="BB55" s="246"/>
      <c r="BC55" s="246"/>
      <c r="BD55" s="246"/>
      <c r="BE55" s="246"/>
      <c r="BF55" s="248"/>
    </row>
    <row r="56" spans="1:58" ht="20.25" customHeight="1">
      <c r="C56" s="247"/>
      <c r="D56" s="247"/>
      <c r="E56" s="247"/>
      <c r="F56" s="247"/>
      <c r="G56" s="247"/>
      <c r="H56" s="247"/>
      <c r="I56" s="247"/>
      <c r="J56" s="247"/>
      <c r="K56" s="247"/>
      <c r="L56" s="247"/>
      <c r="M56" s="247"/>
      <c r="N56" s="247"/>
      <c r="O56" s="247"/>
      <c r="P56" s="247"/>
      <c r="Q56" s="247"/>
      <c r="R56" s="247"/>
      <c r="S56" s="247"/>
      <c r="T56" s="247"/>
      <c r="U56" s="248"/>
      <c r="V56" s="248"/>
      <c r="W56" s="247"/>
      <c r="X56" s="247"/>
      <c r="Y56" s="247"/>
      <c r="Z56" s="247"/>
      <c r="AA56" s="247"/>
      <c r="AB56" s="247"/>
      <c r="AC56" s="247"/>
      <c r="AD56" s="247"/>
      <c r="AE56" s="247"/>
      <c r="AF56" s="247"/>
      <c r="AG56" s="247"/>
      <c r="AH56" s="247"/>
      <c r="AI56" s="247"/>
      <c r="AJ56" s="247"/>
      <c r="AK56" s="247"/>
      <c r="AL56" s="248"/>
      <c r="AM56" s="248"/>
      <c r="AN56" s="246"/>
      <c r="AO56" s="246"/>
      <c r="AP56" s="246"/>
      <c r="AQ56" s="246"/>
      <c r="AR56" s="246"/>
      <c r="AS56" s="246"/>
      <c r="AT56" s="246"/>
      <c r="AU56" s="246"/>
      <c r="AV56" s="246"/>
      <c r="AW56" s="246"/>
      <c r="AX56" s="246"/>
      <c r="AY56" s="246"/>
      <c r="AZ56" s="246"/>
      <c r="BA56" s="246"/>
      <c r="BB56" s="246"/>
      <c r="BC56" s="246"/>
      <c r="BD56" s="246"/>
      <c r="BE56" s="246"/>
      <c r="BF56" s="248"/>
    </row>
    <row r="57" spans="1:58" ht="20.25" customHeight="1">
      <c r="C57" s="247"/>
      <c r="D57" s="247"/>
      <c r="E57" s="247"/>
      <c r="F57" s="247"/>
      <c r="G57" s="247"/>
      <c r="H57" s="247"/>
      <c r="I57" s="247"/>
      <c r="J57" s="247"/>
      <c r="K57" s="247"/>
      <c r="L57" s="247"/>
      <c r="M57" s="247"/>
      <c r="N57" s="247"/>
      <c r="O57" s="247"/>
      <c r="P57" s="247"/>
      <c r="Q57" s="247"/>
      <c r="R57" s="247"/>
      <c r="S57" s="247"/>
      <c r="T57" s="247"/>
      <c r="U57" s="248"/>
      <c r="V57" s="248"/>
      <c r="W57" s="247"/>
      <c r="X57" s="247"/>
      <c r="Y57" s="247"/>
      <c r="Z57" s="247"/>
      <c r="AA57" s="247"/>
      <c r="AB57" s="247"/>
      <c r="AC57" s="247"/>
      <c r="AD57" s="247"/>
      <c r="AE57" s="247"/>
      <c r="AF57" s="247"/>
      <c r="AG57" s="247"/>
      <c r="AH57" s="247"/>
      <c r="AI57" s="247"/>
      <c r="AJ57" s="247"/>
      <c r="AK57" s="247"/>
      <c r="AL57" s="248"/>
      <c r="AM57" s="248"/>
      <c r="AN57" s="246"/>
      <c r="AO57" s="246"/>
      <c r="AP57" s="246"/>
      <c r="AQ57" s="246"/>
      <c r="AR57" s="246"/>
      <c r="AS57" s="246"/>
      <c r="AT57" s="246"/>
      <c r="AU57" s="246"/>
      <c r="AV57" s="246"/>
      <c r="AW57" s="246"/>
      <c r="AX57" s="246"/>
      <c r="AY57" s="246"/>
      <c r="AZ57" s="246"/>
      <c r="BA57" s="246"/>
      <c r="BB57" s="246"/>
      <c r="BC57" s="246"/>
      <c r="BD57" s="246"/>
      <c r="BE57" s="246"/>
      <c r="BF57" s="248"/>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3"/>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allowBlank="1" showInputMessage="1" showErrorMessage="1" error="入力可能範囲　32～40" sqref="AZ6" xr:uid="{62B8EB5F-F7A8-465C-B964-AB207985E307}"/>
    <dataValidation type="list" allowBlank="1" showInputMessage="1" sqref="E14:F31" xr:uid="{6767A8DF-E336-408E-B4F8-5537E69DC1E7}">
      <formula1>"A, B, C, D"</formula1>
    </dataValidation>
    <dataValidation type="list" allowBlank="1" showInputMessage="1" showErrorMessage="1" sqref="AZ4:BC4" xr:uid="{9AD474F4-3E70-4778-AB7F-BEC7DD0EB034}">
      <formula1>"予定,実績,予定・実績"</formula1>
    </dataValidation>
    <dataValidation type="list" errorStyle="warning" allowBlank="1" showInputMessage="1" error="リストにない場合のみ、入力してください。" sqref="G14:K31" xr:uid="{509664D7-A48B-48BF-A28C-F44B952F77E9}">
      <formula1>INDIRECT(C14)</formula1>
    </dataValidation>
    <dataValidation type="list" allowBlank="1" showInputMessage="1" sqref="C14:D31" xr:uid="{79650F2E-517F-40A2-97A4-649764E8CDE5}">
      <formula1>職種</formula1>
    </dataValidation>
    <dataValidation type="list" allowBlank="1" showInputMessage="1" showErrorMessage="1" sqref="AZ3" xr:uid="{AC7AA68F-678D-460E-BDD8-815D70740127}">
      <formula1>"４週,暦月"</formula1>
    </dataValidation>
    <dataValidation type="list" allowBlank="1" showInputMessage="1" showErrorMessage="1" sqref="J42:K42" xr:uid="{04E03FB6-E07C-471D-ABF1-C6726CDDEF20}">
      <formula1>"週,暦月"</formula1>
    </dataValidation>
    <dataValidation type="decimal" allowBlank="1" showInputMessage="1" showErrorMessage="1" error="入力可能範囲　32～40" sqref="AV5" xr:uid="{9DD2F942-BFCC-4E85-9D8C-8E11341C9F97}">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EA3D11BF-315A-4FCF-9B28-C8C3B07331A0}">
          <x14:formula1>
            <xm:f>'C:\Users\mukaiyama-mina\Desktop\🌼標準様式関係\指定関係添付\[2-3_標準様式1_11_勤務表_居宅介護支援.xlsx]プルダウン・リスト'!#REF!</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CF8D-7E4B-43EE-86C6-28F5AEBB0D38}">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984375" style="193" customWidth="1"/>
    <col min="2" max="56" width="5.59765625" style="193" customWidth="1"/>
    <col min="57" max="16384" width="4.5" style="193"/>
  </cols>
  <sheetData>
    <row r="1" spans="1:57" s="151" customFormat="1" ht="20.25" customHeight="1">
      <c r="A1" s="146"/>
      <c r="B1" s="146"/>
      <c r="C1" s="147" t="s">
        <v>304</v>
      </c>
      <c r="D1" s="147"/>
      <c r="E1" s="146"/>
      <c r="F1" s="146"/>
      <c r="G1" s="148" t="s">
        <v>305</v>
      </c>
      <c r="H1" s="146"/>
      <c r="I1" s="146"/>
      <c r="J1" s="147"/>
      <c r="K1" s="147"/>
      <c r="L1" s="147"/>
      <c r="M1" s="147"/>
      <c r="N1" s="146"/>
      <c r="O1" s="146"/>
      <c r="P1" s="146"/>
      <c r="Q1" s="146"/>
      <c r="R1" s="146"/>
      <c r="S1" s="146"/>
      <c r="T1" s="146"/>
      <c r="U1" s="146"/>
      <c r="V1" s="146"/>
      <c r="W1" s="146"/>
      <c r="X1" s="146"/>
      <c r="Y1" s="146"/>
      <c r="Z1" s="146"/>
      <c r="AA1" s="146"/>
      <c r="AB1" s="146"/>
      <c r="AC1" s="146"/>
      <c r="AD1" s="146"/>
      <c r="AE1" s="146"/>
      <c r="AF1" s="146"/>
      <c r="AG1" s="146"/>
      <c r="AH1" s="146"/>
      <c r="AI1" s="146"/>
      <c r="AJ1" s="146"/>
      <c r="AK1" s="149" t="s">
        <v>164</v>
      </c>
      <c r="AL1" s="149" t="s">
        <v>158</v>
      </c>
      <c r="AM1" s="433" t="s">
        <v>163</v>
      </c>
      <c r="AN1" s="433"/>
      <c r="AO1" s="433"/>
      <c r="AP1" s="433"/>
      <c r="AQ1" s="433"/>
      <c r="AR1" s="433"/>
      <c r="AS1" s="433"/>
      <c r="AT1" s="433"/>
      <c r="AU1" s="433"/>
      <c r="AV1" s="433"/>
      <c r="AW1" s="433"/>
      <c r="AX1" s="433"/>
      <c r="AY1" s="433"/>
      <c r="AZ1" s="433"/>
      <c r="BA1" s="433"/>
      <c r="BB1" s="150" t="s">
        <v>157</v>
      </c>
      <c r="BC1" s="146"/>
      <c r="BD1" s="146"/>
    </row>
    <row r="2" spans="1:57" s="154" customFormat="1" ht="20.25" customHeight="1">
      <c r="A2" s="152"/>
      <c r="B2" s="152"/>
      <c r="C2" s="152"/>
      <c r="D2" s="148"/>
      <c r="E2" s="152"/>
      <c r="F2" s="152"/>
      <c r="G2" s="152"/>
      <c r="H2" s="148"/>
      <c r="I2" s="149"/>
      <c r="J2" s="149"/>
      <c r="K2" s="149"/>
      <c r="L2" s="149"/>
      <c r="M2" s="149"/>
      <c r="N2" s="152"/>
      <c r="O2" s="152"/>
      <c r="P2" s="152"/>
      <c r="Q2" s="152"/>
      <c r="R2" s="152"/>
      <c r="S2" s="152"/>
      <c r="T2" s="149" t="s">
        <v>162</v>
      </c>
      <c r="U2" s="434">
        <v>6</v>
      </c>
      <c r="V2" s="434"/>
      <c r="W2" s="149" t="s">
        <v>158</v>
      </c>
      <c r="X2" s="435">
        <f>IF(U2=0,"",YEAR(DATE(2018+U2,1,1)))</f>
        <v>2024</v>
      </c>
      <c r="Y2" s="435"/>
      <c r="Z2" s="152" t="s">
        <v>161</v>
      </c>
      <c r="AA2" s="152" t="s">
        <v>160</v>
      </c>
      <c r="AB2" s="434">
        <v>4</v>
      </c>
      <c r="AC2" s="434"/>
      <c r="AD2" s="152" t="s">
        <v>155</v>
      </c>
      <c r="AE2" s="152"/>
      <c r="AF2" s="152"/>
      <c r="AG2" s="152"/>
      <c r="AH2" s="152"/>
      <c r="AI2" s="152"/>
      <c r="AJ2" s="150"/>
      <c r="AK2" s="149" t="s">
        <v>159</v>
      </c>
      <c r="AL2" s="149" t="s">
        <v>158</v>
      </c>
      <c r="AM2" s="434" t="s">
        <v>306</v>
      </c>
      <c r="AN2" s="434"/>
      <c r="AO2" s="434"/>
      <c r="AP2" s="434"/>
      <c r="AQ2" s="434"/>
      <c r="AR2" s="434"/>
      <c r="AS2" s="434"/>
      <c r="AT2" s="434"/>
      <c r="AU2" s="434"/>
      <c r="AV2" s="434"/>
      <c r="AW2" s="434"/>
      <c r="AX2" s="434"/>
      <c r="AY2" s="434"/>
      <c r="AZ2" s="434"/>
      <c r="BA2" s="434"/>
      <c r="BB2" s="150" t="s">
        <v>157</v>
      </c>
      <c r="BC2" s="149"/>
      <c r="BD2" s="149"/>
      <c r="BE2" s="153"/>
    </row>
    <row r="3" spans="1:57" s="154" customFormat="1" ht="20.25" customHeight="1">
      <c r="A3" s="152"/>
      <c r="B3" s="152"/>
      <c r="C3" s="152"/>
      <c r="D3" s="148"/>
      <c r="E3" s="152"/>
      <c r="F3" s="152"/>
      <c r="G3" s="152"/>
      <c r="H3" s="148"/>
      <c r="I3" s="149"/>
      <c r="J3" s="149"/>
      <c r="K3" s="149"/>
      <c r="L3" s="149"/>
      <c r="M3" s="149"/>
      <c r="N3" s="152"/>
      <c r="O3" s="152"/>
      <c r="P3" s="152"/>
      <c r="Q3" s="152"/>
      <c r="R3" s="152"/>
      <c r="S3" s="152"/>
      <c r="T3" s="155"/>
      <c r="U3" s="156"/>
      <c r="V3" s="156"/>
      <c r="W3" s="157"/>
      <c r="X3" s="156"/>
      <c r="Y3" s="156"/>
      <c r="Z3" s="158"/>
      <c r="AA3" s="158"/>
      <c r="AB3" s="156"/>
      <c r="AC3" s="156"/>
      <c r="AD3" s="159"/>
      <c r="AE3" s="152"/>
      <c r="AF3" s="152"/>
      <c r="AG3" s="152"/>
      <c r="AH3" s="152"/>
      <c r="AI3" s="152"/>
      <c r="AJ3" s="150"/>
      <c r="AK3" s="149"/>
      <c r="AL3" s="149"/>
      <c r="AM3" s="160"/>
      <c r="AN3" s="160"/>
      <c r="AO3" s="160"/>
      <c r="AP3" s="160"/>
      <c r="AQ3" s="160"/>
      <c r="AR3" s="160"/>
      <c r="AS3" s="160"/>
      <c r="AT3" s="160"/>
      <c r="AU3" s="160"/>
      <c r="AV3" s="160"/>
      <c r="AW3" s="160"/>
      <c r="AX3" s="160"/>
      <c r="AY3" s="161" t="s">
        <v>156</v>
      </c>
      <c r="AZ3" s="436" t="s">
        <v>307</v>
      </c>
      <c r="BA3" s="436"/>
      <c r="BB3" s="436"/>
      <c r="BC3" s="436"/>
      <c r="BD3" s="149"/>
      <c r="BE3" s="153"/>
    </row>
    <row r="4" spans="1:57" s="154" customFormat="1" ht="20.25" customHeight="1">
      <c r="A4" s="152"/>
      <c r="B4" s="162"/>
      <c r="C4" s="162"/>
      <c r="D4" s="162"/>
      <c r="E4" s="162"/>
      <c r="F4" s="162"/>
      <c r="G4" s="162"/>
      <c r="H4" s="162"/>
      <c r="I4" s="162"/>
      <c r="J4" s="163"/>
      <c r="K4" s="164"/>
      <c r="L4" s="164"/>
      <c r="M4" s="164"/>
      <c r="N4" s="164"/>
      <c r="O4" s="164"/>
      <c r="P4" s="165"/>
      <c r="Q4" s="164"/>
      <c r="R4" s="164"/>
      <c r="S4" s="166"/>
      <c r="T4" s="152"/>
      <c r="U4" s="152"/>
      <c r="V4" s="152"/>
      <c r="W4" s="152"/>
      <c r="X4" s="152"/>
      <c r="Y4" s="152"/>
      <c r="Z4" s="158"/>
      <c r="AA4" s="158"/>
      <c r="AB4" s="156"/>
      <c r="AC4" s="156"/>
      <c r="AD4" s="159"/>
      <c r="AE4" s="152"/>
      <c r="AF4" s="152"/>
      <c r="AG4" s="152"/>
      <c r="AH4" s="152"/>
      <c r="AI4" s="152"/>
      <c r="AJ4" s="150"/>
      <c r="AK4" s="149"/>
      <c r="AL4" s="149"/>
      <c r="AM4" s="160"/>
      <c r="AN4" s="160"/>
      <c r="AO4" s="160"/>
      <c r="AP4" s="160"/>
      <c r="AQ4" s="160"/>
      <c r="AR4" s="160"/>
      <c r="AS4" s="160"/>
      <c r="AT4" s="160"/>
      <c r="AU4" s="160"/>
      <c r="AV4" s="160"/>
      <c r="AW4" s="160"/>
      <c r="AX4" s="160"/>
      <c r="AY4" s="161" t="s">
        <v>308</v>
      </c>
      <c r="AZ4" s="436" t="s">
        <v>309</v>
      </c>
      <c r="BA4" s="436"/>
      <c r="BB4" s="436"/>
      <c r="BC4" s="436"/>
      <c r="BD4" s="149"/>
      <c r="BE4" s="153"/>
    </row>
    <row r="5" spans="1:57" s="154" customFormat="1" ht="20.25" customHeight="1">
      <c r="A5" s="152"/>
      <c r="B5" s="167"/>
      <c r="C5" s="167"/>
      <c r="D5" s="167"/>
      <c r="E5" s="167"/>
      <c r="F5" s="167"/>
      <c r="G5" s="167"/>
      <c r="H5" s="167"/>
      <c r="I5" s="167"/>
      <c r="J5" s="168"/>
      <c r="K5" s="169"/>
      <c r="L5" s="170"/>
      <c r="M5" s="170"/>
      <c r="N5" s="170"/>
      <c r="O5" s="170"/>
      <c r="P5" s="167"/>
      <c r="Q5" s="171"/>
      <c r="R5" s="171"/>
      <c r="S5" s="172"/>
      <c r="T5" s="152"/>
      <c r="U5" s="152"/>
      <c r="V5" s="152"/>
      <c r="W5" s="152"/>
      <c r="X5" s="152"/>
      <c r="Y5" s="152"/>
      <c r="Z5" s="158"/>
      <c r="AA5" s="158"/>
      <c r="AB5" s="156"/>
      <c r="AC5" s="156"/>
      <c r="AD5" s="173"/>
      <c r="AE5" s="173"/>
      <c r="AF5" s="173"/>
      <c r="AG5" s="173"/>
      <c r="AH5" s="152"/>
      <c r="AI5" s="152"/>
      <c r="AJ5" s="173" t="s">
        <v>154</v>
      </c>
      <c r="AK5" s="173"/>
      <c r="AL5" s="173"/>
      <c r="AM5" s="173"/>
      <c r="AN5" s="173"/>
      <c r="AO5" s="173"/>
      <c r="AP5" s="173"/>
      <c r="AQ5" s="173"/>
      <c r="AR5" s="162"/>
      <c r="AS5" s="162"/>
      <c r="AT5" s="174"/>
      <c r="AU5" s="173"/>
      <c r="AV5" s="437">
        <v>40</v>
      </c>
      <c r="AW5" s="438"/>
      <c r="AX5" s="174" t="s">
        <v>153</v>
      </c>
      <c r="AY5" s="173"/>
      <c r="AZ5" s="550">
        <v>160</v>
      </c>
      <c r="BA5" s="551"/>
      <c r="BB5" s="174" t="s">
        <v>152</v>
      </c>
      <c r="BC5" s="173"/>
      <c r="BD5" s="152"/>
      <c r="BE5" s="153"/>
    </row>
    <row r="6" spans="1:57" s="154" customFormat="1" ht="20.25" customHeight="1">
      <c r="A6" s="152"/>
      <c r="B6" s="167"/>
      <c r="C6" s="167"/>
      <c r="D6" s="167"/>
      <c r="E6" s="167"/>
      <c r="F6" s="167"/>
      <c r="G6" s="167"/>
      <c r="H6" s="167"/>
      <c r="I6" s="167"/>
      <c r="J6" s="168"/>
      <c r="K6" s="169"/>
      <c r="L6" s="170"/>
      <c r="M6" s="170"/>
      <c r="N6" s="170"/>
      <c r="O6" s="170"/>
      <c r="P6" s="167"/>
      <c r="Q6" s="171"/>
      <c r="R6" s="171"/>
      <c r="S6" s="172"/>
      <c r="T6" s="152"/>
      <c r="U6" s="152"/>
      <c r="V6" s="152"/>
      <c r="W6" s="152"/>
      <c r="X6" s="152"/>
      <c r="Y6" s="152"/>
      <c r="Z6" s="158"/>
      <c r="AA6" s="158"/>
      <c r="AB6" s="156"/>
      <c r="AC6" s="156"/>
      <c r="AD6" s="173"/>
      <c r="AE6" s="173"/>
      <c r="AF6" s="173"/>
      <c r="AG6" s="173"/>
      <c r="AH6" s="152"/>
      <c r="AI6" s="152"/>
      <c r="AJ6" s="173"/>
      <c r="AK6" s="173"/>
      <c r="AL6" s="173"/>
      <c r="AM6" s="172"/>
      <c r="AN6" s="173"/>
      <c r="AO6" s="175"/>
      <c r="AP6" s="175"/>
      <c r="AQ6" s="172" t="s">
        <v>310</v>
      </c>
      <c r="AR6" s="173"/>
      <c r="AS6" s="176"/>
      <c r="AT6" s="176"/>
      <c r="AU6" s="176"/>
      <c r="AV6" s="173"/>
      <c r="AW6" s="173"/>
      <c r="AX6" s="177"/>
      <c r="AY6" s="173"/>
      <c r="AZ6" s="437">
        <v>100</v>
      </c>
      <c r="BA6" s="438"/>
      <c r="BB6" s="178" t="s">
        <v>149</v>
      </c>
      <c r="BC6" s="173"/>
      <c r="BD6" s="152"/>
      <c r="BE6" s="153"/>
    </row>
    <row r="7" spans="1:57" s="154" customFormat="1" ht="20.25" customHeight="1">
      <c r="A7" s="152"/>
      <c r="B7" s="167"/>
      <c r="C7" s="167"/>
      <c r="D7" s="167"/>
      <c r="E7" s="167"/>
      <c r="F7" s="167"/>
      <c r="G7" s="167"/>
      <c r="H7" s="167"/>
      <c r="I7" s="167"/>
      <c r="J7" s="167"/>
      <c r="K7" s="179"/>
      <c r="L7" s="179"/>
      <c r="M7" s="179"/>
      <c r="N7" s="167"/>
      <c r="O7" s="180"/>
      <c r="P7" s="181"/>
      <c r="Q7" s="181"/>
      <c r="R7" s="182"/>
      <c r="S7" s="183"/>
      <c r="T7" s="152"/>
      <c r="U7" s="152"/>
      <c r="V7" s="152"/>
      <c r="W7" s="152"/>
      <c r="X7" s="152"/>
      <c r="Y7" s="152"/>
      <c r="Z7" s="158"/>
      <c r="AA7" s="158"/>
      <c r="AB7" s="156"/>
      <c r="AC7" s="156"/>
      <c r="AD7" s="184"/>
      <c r="AE7" s="146"/>
      <c r="AF7" s="146"/>
      <c r="AG7" s="146"/>
      <c r="AH7" s="152"/>
      <c r="AI7" s="152"/>
      <c r="AJ7" s="152"/>
      <c r="AK7" s="152"/>
      <c r="AL7" s="146"/>
      <c r="AM7" s="146"/>
      <c r="AN7" s="185"/>
      <c r="AO7" s="186"/>
      <c r="AP7" s="186"/>
      <c r="AQ7" s="187"/>
      <c r="AR7" s="187"/>
      <c r="AS7" s="187"/>
      <c r="AT7" s="187"/>
      <c r="AU7" s="187"/>
      <c r="AV7" s="187"/>
      <c r="AW7" s="173" t="s">
        <v>151</v>
      </c>
      <c r="AX7" s="173"/>
      <c r="AY7" s="173"/>
      <c r="AZ7" s="439">
        <f>DAY(EOMONTH(DATE(X2,AB2,1),0))</f>
        <v>30</v>
      </c>
      <c r="BA7" s="440"/>
      <c r="BB7" s="174" t="s">
        <v>150</v>
      </c>
      <c r="BC7" s="152"/>
      <c r="BD7" s="152"/>
      <c r="BE7" s="153"/>
    </row>
    <row r="8" spans="1:57" ht="5.0999999999999996" customHeight="1" thickBot="1">
      <c r="A8" s="188"/>
      <c r="B8" s="188"/>
      <c r="C8" s="189"/>
      <c r="D8" s="189"/>
      <c r="E8" s="188"/>
      <c r="F8" s="188"/>
      <c r="G8" s="190"/>
      <c r="H8" s="188"/>
      <c r="I8" s="188"/>
      <c r="J8" s="188"/>
      <c r="K8" s="188"/>
      <c r="L8" s="188"/>
      <c r="M8" s="188"/>
      <c r="N8" s="188"/>
      <c r="O8" s="188"/>
      <c r="P8" s="188"/>
      <c r="Q8" s="188"/>
      <c r="R8" s="188"/>
      <c r="S8" s="189"/>
      <c r="T8" s="188"/>
      <c r="U8" s="188"/>
      <c r="V8" s="188"/>
      <c r="W8" s="188"/>
      <c r="X8" s="188"/>
      <c r="Y8" s="188"/>
      <c r="Z8" s="188"/>
      <c r="AA8" s="188"/>
      <c r="AB8" s="188"/>
      <c r="AC8" s="188"/>
      <c r="AD8" s="188"/>
      <c r="AE8" s="188"/>
      <c r="AF8" s="188"/>
      <c r="AG8" s="188"/>
      <c r="AH8" s="188"/>
      <c r="AI8" s="188"/>
      <c r="AJ8" s="189"/>
      <c r="AK8" s="188"/>
      <c r="AL8" s="188"/>
      <c r="AM8" s="188"/>
      <c r="AN8" s="188"/>
      <c r="AO8" s="188"/>
      <c r="AP8" s="188"/>
      <c r="AQ8" s="188"/>
      <c r="AR8" s="188"/>
      <c r="AS8" s="188"/>
      <c r="AT8" s="188"/>
      <c r="AU8" s="188"/>
      <c r="AV8" s="188"/>
      <c r="AW8" s="188"/>
      <c r="AX8" s="188"/>
      <c r="AY8" s="188"/>
      <c r="AZ8" s="188"/>
      <c r="BA8" s="188"/>
      <c r="BB8" s="188"/>
      <c r="BC8" s="191"/>
      <c r="BD8" s="191"/>
      <c r="BE8" s="192"/>
    </row>
    <row r="9" spans="1:57" ht="20.25" customHeight="1" thickBot="1">
      <c r="A9" s="188"/>
      <c r="B9" s="441" t="s">
        <v>148</v>
      </c>
      <c r="C9" s="444" t="s">
        <v>311</v>
      </c>
      <c r="D9" s="445"/>
      <c r="E9" s="450" t="s">
        <v>312</v>
      </c>
      <c r="F9" s="445"/>
      <c r="G9" s="450" t="s">
        <v>313</v>
      </c>
      <c r="H9" s="444"/>
      <c r="I9" s="444"/>
      <c r="J9" s="444"/>
      <c r="K9" s="445"/>
      <c r="L9" s="450" t="s">
        <v>314</v>
      </c>
      <c r="M9" s="444"/>
      <c r="N9" s="444"/>
      <c r="O9" s="453"/>
      <c r="P9" s="456" t="s">
        <v>315</v>
      </c>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8" t="str">
        <f>IF(AZ3="４週","(10)1～4週目の勤務時間数合計","(10)1か月の勤務時間数合計")</f>
        <v>(10)1～4週目の勤務時間数合計</v>
      </c>
      <c r="AV9" s="459"/>
      <c r="AW9" s="458" t="s">
        <v>316</v>
      </c>
      <c r="AX9" s="459"/>
      <c r="AY9" s="466" t="s">
        <v>317</v>
      </c>
      <c r="AZ9" s="466"/>
      <c r="BA9" s="466"/>
      <c r="BB9" s="466"/>
      <c r="BC9" s="466"/>
      <c r="BD9" s="466"/>
    </row>
    <row r="10" spans="1:57" ht="20.25" customHeight="1" thickBot="1">
      <c r="A10" s="188"/>
      <c r="B10" s="442"/>
      <c r="C10" s="446"/>
      <c r="D10" s="447"/>
      <c r="E10" s="451"/>
      <c r="F10" s="447"/>
      <c r="G10" s="451"/>
      <c r="H10" s="446"/>
      <c r="I10" s="446"/>
      <c r="J10" s="446"/>
      <c r="K10" s="447"/>
      <c r="L10" s="451"/>
      <c r="M10" s="446"/>
      <c r="N10" s="446"/>
      <c r="O10" s="454"/>
      <c r="P10" s="468" t="s">
        <v>147</v>
      </c>
      <c r="Q10" s="469"/>
      <c r="R10" s="469"/>
      <c r="S10" s="469"/>
      <c r="T10" s="469"/>
      <c r="U10" s="469"/>
      <c r="V10" s="470"/>
      <c r="W10" s="468" t="s">
        <v>146</v>
      </c>
      <c r="X10" s="469"/>
      <c r="Y10" s="469"/>
      <c r="Z10" s="469"/>
      <c r="AA10" s="469"/>
      <c r="AB10" s="469"/>
      <c r="AC10" s="470"/>
      <c r="AD10" s="468" t="s">
        <v>145</v>
      </c>
      <c r="AE10" s="469"/>
      <c r="AF10" s="469"/>
      <c r="AG10" s="469"/>
      <c r="AH10" s="469"/>
      <c r="AI10" s="469"/>
      <c r="AJ10" s="470"/>
      <c r="AK10" s="468" t="s">
        <v>144</v>
      </c>
      <c r="AL10" s="469"/>
      <c r="AM10" s="469"/>
      <c r="AN10" s="469"/>
      <c r="AO10" s="469"/>
      <c r="AP10" s="469"/>
      <c r="AQ10" s="470"/>
      <c r="AR10" s="468" t="s">
        <v>143</v>
      </c>
      <c r="AS10" s="469"/>
      <c r="AT10" s="470"/>
      <c r="AU10" s="460"/>
      <c r="AV10" s="461"/>
      <c r="AW10" s="460"/>
      <c r="AX10" s="461"/>
      <c r="AY10" s="466"/>
      <c r="AZ10" s="466"/>
      <c r="BA10" s="466"/>
      <c r="BB10" s="466"/>
      <c r="BC10" s="466"/>
      <c r="BD10" s="466"/>
    </row>
    <row r="11" spans="1:57" ht="20.25" customHeight="1" thickBot="1">
      <c r="A11" s="188"/>
      <c r="B11" s="442"/>
      <c r="C11" s="446"/>
      <c r="D11" s="447"/>
      <c r="E11" s="451"/>
      <c r="F11" s="447"/>
      <c r="G11" s="451"/>
      <c r="H11" s="446"/>
      <c r="I11" s="446"/>
      <c r="J11" s="446"/>
      <c r="K11" s="447"/>
      <c r="L11" s="451"/>
      <c r="M11" s="446"/>
      <c r="N11" s="446"/>
      <c r="O11" s="454"/>
      <c r="P11" s="194">
        <f>DAY(DATE($X$2,$AB$2,1))</f>
        <v>1</v>
      </c>
      <c r="Q11" s="195">
        <f>DAY(DATE($X$2,$AB$2,2))</f>
        <v>2</v>
      </c>
      <c r="R11" s="195">
        <f>DAY(DATE($X$2,$AB$2,3))</f>
        <v>3</v>
      </c>
      <c r="S11" s="195">
        <f>DAY(DATE($X$2,$AB$2,4))</f>
        <v>4</v>
      </c>
      <c r="T11" s="195">
        <f>DAY(DATE($X$2,$AB$2,5))</f>
        <v>5</v>
      </c>
      <c r="U11" s="195">
        <f>DAY(DATE($X$2,$AB$2,6))</f>
        <v>6</v>
      </c>
      <c r="V11" s="196">
        <f>DAY(DATE($X$2,$AB$2,7))</f>
        <v>7</v>
      </c>
      <c r="W11" s="194">
        <f>DAY(DATE($X$2,$AB$2,8))</f>
        <v>8</v>
      </c>
      <c r="X11" s="195">
        <f>DAY(DATE($X$2,$AB$2,9))</f>
        <v>9</v>
      </c>
      <c r="Y11" s="195">
        <f>DAY(DATE($X$2,$AB$2,10))</f>
        <v>10</v>
      </c>
      <c r="Z11" s="195">
        <f>DAY(DATE($X$2,$AB$2,11))</f>
        <v>11</v>
      </c>
      <c r="AA11" s="195">
        <f>DAY(DATE($X$2,$AB$2,12))</f>
        <v>12</v>
      </c>
      <c r="AB11" s="195">
        <f>DAY(DATE($X$2,$AB$2,13))</f>
        <v>13</v>
      </c>
      <c r="AC11" s="196">
        <f>DAY(DATE($X$2,$AB$2,14))</f>
        <v>14</v>
      </c>
      <c r="AD11" s="194">
        <f>DAY(DATE($X$2,$AB$2,15))</f>
        <v>15</v>
      </c>
      <c r="AE11" s="195">
        <f>DAY(DATE($X$2,$AB$2,16))</f>
        <v>16</v>
      </c>
      <c r="AF11" s="195">
        <f>DAY(DATE($X$2,$AB$2,17))</f>
        <v>17</v>
      </c>
      <c r="AG11" s="195">
        <f>DAY(DATE($X$2,$AB$2,18))</f>
        <v>18</v>
      </c>
      <c r="AH11" s="195">
        <f>DAY(DATE($X$2,$AB$2,19))</f>
        <v>19</v>
      </c>
      <c r="AI11" s="195">
        <f>DAY(DATE($X$2,$AB$2,20))</f>
        <v>20</v>
      </c>
      <c r="AJ11" s="196">
        <f>DAY(DATE($X$2,$AB$2,21))</f>
        <v>21</v>
      </c>
      <c r="AK11" s="194">
        <f>DAY(DATE($X$2,$AB$2,22))</f>
        <v>22</v>
      </c>
      <c r="AL11" s="195">
        <f>DAY(DATE($X$2,$AB$2,23))</f>
        <v>23</v>
      </c>
      <c r="AM11" s="195">
        <f>DAY(DATE($X$2,$AB$2,24))</f>
        <v>24</v>
      </c>
      <c r="AN11" s="195">
        <f>DAY(DATE($X$2,$AB$2,25))</f>
        <v>25</v>
      </c>
      <c r="AO11" s="195">
        <f>DAY(DATE($X$2,$AB$2,26))</f>
        <v>26</v>
      </c>
      <c r="AP11" s="195">
        <f>DAY(DATE($X$2,$AB$2,27))</f>
        <v>27</v>
      </c>
      <c r="AQ11" s="196">
        <f>DAY(DATE($X$2,$AB$2,28))</f>
        <v>28</v>
      </c>
      <c r="AR11" s="194" t="str">
        <f>IF(AZ3="暦月",IF(DAY(DATE($X$2,$AB$2,29))=29,29,""),"")</f>
        <v/>
      </c>
      <c r="AS11" s="195" t="str">
        <f>IF(AZ3="暦月",IF(DAY(DATE($X$2,$AB$2,30))=30,30,""),"")</f>
        <v/>
      </c>
      <c r="AT11" s="196" t="str">
        <f>IF(AZ3="暦月",IF(DAY(DATE($X$2,$AB$2,31))=31,31,""),"")</f>
        <v/>
      </c>
      <c r="AU11" s="460"/>
      <c r="AV11" s="461"/>
      <c r="AW11" s="460"/>
      <c r="AX11" s="461"/>
      <c r="AY11" s="466"/>
      <c r="AZ11" s="466"/>
      <c r="BA11" s="466"/>
      <c r="BB11" s="466"/>
      <c r="BC11" s="466"/>
      <c r="BD11" s="466"/>
    </row>
    <row r="12" spans="1:57" ht="20.25" hidden="1" customHeight="1" thickBot="1">
      <c r="A12" s="188"/>
      <c r="B12" s="442"/>
      <c r="C12" s="446"/>
      <c r="D12" s="447"/>
      <c r="E12" s="451"/>
      <c r="F12" s="447"/>
      <c r="G12" s="451"/>
      <c r="H12" s="446"/>
      <c r="I12" s="446"/>
      <c r="J12" s="446"/>
      <c r="K12" s="447"/>
      <c r="L12" s="451"/>
      <c r="M12" s="446"/>
      <c r="N12" s="446"/>
      <c r="O12" s="454"/>
      <c r="P12" s="194">
        <f>WEEKDAY(DATE($X$2,$AB$2,1))</f>
        <v>2</v>
      </c>
      <c r="Q12" s="195">
        <f>WEEKDAY(DATE($X$2,$AB$2,2))</f>
        <v>3</v>
      </c>
      <c r="R12" s="195">
        <f>WEEKDAY(DATE($X$2,$AB$2,3))</f>
        <v>4</v>
      </c>
      <c r="S12" s="195">
        <f>WEEKDAY(DATE($X$2,$AB$2,4))</f>
        <v>5</v>
      </c>
      <c r="T12" s="195">
        <f>WEEKDAY(DATE($X$2,$AB$2,5))</f>
        <v>6</v>
      </c>
      <c r="U12" s="195">
        <f>WEEKDAY(DATE($X$2,$AB$2,6))</f>
        <v>7</v>
      </c>
      <c r="V12" s="196">
        <f>WEEKDAY(DATE($X$2,$AB$2,7))</f>
        <v>1</v>
      </c>
      <c r="W12" s="194">
        <f>WEEKDAY(DATE($X$2,$AB$2,8))</f>
        <v>2</v>
      </c>
      <c r="X12" s="195">
        <f>WEEKDAY(DATE($X$2,$AB$2,9))</f>
        <v>3</v>
      </c>
      <c r="Y12" s="195">
        <f>WEEKDAY(DATE($X$2,$AB$2,10))</f>
        <v>4</v>
      </c>
      <c r="Z12" s="195">
        <f>WEEKDAY(DATE($X$2,$AB$2,11))</f>
        <v>5</v>
      </c>
      <c r="AA12" s="195">
        <f>WEEKDAY(DATE($X$2,$AB$2,12))</f>
        <v>6</v>
      </c>
      <c r="AB12" s="195">
        <f>WEEKDAY(DATE($X$2,$AB$2,13))</f>
        <v>7</v>
      </c>
      <c r="AC12" s="196">
        <f>WEEKDAY(DATE($X$2,$AB$2,14))</f>
        <v>1</v>
      </c>
      <c r="AD12" s="194">
        <f>WEEKDAY(DATE($X$2,$AB$2,15))</f>
        <v>2</v>
      </c>
      <c r="AE12" s="195">
        <f>WEEKDAY(DATE($X$2,$AB$2,16))</f>
        <v>3</v>
      </c>
      <c r="AF12" s="195">
        <f>WEEKDAY(DATE($X$2,$AB$2,17))</f>
        <v>4</v>
      </c>
      <c r="AG12" s="195">
        <f>WEEKDAY(DATE($X$2,$AB$2,18))</f>
        <v>5</v>
      </c>
      <c r="AH12" s="195">
        <f>WEEKDAY(DATE($X$2,$AB$2,19))</f>
        <v>6</v>
      </c>
      <c r="AI12" s="195">
        <f>WEEKDAY(DATE($X$2,$AB$2,20))</f>
        <v>7</v>
      </c>
      <c r="AJ12" s="196">
        <f>WEEKDAY(DATE($X$2,$AB$2,21))</f>
        <v>1</v>
      </c>
      <c r="AK12" s="194">
        <f>WEEKDAY(DATE($X$2,$AB$2,22))</f>
        <v>2</v>
      </c>
      <c r="AL12" s="195">
        <f>WEEKDAY(DATE($X$2,$AB$2,23))</f>
        <v>3</v>
      </c>
      <c r="AM12" s="195">
        <f>WEEKDAY(DATE($X$2,$AB$2,24))</f>
        <v>4</v>
      </c>
      <c r="AN12" s="195">
        <f>WEEKDAY(DATE($X$2,$AB$2,25))</f>
        <v>5</v>
      </c>
      <c r="AO12" s="195">
        <f>WEEKDAY(DATE($X$2,$AB$2,26))</f>
        <v>6</v>
      </c>
      <c r="AP12" s="195">
        <f>WEEKDAY(DATE($X$2,$AB$2,27))</f>
        <v>7</v>
      </c>
      <c r="AQ12" s="196">
        <f>WEEKDAY(DATE($X$2,$AB$2,28))</f>
        <v>1</v>
      </c>
      <c r="AR12" s="194">
        <f>IF(AR11=29,WEEKDAY(DATE($X$2,$AB$2,29)),0)</f>
        <v>0</v>
      </c>
      <c r="AS12" s="195">
        <f>IF(AS11=30,WEEKDAY(DATE($X$2,$AB$2,30)),0)</f>
        <v>0</v>
      </c>
      <c r="AT12" s="196">
        <f>IF(AT11=31,WEEKDAY(DATE($X$2,$AB$2,31)),0)</f>
        <v>0</v>
      </c>
      <c r="AU12" s="462"/>
      <c r="AV12" s="463"/>
      <c r="AW12" s="462"/>
      <c r="AX12" s="463"/>
      <c r="AY12" s="467"/>
      <c r="AZ12" s="467"/>
      <c r="BA12" s="467"/>
      <c r="BB12" s="467"/>
      <c r="BC12" s="467"/>
      <c r="BD12" s="467"/>
    </row>
    <row r="13" spans="1:57" ht="20.25" customHeight="1" thickBot="1">
      <c r="A13" s="188"/>
      <c r="B13" s="443"/>
      <c r="C13" s="448"/>
      <c r="D13" s="449"/>
      <c r="E13" s="452"/>
      <c r="F13" s="449"/>
      <c r="G13" s="452"/>
      <c r="H13" s="448"/>
      <c r="I13" s="448"/>
      <c r="J13" s="448"/>
      <c r="K13" s="449"/>
      <c r="L13" s="452"/>
      <c r="M13" s="448"/>
      <c r="N13" s="448"/>
      <c r="O13" s="455"/>
      <c r="P13" s="197" t="str">
        <f>IF(P12=1,"日",IF(P12=2,"月",IF(P12=3,"火",IF(P12=4,"水",IF(P12=5,"木",IF(P12=6,"金","土"))))))</f>
        <v>月</v>
      </c>
      <c r="Q13" s="198" t="str">
        <f t="shared" ref="Q13:AQ13" si="0">IF(Q12=1,"日",IF(Q12=2,"月",IF(Q12=3,"火",IF(Q12=4,"水",IF(Q12=5,"木",IF(Q12=6,"金","土"))))))</f>
        <v>火</v>
      </c>
      <c r="R13" s="198" t="str">
        <f t="shared" si="0"/>
        <v>水</v>
      </c>
      <c r="S13" s="198" t="str">
        <f t="shared" si="0"/>
        <v>木</v>
      </c>
      <c r="T13" s="198" t="str">
        <f t="shared" si="0"/>
        <v>金</v>
      </c>
      <c r="U13" s="198" t="str">
        <f t="shared" si="0"/>
        <v>土</v>
      </c>
      <c r="V13" s="199" t="str">
        <f t="shared" si="0"/>
        <v>日</v>
      </c>
      <c r="W13" s="197" t="str">
        <f t="shared" si="0"/>
        <v>月</v>
      </c>
      <c r="X13" s="198" t="str">
        <f t="shared" si="0"/>
        <v>火</v>
      </c>
      <c r="Y13" s="198" t="str">
        <f t="shared" si="0"/>
        <v>水</v>
      </c>
      <c r="Z13" s="198" t="str">
        <f t="shared" si="0"/>
        <v>木</v>
      </c>
      <c r="AA13" s="198" t="str">
        <f t="shared" si="0"/>
        <v>金</v>
      </c>
      <c r="AB13" s="198" t="str">
        <f t="shared" si="0"/>
        <v>土</v>
      </c>
      <c r="AC13" s="199" t="str">
        <f t="shared" si="0"/>
        <v>日</v>
      </c>
      <c r="AD13" s="197" t="str">
        <f t="shared" si="0"/>
        <v>月</v>
      </c>
      <c r="AE13" s="198" t="str">
        <f t="shared" si="0"/>
        <v>火</v>
      </c>
      <c r="AF13" s="198" t="str">
        <f t="shared" si="0"/>
        <v>水</v>
      </c>
      <c r="AG13" s="198" t="str">
        <f t="shared" si="0"/>
        <v>木</v>
      </c>
      <c r="AH13" s="198" t="str">
        <f t="shared" si="0"/>
        <v>金</v>
      </c>
      <c r="AI13" s="198" t="str">
        <f t="shared" si="0"/>
        <v>土</v>
      </c>
      <c r="AJ13" s="199" t="str">
        <f t="shared" si="0"/>
        <v>日</v>
      </c>
      <c r="AK13" s="197" t="str">
        <f t="shared" si="0"/>
        <v>月</v>
      </c>
      <c r="AL13" s="198" t="str">
        <f t="shared" si="0"/>
        <v>火</v>
      </c>
      <c r="AM13" s="198" t="str">
        <f t="shared" si="0"/>
        <v>水</v>
      </c>
      <c r="AN13" s="198" t="str">
        <f t="shared" si="0"/>
        <v>木</v>
      </c>
      <c r="AO13" s="198" t="str">
        <f t="shared" si="0"/>
        <v>金</v>
      </c>
      <c r="AP13" s="198" t="str">
        <f t="shared" si="0"/>
        <v>土</v>
      </c>
      <c r="AQ13" s="199" t="str">
        <f t="shared" si="0"/>
        <v>日</v>
      </c>
      <c r="AR13" s="198" t="str">
        <f>IF(AR12=1,"日",IF(AR12=2,"月",IF(AR12=3,"火",IF(AR12=4,"水",IF(AR12=5,"木",IF(AR12=6,"金",IF(AR12=0,"","土")))))))</f>
        <v/>
      </c>
      <c r="AS13" s="198" t="str">
        <f>IF(AS12=1,"日",IF(AS12=2,"月",IF(AS12=3,"火",IF(AS12=4,"水",IF(AS12=5,"木",IF(AS12=6,"金",IF(AS12=0,"","土")))))))</f>
        <v/>
      </c>
      <c r="AT13" s="198" t="str">
        <f>IF(AT12=1,"日",IF(AT12=2,"月",IF(AT12=3,"火",IF(AT12=4,"水",IF(AT12=5,"木",IF(AT12=6,"金",IF(AT12=0,"","土")))))))</f>
        <v/>
      </c>
      <c r="AU13" s="464"/>
      <c r="AV13" s="465"/>
      <c r="AW13" s="464"/>
      <c r="AX13" s="465"/>
      <c r="AY13" s="467"/>
      <c r="AZ13" s="467"/>
      <c r="BA13" s="467"/>
      <c r="BB13" s="467"/>
      <c r="BC13" s="467"/>
      <c r="BD13" s="467"/>
    </row>
    <row r="14" spans="1:57" ht="39.9" customHeight="1">
      <c r="A14" s="188"/>
      <c r="B14" s="200">
        <v>1</v>
      </c>
      <c r="C14" s="491" t="s">
        <v>140</v>
      </c>
      <c r="D14" s="492"/>
      <c r="E14" s="493" t="s">
        <v>139</v>
      </c>
      <c r="F14" s="494"/>
      <c r="G14" s="495" t="s">
        <v>142</v>
      </c>
      <c r="H14" s="496"/>
      <c r="I14" s="496"/>
      <c r="J14" s="496"/>
      <c r="K14" s="497"/>
      <c r="L14" s="498" t="s">
        <v>141</v>
      </c>
      <c r="M14" s="499"/>
      <c r="N14" s="499"/>
      <c r="O14" s="500"/>
      <c r="P14" s="201">
        <v>8</v>
      </c>
      <c r="Q14" s="202">
        <v>8</v>
      </c>
      <c r="R14" s="202"/>
      <c r="S14" s="202"/>
      <c r="T14" s="202">
        <v>8</v>
      </c>
      <c r="U14" s="202">
        <v>8</v>
      </c>
      <c r="V14" s="203">
        <v>8</v>
      </c>
      <c r="W14" s="201">
        <v>8</v>
      </c>
      <c r="X14" s="202">
        <v>8</v>
      </c>
      <c r="Y14" s="202"/>
      <c r="Z14" s="202"/>
      <c r="AA14" s="202">
        <v>8</v>
      </c>
      <c r="AB14" s="202">
        <v>8</v>
      </c>
      <c r="AC14" s="203">
        <v>8</v>
      </c>
      <c r="AD14" s="201">
        <v>8</v>
      </c>
      <c r="AE14" s="202">
        <v>8</v>
      </c>
      <c r="AF14" s="202"/>
      <c r="AG14" s="202"/>
      <c r="AH14" s="202">
        <v>8</v>
      </c>
      <c r="AI14" s="202">
        <v>8</v>
      </c>
      <c r="AJ14" s="203">
        <v>8</v>
      </c>
      <c r="AK14" s="201">
        <v>8</v>
      </c>
      <c r="AL14" s="202">
        <v>8</v>
      </c>
      <c r="AM14" s="202"/>
      <c r="AN14" s="202"/>
      <c r="AO14" s="202">
        <v>8</v>
      </c>
      <c r="AP14" s="202">
        <v>8</v>
      </c>
      <c r="AQ14" s="203">
        <v>8</v>
      </c>
      <c r="AR14" s="201"/>
      <c r="AS14" s="202"/>
      <c r="AT14" s="203"/>
      <c r="AU14" s="501">
        <f>IF($AZ$3="４週",SUM(P14:AQ14),IF($AZ$3="暦月",SUM(P14:AT14),""))</f>
        <v>160</v>
      </c>
      <c r="AV14" s="502"/>
      <c r="AW14" s="503">
        <f t="shared" ref="AW14:AW31" si="1">IF($AZ$3="４週",AU14/4,IF($AZ$3="暦月",AU14/($AZ$7/7),""))</f>
        <v>40</v>
      </c>
      <c r="AX14" s="504"/>
      <c r="AY14" s="471"/>
      <c r="AZ14" s="472"/>
      <c r="BA14" s="472"/>
      <c r="BB14" s="472"/>
      <c r="BC14" s="472"/>
      <c r="BD14" s="473"/>
    </row>
    <row r="15" spans="1:57" ht="39.9" customHeight="1">
      <c r="A15" s="188"/>
      <c r="B15" s="204">
        <f t="shared" ref="B15:B31" si="2">B14+1</f>
        <v>2</v>
      </c>
      <c r="C15" s="474" t="s">
        <v>136</v>
      </c>
      <c r="D15" s="475"/>
      <c r="E15" s="476" t="s">
        <v>139</v>
      </c>
      <c r="F15" s="477"/>
      <c r="G15" s="478" t="s">
        <v>142</v>
      </c>
      <c r="H15" s="479"/>
      <c r="I15" s="479"/>
      <c r="J15" s="479"/>
      <c r="K15" s="480"/>
      <c r="L15" s="481" t="s">
        <v>318</v>
      </c>
      <c r="M15" s="482"/>
      <c r="N15" s="482"/>
      <c r="O15" s="483"/>
      <c r="P15" s="205">
        <v>8</v>
      </c>
      <c r="Q15" s="206">
        <v>8</v>
      </c>
      <c r="R15" s="206"/>
      <c r="S15" s="206"/>
      <c r="T15" s="206">
        <v>8</v>
      </c>
      <c r="U15" s="206">
        <v>8</v>
      </c>
      <c r="V15" s="207">
        <v>8</v>
      </c>
      <c r="W15" s="205">
        <v>8</v>
      </c>
      <c r="X15" s="206">
        <v>8</v>
      </c>
      <c r="Y15" s="206"/>
      <c r="Z15" s="206"/>
      <c r="AA15" s="206">
        <v>8</v>
      </c>
      <c r="AB15" s="206">
        <v>8</v>
      </c>
      <c r="AC15" s="207">
        <v>8</v>
      </c>
      <c r="AD15" s="205">
        <v>8</v>
      </c>
      <c r="AE15" s="206">
        <v>8</v>
      </c>
      <c r="AF15" s="206"/>
      <c r="AG15" s="206"/>
      <c r="AH15" s="206">
        <v>8</v>
      </c>
      <c r="AI15" s="206">
        <v>8</v>
      </c>
      <c r="AJ15" s="207">
        <v>8</v>
      </c>
      <c r="AK15" s="205">
        <v>8</v>
      </c>
      <c r="AL15" s="206">
        <v>8</v>
      </c>
      <c r="AM15" s="206"/>
      <c r="AN15" s="206"/>
      <c r="AO15" s="206">
        <v>8</v>
      </c>
      <c r="AP15" s="206">
        <v>8</v>
      </c>
      <c r="AQ15" s="207">
        <v>8</v>
      </c>
      <c r="AR15" s="205"/>
      <c r="AS15" s="206"/>
      <c r="AT15" s="207"/>
      <c r="AU15" s="484">
        <f>IF($AZ$3="４週",SUM(P15:AQ15),IF($AZ$3="暦月",SUM(P15:AT15),""))</f>
        <v>160</v>
      </c>
      <c r="AV15" s="485"/>
      <c r="AW15" s="486">
        <f t="shared" si="1"/>
        <v>40</v>
      </c>
      <c r="AX15" s="487"/>
      <c r="AY15" s="488"/>
      <c r="AZ15" s="489"/>
      <c r="BA15" s="489"/>
      <c r="BB15" s="489"/>
      <c r="BC15" s="489"/>
      <c r="BD15" s="490"/>
    </row>
    <row r="16" spans="1:57" ht="39.9" customHeight="1">
      <c r="A16" s="188"/>
      <c r="B16" s="204">
        <f t="shared" si="2"/>
        <v>3</v>
      </c>
      <c r="C16" s="474" t="s">
        <v>136</v>
      </c>
      <c r="D16" s="475"/>
      <c r="E16" s="476" t="s">
        <v>139</v>
      </c>
      <c r="F16" s="477"/>
      <c r="G16" s="478" t="s">
        <v>136</v>
      </c>
      <c r="H16" s="479"/>
      <c r="I16" s="479"/>
      <c r="J16" s="479"/>
      <c r="K16" s="480"/>
      <c r="L16" s="481" t="s">
        <v>138</v>
      </c>
      <c r="M16" s="482"/>
      <c r="N16" s="482"/>
      <c r="O16" s="483"/>
      <c r="P16" s="205">
        <v>8</v>
      </c>
      <c r="Q16" s="206">
        <v>8</v>
      </c>
      <c r="R16" s="206"/>
      <c r="S16" s="206"/>
      <c r="T16" s="206">
        <v>8</v>
      </c>
      <c r="U16" s="206">
        <v>8</v>
      </c>
      <c r="V16" s="207">
        <v>8</v>
      </c>
      <c r="W16" s="205">
        <v>8</v>
      </c>
      <c r="X16" s="206">
        <v>8</v>
      </c>
      <c r="Y16" s="206"/>
      <c r="Z16" s="206"/>
      <c r="AA16" s="206">
        <v>8</v>
      </c>
      <c r="AB16" s="206">
        <v>8</v>
      </c>
      <c r="AC16" s="207">
        <v>8</v>
      </c>
      <c r="AD16" s="205">
        <v>8</v>
      </c>
      <c r="AE16" s="206">
        <v>8</v>
      </c>
      <c r="AF16" s="206"/>
      <c r="AG16" s="206"/>
      <c r="AH16" s="206">
        <v>8</v>
      </c>
      <c r="AI16" s="206">
        <v>8</v>
      </c>
      <c r="AJ16" s="207">
        <v>8</v>
      </c>
      <c r="AK16" s="205">
        <v>8</v>
      </c>
      <c r="AL16" s="206">
        <v>8</v>
      </c>
      <c r="AM16" s="206"/>
      <c r="AN16" s="206"/>
      <c r="AO16" s="206">
        <v>8</v>
      </c>
      <c r="AP16" s="206">
        <v>8</v>
      </c>
      <c r="AQ16" s="207">
        <v>8</v>
      </c>
      <c r="AR16" s="205"/>
      <c r="AS16" s="206"/>
      <c r="AT16" s="207"/>
      <c r="AU16" s="484">
        <f>IF($AZ$3="４週",SUM(P16:AQ16),IF($AZ$3="暦月",SUM(P16:AT16),""))</f>
        <v>160</v>
      </c>
      <c r="AV16" s="485"/>
      <c r="AW16" s="486">
        <f t="shared" si="1"/>
        <v>40</v>
      </c>
      <c r="AX16" s="487"/>
      <c r="AY16" s="488"/>
      <c r="AZ16" s="489"/>
      <c r="BA16" s="489"/>
      <c r="BB16" s="489"/>
      <c r="BC16" s="489"/>
      <c r="BD16" s="490"/>
    </row>
    <row r="17" spans="1:56" ht="39.9" customHeight="1">
      <c r="A17" s="188"/>
      <c r="B17" s="204">
        <f t="shared" si="2"/>
        <v>4</v>
      </c>
      <c r="C17" s="474" t="s">
        <v>136</v>
      </c>
      <c r="D17" s="475"/>
      <c r="E17" s="476" t="s">
        <v>139</v>
      </c>
      <c r="F17" s="477"/>
      <c r="G17" s="478" t="s">
        <v>136</v>
      </c>
      <c r="H17" s="479"/>
      <c r="I17" s="479"/>
      <c r="J17" s="479"/>
      <c r="K17" s="480"/>
      <c r="L17" s="481" t="s">
        <v>135</v>
      </c>
      <c r="M17" s="482"/>
      <c r="N17" s="482"/>
      <c r="O17" s="483"/>
      <c r="P17" s="205">
        <v>8</v>
      </c>
      <c r="Q17" s="206">
        <v>8</v>
      </c>
      <c r="R17" s="206"/>
      <c r="S17" s="206"/>
      <c r="T17" s="206">
        <v>8</v>
      </c>
      <c r="U17" s="206">
        <v>8</v>
      </c>
      <c r="V17" s="207">
        <v>8</v>
      </c>
      <c r="W17" s="205">
        <v>8</v>
      </c>
      <c r="X17" s="206">
        <v>8</v>
      </c>
      <c r="Y17" s="206"/>
      <c r="Z17" s="206"/>
      <c r="AA17" s="206">
        <v>8</v>
      </c>
      <c r="AB17" s="206">
        <v>8</v>
      </c>
      <c r="AC17" s="207">
        <v>8</v>
      </c>
      <c r="AD17" s="205">
        <v>8</v>
      </c>
      <c r="AE17" s="206">
        <v>8</v>
      </c>
      <c r="AF17" s="206"/>
      <c r="AG17" s="206"/>
      <c r="AH17" s="206">
        <v>8</v>
      </c>
      <c r="AI17" s="206">
        <v>8</v>
      </c>
      <c r="AJ17" s="207">
        <v>8</v>
      </c>
      <c r="AK17" s="205">
        <v>8</v>
      </c>
      <c r="AL17" s="206">
        <v>8</v>
      </c>
      <c r="AM17" s="206"/>
      <c r="AN17" s="206"/>
      <c r="AO17" s="206">
        <v>8</v>
      </c>
      <c r="AP17" s="206">
        <v>8</v>
      </c>
      <c r="AQ17" s="207">
        <v>8</v>
      </c>
      <c r="AR17" s="205"/>
      <c r="AS17" s="206"/>
      <c r="AT17" s="207"/>
      <c r="AU17" s="484">
        <f>IF($AZ$3="４週",SUM(P17:AQ17),IF($AZ$3="暦月",SUM(P17:AT17),""))</f>
        <v>160</v>
      </c>
      <c r="AV17" s="485"/>
      <c r="AW17" s="486">
        <f t="shared" si="1"/>
        <v>40</v>
      </c>
      <c r="AX17" s="487"/>
      <c r="AY17" s="488"/>
      <c r="AZ17" s="489"/>
      <c r="BA17" s="489"/>
      <c r="BB17" s="489"/>
      <c r="BC17" s="489"/>
      <c r="BD17" s="490"/>
    </row>
    <row r="18" spans="1:56" ht="39.9" customHeight="1">
      <c r="A18" s="188"/>
      <c r="B18" s="204">
        <f t="shared" si="2"/>
        <v>5</v>
      </c>
      <c r="C18" s="474" t="s">
        <v>136</v>
      </c>
      <c r="D18" s="475"/>
      <c r="E18" s="476" t="s">
        <v>137</v>
      </c>
      <c r="F18" s="477"/>
      <c r="G18" s="478" t="s">
        <v>136</v>
      </c>
      <c r="H18" s="479"/>
      <c r="I18" s="479"/>
      <c r="J18" s="479"/>
      <c r="K18" s="480"/>
      <c r="L18" s="481" t="s">
        <v>319</v>
      </c>
      <c r="M18" s="482"/>
      <c r="N18" s="482"/>
      <c r="O18" s="483"/>
      <c r="P18" s="205">
        <v>4</v>
      </c>
      <c r="Q18" s="206">
        <v>4</v>
      </c>
      <c r="R18" s="206"/>
      <c r="S18" s="206"/>
      <c r="T18" s="206">
        <v>4</v>
      </c>
      <c r="U18" s="206">
        <v>4</v>
      </c>
      <c r="V18" s="207">
        <v>4</v>
      </c>
      <c r="W18" s="205">
        <v>4</v>
      </c>
      <c r="X18" s="206">
        <v>4</v>
      </c>
      <c r="Y18" s="206"/>
      <c r="Z18" s="206"/>
      <c r="AA18" s="206">
        <v>4</v>
      </c>
      <c r="AB18" s="206">
        <v>4</v>
      </c>
      <c r="AC18" s="207">
        <v>4</v>
      </c>
      <c r="AD18" s="205">
        <v>4</v>
      </c>
      <c r="AE18" s="206">
        <v>4</v>
      </c>
      <c r="AF18" s="206"/>
      <c r="AG18" s="206"/>
      <c r="AH18" s="206">
        <v>4</v>
      </c>
      <c r="AI18" s="206">
        <v>4</v>
      </c>
      <c r="AJ18" s="207">
        <v>4</v>
      </c>
      <c r="AK18" s="205">
        <v>4</v>
      </c>
      <c r="AL18" s="206">
        <v>4</v>
      </c>
      <c r="AM18" s="206"/>
      <c r="AN18" s="206"/>
      <c r="AO18" s="206">
        <v>4</v>
      </c>
      <c r="AP18" s="206">
        <v>4</v>
      </c>
      <c r="AQ18" s="207">
        <v>4</v>
      </c>
      <c r="AR18" s="205"/>
      <c r="AS18" s="206"/>
      <c r="AT18" s="207"/>
      <c r="AU18" s="484">
        <f t="shared" ref="AU18:AU31" si="3">IF($AZ$3="４週",SUM(P18:AQ18),IF($AZ$3="暦月",SUM(P18:AT18),""))</f>
        <v>80</v>
      </c>
      <c r="AV18" s="485"/>
      <c r="AW18" s="486">
        <f t="shared" si="1"/>
        <v>20</v>
      </c>
      <c r="AX18" s="487"/>
      <c r="AY18" s="488"/>
      <c r="AZ18" s="489"/>
      <c r="BA18" s="489"/>
      <c r="BB18" s="489"/>
      <c r="BC18" s="489"/>
      <c r="BD18" s="490"/>
    </row>
    <row r="19" spans="1:56" ht="39.9" customHeight="1">
      <c r="A19" s="188"/>
      <c r="B19" s="204">
        <f t="shared" si="2"/>
        <v>6</v>
      </c>
      <c r="C19" s="474"/>
      <c r="D19" s="475"/>
      <c r="E19" s="476"/>
      <c r="F19" s="477"/>
      <c r="G19" s="478"/>
      <c r="H19" s="479"/>
      <c r="I19" s="479"/>
      <c r="J19" s="479"/>
      <c r="K19" s="480"/>
      <c r="L19" s="481"/>
      <c r="M19" s="482"/>
      <c r="N19" s="482"/>
      <c r="O19" s="483"/>
      <c r="P19" s="205"/>
      <c r="Q19" s="206"/>
      <c r="R19" s="206"/>
      <c r="S19" s="206"/>
      <c r="T19" s="206"/>
      <c r="U19" s="206"/>
      <c r="V19" s="207"/>
      <c r="W19" s="205"/>
      <c r="X19" s="206"/>
      <c r="Y19" s="206"/>
      <c r="Z19" s="206"/>
      <c r="AA19" s="206"/>
      <c r="AB19" s="206"/>
      <c r="AC19" s="207"/>
      <c r="AD19" s="205"/>
      <c r="AE19" s="206"/>
      <c r="AF19" s="206"/>
      <c r="AG19" s="206"/>
      <c r="AH19" s="206"/>
      <c r="AI19" s="206"/>
      <c r="AJ19" s="207"/>
      <c r="AK19" s="205"/>
      <c r="AL19" s="206"/>
      <c r="AM19" s="206"/>
      <c r="AN19" s="206"/>
      <c r="AO19" s="206"/>
      <c r="AP19" s="206"/>
      <c r="AQ19" s="207"/>
      <c r="AR19" s="205"/>
      <c r="AS19" s="206"/>
      <c r="AT19" s="207"/>
      <c r="AU19" s="484">
        <f t="shared" si="3"/>
        <v>0</v>
      </c>
      <c r="AV19" s="485"/>
      <c r="AW19" s="486">
        <f t="shared" si="1"/>
        <v>0</v>
      </c>
      <c r="AX19" s="487"/>
      <c r="AY19" s="488"/>
      <c r="AZ19" s="489"/>
      <c r="BA19" s="489"/>
      <c r="BB19" s="489"/>
      <c r="BC19" s="489"/>
      <c r="BD19" s="490"/>
    </row>
    <row r="20" spans="1:56" ht="39.9" customHeight="1">
      <c r="A20" s="188"/>
      <c r="B20" s="204">
        <f t="shared" si="2"/>
        <v>7</v>
      </c>
      <c r="C20" s="474"/>
      <c r="D20" s="475"/>
      <c r="E20" s="476"/>
      <c r="F20" s="477"/>
      <c r="G20" s="478"/>
      <c r="H20" s="479"/>
      <c r="I20" s="479"/>
      <c r="J20" s="479"/>
      <c r="K20" s="480"/>
      <c r="L20" s="481"/>
      <c r="M20" s="482"/>
      <c r="N20" s="482"/>
      <c r="O20" s="483"/>
      <c r="P20" s="205"/>
      <c r="Q20" s="206"/>
      <c r="R20" s="206"/>
      <c r="S20" s="206"/>
      <c r="T20" s="206"/>
      <c r="U20" s="206"/>
      <c r="V20" s="207"/>
      <c r="W20" s="205"/>
      <c r="X20" s="206"/>
      <c r="Y20" s="206"/>
      <c r="Z20" s="206"/>
      <c r="AA20" s="206"/>
      <c r="AB20" s="206"/>
      <c r="AC20" s="207"/>
      <c r="AD20" s="205"/>
      <c r="AE20" s="206"/>
      <c r="AF20" s="206"/>
      <c r="AG20" s="206"/>
      <c r="AH20" s="206"/>
      <c r="AI20" s="206"/>
      <c r="AJ20" s="207"/>
      <c r="AK20" s="205"/>
      <c r="AL20" s="206"/>
      <c r="AM20" s="206"/>
      <c r="AN20" s="206"/>
      <c r="AO20" s="206"/>
      <c r="AP20" s="206"/>
      <c r="AQ20" s="207"/>
      <c r="AR20" s="205"/>
      <c r="AS20" s="206"/>
      <c r="AT20" s="207"/>
      <c r="AU20" s="484">
        <f>IF($AZ$3="４週",SUM(P20:AQ20),IF($AZ$3="暦月",SUM(P20:AT20),""))</f>
        <v>0</v>
      </c>
      <c r="AV20" s="485"/>
      <c r="AW20" s="486">
        <f t="shared" si="1"/>
        <v>0</v>
      </c>
      <c r="AX20" s="487"/>
      <c r="AY20" s="488"/>
      <c r="AZ20" s="489"/>
      <c r="BA20" s="489"/>
      <c r="BB20" s="489"/>
      <c r="BC20" s="489"/>
      <c r="BD20" s="490"/>
    </row>
    <row r="21" spans="1:56" ht="39.9" customHeight="1">
      <c r="A21" s="188"/>
      <c r="B21" s="204">
        <f t="shared" si="2"/>
        <v>8</v>
      </c>
      <c r="C21" s="474"/>
      <c r="D21" s="475"/>
      <c r="E21" s="476"/>
      <c r="F21" s="477"/>
      <c r="G21" s="478"/>
      <c r="H21" s="479"/>
      <c r="I21" s="479"/>
      <c r="J21" s="479"/>
      <c r="K21" s="480"/>
      <c r="L21" s="481"/>
      <c r="M21" s="482"/>
      <c r="N21" s="482"/>
      <c r="O21" s="483"/>
      <c r="P21" s="205"/>
      <c r="Q21" s="206"/>
      <c r="R21" s="206"/>
      <c r="S21" s="206"/>
      <c r="T21" s="206"/>
      <c r="U21" s="206"/>
      <c r="V21" s="207"/>
      <c r="W21" s="205"/>
      <c r="X21" s="206"/>
      <c r="Y21" s="206"/>
      <c r="Z21" s="206"/>
      <c r="AA21" s="206"/>
      <c r="AB21" s="206"/>
      <c r="AC21" s="207"/>
      <c r="AD21" s="205"/>
      <c r="AE21" s="206"/>
      <c r="AF21" s="206"/>
      <c r="AG21" s="206"/>
      <c r="AH21" s="206"/>
      <c r="AI21" s="206"/>
      <c r="AJ21" s="207"/>
      <c r="AK21" s="205"/>
      <c r="AL21" s="206"/>
      <c r="AM21" s="206"/>
      <c r="AN21" s="206"/>
      <c r="AO21" s="206"/>
      <c r="AP21" s="206"/>
      <c r="AQ21" s="207"/>
      <c r="AR21" s="205"/>
      <c r="AS21" s="206"/>
      <c r="AT21" s="207"/>
      <c r="AU21" s="484">
        <f t="shared" si="3"/>
        <v>0</v>
      </c>
      <c r="AV21" s="485"/>
      <c r="AW21" s="486">
        <f t="shared" si="1"/>
        <v>0</v>
      </c>
      <c r="AX21" s="487"/>
      <c r="AY21" s="488"/>
      <c r="AZ21" s="489"/>
      <c r="BA21" s="489"/>
      <c r="BB21" s="489"/>
      <c r="BC21" s="489"/>
      <c r="BD21" s="490"/>
    </row>
    <row r="22" spans="1:56" ht="39.9" customHeight="1">
      <c r="A22" s="188"/>
      <c r="B22" s="204">
        <f t="shared" si="2"/>
        <v>9</v>
      </c>
      <c r="C22" s="474"/>
      <c r="D22" s="475"/>
      <c r="E22" s="476"/>
      <c r="F22" s="477"/>
      <c r="G22" s="478"/>
      <c r="H22" s="479"/>
      <c r="I22" s="479"/>
      <c r="J22" s="479"/>
      <c r="K22" s="480"/>
      <c r="L22" s="481"/>
      <c r="M22" s="482"/>
      <c r="N22" s="482"/>
      <c r="O22" s="483"/>
      <c r="P22" s="205"/>
      <c r="Q22" s="206"/>
      <c r="R22" s="206"/>
      <c r="S22" s="206"/>
      <c r="T22" s="206"/>
      <c r="U22" s="206"/>
      <c r="V22" s="207"/>
      <c r="W22" s="205"/>
      <c r="X22" s="206"/>
      <c r="Y22" s="206"/>
      <c r="Z22" s="206"/>
      <c r="AA22" s="206"/>
      <c r="AB22" s="206"/>
      <c r="AC22" s="207"/>
      <c r="AD22" s="205"/>
      <c r="AE22" s="206"/>
      <c r="AF22" s="206"/>
      <c r="AG22" s="206"/>
      <c r="AH22" s="206"/>
      <c r="AI22" s="206"/>
      <c r="AJ22" s="207"/>
      <c r="AK22" s="205"/>
      <c r="AL22" s="206"/>
      <c r="AM22" s="206"/>
      <c r="AN22" s="206"/>
      <c r="AO22" s="206"/>
      <c r="AP22" s="206"/>
      <c r="AQ22" s="207"/>
      <c r="AR22" s="205"/>
      <c r="AS22" s="206"/>
      <c r="AT22" s="207"/>
      <c r="AU22" s="484">
        <f t="shared" si="3"/>
        <v>0</v>
      </c>
      <c r="AV22" s="485"/>
      <c r="AW22" s="486">
        <f t="shared" si="1"/>
        <v>0</v>
      </c>
      <c r="AX22" s="487"/>
      <c r="AY22" s="488"/>
      <c r="AZ22" s="489"/>
      <c r="BA22" s="489"/>
      <c r="BB22" s="489"/>
      <c r="BC22" s="489"/>
      <c r="BD22" s="490"/>
    </row>
    <row r="23" spans="1:56" ht="39.9" customHeight="1">
      <c r="A23" s="188"/>
      <c r="B23" s="204">
        <f t="shared" si="2"/>
        <v>10</v>
      </c>
      <c r="C23" s="474"/>
      <c r="D23" s="475"/>
      <c r="E23" s="476"/>
      <c r="F23" s="477"/>
      <c r="G23" s="478"/>
      <c r="H23" s="479"/>
      <c r="I23" s="479"/>
      <c r="J23" s="479"/>
      <c r="K23" s="480"/>
      <c r="L23" s="481"/>
      <c r="M23" s="482"/>
      <c r="N23" s="482"/>
      <c r="O23" s="483"/>
      <c r="P23" s="205"/>
      <c r="Q23" s="206"/>
      <c r="R23" s="206"/>
      <c r="S23" s="206"/>
      <c r="T23" s="206"/>
      <c r="U23" s="206"/>
      <c r="V23" s="207"/>
      <c r="W23" s="205"/>
      <c r="X23" s="206"/>
      <c r="Y23" s="206"/>
      <c r="Z23" s="206"/>
      <c r="AA23" s="206"/>
      <c r="AB23" s="206"/>
      <c r="AC23" s="207"/>
      <c r="AD23" s="205"/>
      <c r="AE23" s="206"/>
      <c r="AF23" s="206"/>
      <c r="AG23" s="206"/>
      <c r="AH23" s="206"/>
      <c r="AI23" s="206"/>
      <c r="AJ23" s="207"/>
      <c r="AK23" s="205"/>
      <c r="AL23" s="206"/>
      <c r="AM23" s="206"/>
      <c r="AN23" s="206"/>
      <c r="AO23" s="206"/>
      <c r="AP23" s="206"/>
      <c r="AQ23" s="207"/>
      <c r="AR23" s="205"/>
      <c r="AS23" s="206"/>
      <c r="AT23" s="207"/>
      <c r="AU23" s="484">
        <f t="shared" si="3"/>
        <v>0</v>
      </c>
      <c r="AV23" s="485"/>
      <c r="AW23" s="486">
        <f t="shared" si="1"/>
        <v>0</v>
      </c>
      <c r="AX23" s="487"/>
      <c r="AY23" s="488"/>
      <c r="AZ23" s="489"/>
      <c r="BA23" s="489"/>
      <c r="BB23" s="489"/>
      <c r="BC23" s="489"/>
      <c r="BD23" s="490"/>
    </row>
    <row r="24" spans="1:56" ht="39.9" customHeight="1">
      <c r="A24" s="188"/>
      <c r="B24" s="204">
        <f t="shared" si="2"/>
        <v>11</v>
      </c>
      <c r="C24" s="474"/>
      <c r="D24" s="475"/>
      <c r="E24" s="476"/>
      <c r="F24" s="477"/>
      <c r="G24" s="478"/>
      <c r="H24" s="479"/>
      <c r="I24" s="479"/>
      <c r="J24" s="479"/>
      <c r="K24" s="480"/>
      <c r="L24" s="481"/>
      <c r="M24" s="482"/>
      <c r="N24" s="482"/>
      <c r="O24" s="483"/>
      <c r="P24" s="205"/>
      <c r="Q24" s="206"/>
      <c r="R24" s="206"/>
      <c r="S24" s="206"/>
      <c r="T24" s="206"/>
      <c r="U24" s="206"/>
      <c r="V24" s="207"/>
      <c r="W24" s="205"/>
      <c r="X24" s="206"/>
      <c r="Y24" s="206"/>
      <c r="Z24" s="206"/>
      <c r="AA24" s="206"/>
      <c r="AB24" s="206"/>
      <c r="AC24" s="207"/>
      <c r="AD24" s="205"/>
      <c r="AE24" s="206"/>
      <c r="AF24" s="206"/>
      <c r="AG24" s="206"/>
      <c r="AH24" s="206"/>
      <c r="AI24" s="206"/>
      <c r="AJ24" s="207"/>
      <c r="AK24" s="205"/>
      <c r="AL24" s="206"/>
      <c r="AM24" s="206"/>
      <c r="AN24" s="206"/>
      <c r="AO24" s="206"/>
      <c r="AP24" s="206"/>
      <c r="AQ24" s="207"/>
      <c r="AR24" s="205"/>
      <c r="AS24" s="206"/>
      <c r="AT24" s="207"/>
      <c r="AU24" s="484">
        <f t="shared" si="3"/>
        <v>0</v>
      </c>
      <c r="AV24" s="485"/>
      <c r="AW24" s="486">
        <f t="shared" si="1"/>
        <v>0</v>
      </c>
      <c r="AX24" s="487"/>
      <c r="AY24" s="488"/>
      <c r="AZ24" s="489"/>
      <c r="BA24" s="489"/>
      <c r="BB24" s="489"/>
      <c r="BC24" s="489"/>
      <c r="BD24" s="490"/>
    </row>
    <row r="25" spans="1:56" ht="39.9" customHeight="1">
      <c r="A25" s="188"/>
      <c r="B25" s="204">
        <f t="shared" si="2"/>
        <v>12</v>
      </c>
      <c r="C25" s="474"/>
      <c r="D25" s="475"/>
      <c r="E25" s="476"/>
      <c r="F25" s="477"/>
      <c r="G25" s="478"/>
      <c r="H25" s="479"/>
      <c r="I25" s="479"/>
      <c r="J25" s="479"/>
      <c r="K25" s="480"/>
      <c r="L25" s="481"/>
      <c r="M25" s="482"/>
      <c r="N25" s="482"/>
      <c r="O25" s="483"/>
      <c r="P25" s="205"/>
      <c r="Q25" s="206"/>
      <c r="R25" s="206"/>
      <c r="S25" s="206"/>
      <c r="T25" s="206"/>
      <c r="U25" s="206"/>
      <c r="V25" s="207"/>
      <c r="W25" s="205"/>
      <c r="X25" s="206"/>
      <c r="Y25" s="206"/>
      <c r="Z25" s="206"/>
      <c r="AA25" s="206"/>
      <c r="AB25" s="206"/>
      <c r="AC25" s="207"/>
      <c r="AD25" s="205"/>
      <c r="AE25" s="206"/>
      <c r="AF25" s="206"/>
      <c r="AG25" s="206"/>
      <c r="AH25" s="206"/>
      <c r="AI25" s="206"/>
      <c r="AJ25" s="207"/>
      <c r="AK25" s="205"/>
      <c r="AL25" s="206"/>
      <c r="AM25" s="206"/>
      <c r="AN25" s="206"/>
      <c r="AO25" s="206"/>
      <c r="AP25" s="206"/>
      <c r="AQ25" s="207"/>
      <c r="AR25" s="205"/>
      <c r="AS25" s="206"/>
      <c r="AT25" s="207"/>
      <c r="AU25" s="484">
        <f t="shared" si="3"/>
        <v>0</v>
      </c>
      <c r="AV25" s="485"/>
      <c r="AW25" s="486">
        <f t="shared" si="1"/>
        <v>0</v>
      </c>
      <c r="AX25" s="487"/>
      <c r="AY25" s="488"/>
      <c r="AZ25" s="489"/>
      <c r="BA25" s="489"/>
      <c r="BB25" s="489"/>
      <c r="BC25" s="489"/>
      <c r="BD25" s="490"/>
    </row>
    <row r="26" spans="1:56" ht="39.9" customHeight="1">
      <c r="A26" s="188"/>
      <c r="B26" s="204">
        <f t="shared" si="2"/>
        <v>13</v>
      </c>
      <c r="C26" s="474"/>
      <c r="D26" s="475"/>
      <c r="E26" s="476"/>
      <c r="F26" s="477"/>
      <c r="G26" s="478"/>
      <c r="H26" s="479"/>
      <c r="I26" s="479"/>
      <c r="J26" s="479"/>
      <c r="K26" s="480"/>
      <c r="L26" s="481"/>
      <c r="M26" s="482"/>
      <c r="N26" s="482"/>
      <c r="O26" s="483"/>
      <c r="P26" s="205"/>
      <c r="Q26" s="206"/>
      <c r="R26" s="206"/>
      <c r="S26" s="206"/>
      <c r="T26" s="206"/>
      <c r="U26" s="206"/>
      <c r="V26" s="207"/>
      <c r="W26" s="205"/>
      <c r="X26" s="206"/>
      <c r="Y26" s="206"/>
      <c r="Z26" s="206"/>
      <c r="AA26" s="206"/>
      <c r="AB26" s="206"/>
      <c r="AC26" s="207"/>
      <c r="AD26" s="205"/>
      <c r="AE26" s="206"/>
      <c r="AF26" s="206"/>
      <c r="AG26" s="206"/>
      <c r="AH26" s="206"/>
      <c r="AI26" s="206"/>
      <c r="AJ26" s="207"/>
      <c r="AK26" s="205"/>
      <c r="AL26" s="206"/>
      <c r="AM26" s="206"/>
      <c r="AN26" s="206"/>
      <c r="AO26" s="206"/>
      <c r="AP26" s="206"/>
      <c r="AQ26" s="207"/>
      <c r="AR26" s="205"/>
      <c r="AS26" s="206"/>
      <c r="AT26" s="207"/>
      <c r="AU26" s="484">
        <f t="shared" si="3"/>
        <v>0</v>
      </c>
      <c r="AV26" s="485"/>
      <c r="AW26" s="486">
        <f t="shared" si="1"/>
        <v>0</v>
      </c>
      <c r="AX26" s="487"/>
      <c r="AY26" s="488"/>
      <c r="AZ26" s="489"/>
      <c r="BA26" s="489"/>
      <c r="BB26" s="489"/>
      <c r="BC26" s="489"/>
      <c r="BD26" s="490"/>
    </row>
    <row r="27" spans="1:56" ht="39.9" customHeight="1">
      <c r="A27" s="188"/>
      <c r="B27" s="204">
        <f t="shared" si="2"/>
        <v>14</v>
      </c>
      <c r="C27" s="474"/>
      <c r="D27" s="475"/>
      <c r="E27" s="476"/>
      <c r="F27" s="477"/>
      <c r="G27" s="478"/>
      <c r="H27" s="479"/>
      <c r="I27" s="479"/>
      <c r="J27" s="479"/>
      <c r="K27" s="480"/>
      <c r="L27" s="481"/>
      <c r="M27" s="482"/>
      <c r="N27" s="482"/>
      <c r="O27" s="483"/>
      <c r="P27" s="205"/>
      <c r="Q27" s="206"/>
      <c r="R27" s="206"/>
      <c r="S27" s="206"/>
      <c r="T27" s="206"/>
      <c r="U27" s="206"/>
      <c r="V27" s="207"/>
      <c r="W27" s="205"/>
      <c r="X27" s="206"/>
      <c r="Y27" s="206"/>
      <c r="Z27" s="206"/>
      <c r="AA27" s="206"/>
      <c r="AB27" s="206"/>
      <c r="AC27" s="207"/>
      <c r="AD27" s="205"/>
      <c r="AE27" s="206"/>
      <c r="AF27" s="206"/>
      <c r="AG27" s="206"/>
      <c r="AH27" s="206"/>
      <c r="AI27" s="206"/>
      <c r="AJ27" s="207"/>
      <c r="AK27" s="205"/>
      <c r="AL27" s="206"/>
      <c r="AM27" s="206"/>
      <c r="AN27" s="206"/>
      <c r="AO27" s="206"/>
      <c r="AP27" s="206"/>
      <c r="AQ27" s="207"/>
      <c r="AR27" s="205"/>
      <c r="AS27" s="206"/>
      <c r="AT27" s="207"/>
      <c r="AU27" s="484">
        <f t="shared" si="3"/>
        <v>0</v>
      </c>
      <c r="AV27" s="485"/>
      <c r="AW27" s="486">
        <f t="shared" si="1"/>
        <v>0</v>
      </c>
      <c r="AX27" s="487"/>
      <c r="AY27" s="488"/>
      <c r="AZ27" s="489"/>
      <c r="BA27" s="489"/>
      <c r="BB27" s="489"/>
      <c r="BC27" s="489"/>
      <c r="BD27" s="490"/>
    </row>
    <row r="28" spans="1:56" ht="39.9" customHeight="1">
      <c r="A28" s="188"/>
      <c r="B28" s="204">
        <f t="shared" si="2"/>
        <v>15</v>
      </c>
      <c r="C28" s="474"/>
      <c r="D28" s="475"/>
      <c r="E28" s="476"/>
      <c r="F28" s="477"/>
      <c r="G28" s="478"/>
      <c r="H28" s="479"/>
      <c r="I28" s="479"/>
      <c r="J28" s="479"/>
      <c r="K28" s="480"/>
      <c r="L28" s="481"/>
      <c r="M28" s="482"/>
      <c r="N28" s="482"/>
      <c r="O28" s="483"/>
      <c r="P28" s="205"/>
      <c r="Q28" s="206"/>
      <c r="R28" s="206"/>
      <c r="S28" s="206"/>
      <c r="T28" s="206"/>
      <c r="U28" s="206"/>
      <c r="V28" s="207"/>
      <c r="W28" s="205"/>
      <c r="X28" s="206"/>
      <c r="Y28" s="206"/>
      <c r="Z28" s="206"/>
      <c r="AA28" s="206"/>
      <c r="AB28" s="206"/>
      <c r="AC28" s="207"/>
      <c r="AD28" s="205"/>
      <c r="AE28" s="206"/>
      <c r="AF28" s="206"/>
      <c r="AG28" s="206"/>
      <c r="AH28" s="206"/>
      <c r="AI28" s="206"/>
      <c r="AJ28" s="207"/>
      <c r="AK28" s="205"/>
      <c r="AL28" s="206"/>
      <c r="AM28" s="206"/>
      <c r="AN28" s="206"/>
      <c r="AO28" s="206"/>
      <c r="AP28" s="206"/>
      <c r="AQ28" s="207"/>
      <c r="AR28" s="205"/>
      <c r="AS28" s="206"/>
      <c r="AT28" s="207"/>
      <c r="AU28" s="484">
        <f t="shared" si="3"/>
        <v>0</v>
      </c>
      <c r="AV28" s="485"/>
      <c r="AW28" s="486">
        <f t="shared" si="1"/>
        <v>0</v>
      </c>
      <c r="AX28" s="487"/>
      <c r="AY28" s="488"/>
      <c r="AZ28" s="489"/>
      <c r="BA28" s="489"/>
      <c r="BB28" s="489"/>
      <c r="BC28" s="489"/>
      <c r="BD28" s="490"/>
    </row>
    <row r="29" spans="1:56" ht="39.9" customHeight="1">
      <c r="A29" s="188"/>
      <c r="B29" s="204">
        <f t="shared" si="2"/>
        <v>16</v>
      </c>
      <c r="C29" s="474"/>
      <c r="D29" s="475"/>
      <c r="E29" s="476"/>
      <c r="F29" s="477"/>
      <c r="G29" s="478"/>
      <c r="H29" s="479"/>
      <c r="I29" s="479"/>
      <c r="J29" s="479"/>
      <c r="K29" s="480"/>
      <c r="L29" s="481"/>
      <c r="M29" s="482"/>
      <c r="N29" s="482"/>
      <c r="O29" s="483"/>
      <c r="P29" s="205"/>
      <c r="Q29" s="206"/>
      <c r="R29" s="206"/>
      <c r="S29" s="206"/>
      <c r="T29" s="206"/>
      <c r="U29" s="206"/>
      <c r="V29" s="207"/>
      <c r="W29" s="205"/>
      <c r="X29" s="206"/>
      <c r="Y29" s="206"/>
      <c r="Z29" s="206"/>
      <c r="AA29" s="206"/>
      <c r="AB29" s="206"/>
      <c r="AC29" s="207"/>
      <c r="AD29" s="205"/>
      <c r="AE29" s="206"/>
      <c r="AF29" s="206"/>
      <c r="AG29" s="206"/>
      <c r="AH29" s="206"/>
      <c r="AI29" s="206"/>
      <c r="AJ29" s="207"/>
      <c r="AK29" s="205"/>
      <c r="AL29" s="206"/>
      <c r="AM29" s="206"/>
      <c r="AN29" s="206"/>
      <c r="AO29" s="206"/>
      <c r="AP29" s="206"/>
      <c r="AQ29" s="207"/>
      <c r="AR29" s="205"/>
      <c r="AS29" s="206"/>
      <c r="AT29" s="207"/>
      <c r="AU29" s="484">
        <f t="shared" si="3"/>
        <v>0</v>
      </c>
      <c r="AV29" s="485"/>
      <c r="AW29" s="486">
        <f t="shared" si="1"/>
        <v>0</v>
      </c>
      <c r="AX29" s="487"/>
      <c r="AY29" s="488"/>
      <c r="AZ29" s="489"/>
      <c r="BA29" s="489"/>
      <c r="BB29" s="489"/>
      <c r="BC29" s="489"/>
      <c r="BD29" s="490"/>
    </row>
    <row r="30" spans="1:56" ht="39.9" customHeight="1">
      <c r="A30" s="188"/>
      <c r="B30" s="204">
        <f t="shared" si="2"/>
        <v>17</v>
      </c>
      <c r="C30" s="474"/>
      <c r="D30" s="475"/>
      <c r="E30" s="476"/>
      <c r="F30" s="477"/>
      <c r="G30" s="478"/>
      <c r="H30" s="479"/>
      <c r="I30" s="479"/>
      <c r="J30" s="479"/>
      <c r="K30" s="480"/>
      <c r="L30" s="481"/>
      <c r="M30" s="482"/>
      <c r="N30" s="482"/>
      <c r="O30" s="483"/>
      <c r="P30" s="205"/>
      <c r="Q30" s="206"/>
      <c r="R30" s="206"/>
      <c r="S30" s="206"/>
      <c r="T30" s="206"/>
      <c r="U30" s="206"/>
      <c r="V30" s="207"/>
      <c r="W30" s="205"/>
      <c r="X30" s="206"/>
      <c r="Y30" s="206"/>
      <c r="Z30" s="206"/>
      <c r="AA30" s="206"/>
      <c r="AB30" s="206"/>
      <c r="AC30" s="207"/>
      <c r="AD30" s="205"/>
      <c r="AE30" s="206"/>
      <c r="AF30" s="206"/>
      <c r="AG30" s="206"/>
      <c r="AH30" s="206"/>
      <c r="AI30" s="206"/>
      <c r="AJ30" s="207"/>
      <c r="AK30" s="205"/>
      <c r="AL30" s="206"/>
      <c r="AM30" s="206"/>
      <c r="AN30" s="206"/>
      <c r="AO30" s="206"/>
      <c r="AP30" s="206"/>
      <c r="AQ30" s="207"/>
      <c r="AR30" s="205"/>
      <c r="AS30" s="206"/>
      <c r="AT30" s="207"/>
      <c r="AU30" s="484">
        <f t="shared" si="3"/>
        <v>0</v>
      </c>
      <c r="AV30" s="485"/>
      <c r="AW30" s="486">
        <f t="shared" si="1"/>
        <v>0</v>
      </c>
      <c r="AX30" s="487"/>
      <c r="AY30" s="488"/>
      <c r="AZ30" s="489"/>
      <c r="BA30" s="489"/>
      <c r="BB30" s="489"/>
      <c r="BC30" s="489"/>
      <c r="BD30" s="490"/>
    </row>
    <row r="31" spans="1:56" ht="39.9" customHeight="1" thickBot="1">
      <c r="A31" s="188"/>
      <c r="B31" s="208">
        <f t="shared" si="2"/>
        <v>18</v>
      </c>
      <c r="C31" s="505"/>
      <c r="D31" s="506"/>
      <c r="E31" s="507"/>
      <c r="F31" s="508"/>
      <c r="G31" s="509"/>
      <c r="H31" s="510"/>
      <c r="I31" s="510"/>
      <c r="J31" s="510"/>
      <c r="K31" s="511"/>
      <c r="L31" s="512"/>
      <c r="M31" s="513"/>
      <c r="N31" s="513"/>
      <c r="O31" s="514"/>
      <c r="P31" s="209"/>
      <c r="Q31" s="210"/>
      <c r="R31" s="210"/>
      <c r="S31" s="210"/>
      <c r="T31" s="210"/>
      <c r="U31" s="210"/>
      <c r="V31" s="211"/>
      <c r="W31" s="209"/>
      <c r="X31" s="210"/>
      <c r="Y31" s="210"/>
      <c r="Z31" s="210"/>
      <c r="AA31" s="210"/>
      <c r="AB31" s="210"/>
      <c r="AC31" s="211"/>
      <c r="AD31" s="209"/>
      <c r="AE31" s="210"/>
      <c r="AF31" s="210"/>
      <c r="AG31" s="210"/>
      <c r="AH31" s="210"/>
      <c r="AI31" s="210"/>
      <c r="AJ31" s="211"/>
      <c r="AK31" s="209"/>
      <c r="AL31" s="210"/>
      <c r="AM31" s="210"/>
      <c r="AN31" s="210"/>
      <c r="AO31" s="210"/>
      <c r="AP31" s="210"/>
      <c r="AQ31" s="211"/>
      <c r="AR31" s="209"/>
      <c r="AS31" s="210"/>
      <c r="AT31" s="211"/>
      <c r="AU31" s="515">
        <f t="shared" si="3"/>
        <v>0</v>
      </c>
      <c r="AV31" s="516"/>
      <c r="AW31" s="517">
        <f t="shared" si="1"/>
        <v>0</v>
      </c>
      <c r="AX31" s="518"/>
      <c r="AY31" s="519"/>
      <c r="AZ31" s="520"/>
      <c r="BA31" s="520"/>
      <c r="BB31" s="520"/>
      <c r="BC31" s="520"/>
      <c r="BD31" s="521"/>
    </row>
    <row r="32" spans="1:56" ht="20.25" customHeight="1">
      <c r="A32" s="188"/>
      <c r="B32" s="188"/>
      <c r="C32" s="212"/>
      <c r="D32" s="213"/>
      <c r="E32" s="214"/>
      <c r="F32" s="190"/>
      <c r="G32" s="190"/>
      <c r="H32" s="190"/>
      <c r="I32" s="190"/>
      <c r="J32" s="190"/>
      <c r="K32" s="190"/>
      <c r="L32" s="190"/>
      <c r="M32" s="190"/>
      <c r="N32" s="190"/>
      <c r="O32" s="190"/>
      <c r="P32" s="190"/>
      <c r="Q32" s="190"/>
      <c r="R32" s="190"/>
      <c r="S32" s="190"/>
      <c r="T32" s="190"/>
      <c r="U32" s="190"/>
      <c r="V32" s="190"/>
      <c r="W32" s="190"/>
      <c r="X32" s="190"/>
      <c r="Y32" s="190"/>
      <c r="Z32" s="190"/>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row>
    <row r="33" spans="1:56" ht="20.25" customHeight="1">
      <c r="A33" s="188"/>
      <c r="B33" s="216" t="s">
        <v>320</v>
      </c>
      <c r="C33" s="216"/>
      <c r="D33" s="216"/>
      <c r="E33" s="216"/>
      <c r="F33" s="216"/>
      <c r="G33" s="216"/>
      <c r="H33" s="216"/>
      <c r="I33" s="216"/>
      <c r="J33" s="216"/>
      <c r="K33" s="216"/>
      <c r="L33" s="217"/>
      <c r="M33" s="216"/>
      <c r="N33" s="216"/>
      <c r="O33" s="216"/>
      <c r="P33" s="216"/>
      <c r="Q33" s="216"/>
      <c r="R33" s="216"/>
      <c r="S33" s="216"/>
      <c r="T33" s="216" t="s">
        <v>125</v>
      </c>
      <c r="U33" s="216"/>
      <c r="V33" s="216"/>
      <c r="W33" s="216"/>
      <c r="X33" s="216"/>
      <c r="Y33" s="216"/>
      <c r="Z33" s="218"/>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row>
    <row r="34" spans="1:56" ht="20.25" customHeight="1">
      <c r="A34" s="188"/>
      <c r="B34" s="216"/>
      <c r="C34" s="531" t="s">
        <v>133</v>
      </c>
      <c r="D34" s="531"/>
      <c r="E34" s="531" t="s">
        <v>132</v>
      </c>
      <c r="F34" s="531"/>
      <c r="G34" s="531"/>
      <c r="H34" s="531"/>
      <c r="I34" s="216"/>
      <c r="J34" s="533" t="s">
        <v>131</v>
      </c>
      <c r="K34" s="533"/>
      <c r="L34" s="533"/>
      <c r="M34" s="533"/>
      <c r="N34" s="184"/>
      <c r="O34" s="184"/>
      <c r="P34" s="219" t="s">
        <v>109</v>
      </c>
      <c r="Q34" s="219"/>
      <c r="R34" s="216"/>
      <c r="S34" s="216"/>
      <c r="T34" s="522" t="s">
        <v>122</v>
      </c>
      <c r="U34" s="524"/>
      <c r="V34" s="522" t="s">
        <v>121</v>
      </c>
      <c r="W34" s="523"/>
      <c r="X34" s="523"/>
      <c r="Y34" s="524"/>
      <c r="Z34" s="218"/>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row>
    <row r="35" spans="1:56" ht="20.25" customHeight="1">
      <c r="A35" s="188"/>
      <c r="B35" s="216"/>
      <c r="C35" s="532"/>
      <c r="D35" s="532"/>
      <c r="E35" s="532" t="s">
        <v>130</v>
      </c>
      <c r="F35" s="532"/>
      <c r="G35" s="532" t="s">
        <v>129</v>
      </c>
      <c r="H35" s="532"/>
      <c r="I35" s="216"/>
      <c r="J35" s="532" t="s">
        <v>130</v>
      </c>
      <c r="K35" s="532"/>
      <c r="L35" s="532" t="s">
        <v>129</v>
      </c>
      <c r="M35" s="532"/>
      <c r="N35" s="184"/>
      <c r="O35" s="184"/>
      <c r="P35" s="219" t="s">
        <v>128</v>
      </c>
      <c r="Q35" s="219"/>
      <c r="R35" s="216"/>
      <c r="S35" s="216"/>
      <c r="T35" s="522" t="s">
        <v>119</v>
      </c>
      <c r="U35" s="524"/>
      <c r="V35" s="522" t="s">
        <v>118</v>
      </c>
      <c r="W35" s="523"/>
      <c r="X35" s="523"/>
      <c r="Y35" s="524"/>
      <c r="Z35" s="22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row>
    <row r="36" spans="1:56" ht="20.25" customHeight="1">
      <c r="A36" s="188"/>
      <c r="B36" s="216"/>
      <c r="C36" s="522" t="s">
        <v>119</v>
      </c>
      <c r="D36" s="524"/>
      <c r="E36" s="525">
        <f>SUMIFS($AU$14:$AV$31,$C$14:$D$31,"介護支援専門員",$E$14:$F$31,"A")</f>
        <v>480</v>
      </c>
      <c r="F36" s="526"/>
      <c r="G36" s="527">
        <f>SUMIFS($AW$14:$AX$31,$C$14:$D$31,"介護支援専門員",$E$14:$F$31,"A")</f>
        <v>120</v>
      </c>
      <c r="H36" s="528"/>
      <c r="I36" s="221"/>
      <c r="J36" s="529">
        <v>0</v>
      </c>
      <c r="K36" s="530"/>
      <c r="L36" s="529">
        <v>0</v>
      </c>
      <c r="M36" s="530"/>
      <c r="N36" s="222"/>
      <c r="O36" s="222"/>
      <c r="P36" s="529">
        <v>3</v>
      </c>
      <c r="Q36" s="530"/>
      <c r="R36" s="216"/>
      <c r="S36" s="216"/>
      <c r="T36" s="522" t="s">
        <v>116</v>
      </c>
      <c r="U36" s="524"/>
      <c r="V36" s="522" t="s">
        <v>115</v>
      </c>
      <c r="W36" s="523"/>
      <c r="X36" s="523"/>
      <c r="Y36" s="524"/>
      <c r="Z36" s="223"/>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row>
    <row r="37" spans="1:56" ht="20.25" customHeight="1">
      <c r="A37" s="188"/>
      <c r="B37" s="216"/>
      <c r="C37" s="522" t="s">
        <v>116</v>
      </c>
      <c r="D37" s="524"/>
      <c r="E37" s="525">
        <f>SUMIFS($AU$14:$AV$31,$C$14:$D$31,"介護支援専門員",$E$14:$F$31,"B")</f>
        <v>0</v>
      </c>
      <c r="F37" s="526"/>
      <c r="G37" s="527">
        <f>SUMIFS($AW$14:$AX$31,$C$14:$D$31,"介護支援専門員",$E$14:$F$31,"B")</f>
        <v>0</v>
      </c>
      <c r="H37" s="528"/>
      <c r="I37" s="221"/>
      <c r="J37" s="529">
        <v>0</v>
      </c>
      <c r="K37" s="530"/>
      <c r="L37" s="529">
        <v>0</v>
      </c>
      <c r="M37" s="530"/>
      <c r="N37" s="222"/>
      <c r="O37" s="222"/>
      <c r="P37" s="529">
        <v>0</v>
      </c>
      <c r="Q37" s="530"/>
      <c r="R37" s="216"/>
      <c r="S37" s="216"/>
      <c r="T37" s="522" t="s">
        <v>113</v>
      </c>
      <c r="U37" s="524"/>
      <c r="V37" s="522" t="s">
        <v>112</v>
      </c>
      <c r="W37" s="523"/>
      <c r="X37" s="523"/>
      <c r="Y37" s="524"/>
      <c r="Z37" s="223"/>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row>
    <row r="38" spans="1:56" ht="20.25" customHeight="1">
      <c r="A38" s="188"/>
      <c r="B38" s="216"/>
      <c r="C38" s="522" t="s">
        <v>113</v>
      </c>
      <c r="D38" s="524"/>
      <c r="E38" s="525">
        <f>SUMIFS($AU$14:$AV$31,$C$14:$D$31,"介護支援専門員",$E$14:$F$31,"C")</f>
        <v>80</v>
      </c>
      <c r="F38" s="526"/>
      <c r="G38" s="527">
        <f>SUMIFS($AW$14:$AX$31,$C$14:$D$31,"介護支援専門員",$E$14:$F$31,"C")</f>
        <v>20</v>
      </c>
      <c r="H38" s="528"/>
      <c r="I38" s="221"/>
      <c r="J38" s="529">
        <v>80</v>
      </c>
      <c r="K38" s="530"/>
      <c r="L38" s="534">
        <v>20</v>
      </c>
      <c r="M38" s="535"/>
      <c r="N38" s="222"/>
      <c r="O38" s="222"/>
      <c r="P38" s="525" t="s">
        <v>127</v>
      </c>
      <c r="Q38" s="526"/>
      <c r="R38" s="216"/>
      <c r="S38" s="216"/>
      <c r="T38" s="522" t="s">
        <v>111</v>
      </c>
      <c r="U38" s="524"/>
      <c r="V38" s="522" t="s">
        <v>110</v>
      </c>
      <c r="W38" s="523"/>
      <c r="X38" s="523"/>
      <c r="Y38" s="524"/>
      <c r="Z38" s="224"/>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row>
    <row r="39" spans="1:56" ht="20.25" customHeight="1">
      <c r="A39" s="188"/>
      <c r="B39" s="216"/>
      <c r="C39" s="522" t="s">
        <v>111</v>
      </c>
      <c r="D39" s="524"/>
      <c r="E39" s="525">
        <f>SUMIFS($AU$14:$AV$31,$C$14:$D$31,"介護支援専門員",$E$14:$F$31,"D")</f>
        <v>0</v>
      </c>
      <c r="F39" s="526"/>
      <c r="G39" s="527">
        <f>SUMIFS($AW$14:$AX$31,$C$14:$D$31,"介護支援専門員",$E$14:$F$31,"D")</f>
        <v>0</v>
      </c>
      <c r="H39" s="528"/>
      <c r="I39" s="221"/>
      <c r="J39" s="529">
        <v>0</v>
      </c>
      <c r="K39" s="530"/>
      <c r="L39" s="534">
        <v>0</v>
      </c>
      <c r="M39" s="535"/>
      <c r="N39" s="222"/>
      <c r="O39" s="222"/>
      <c r="P39" s="525" t="s">
        <v>127</v>
      </c>
      <c r="Q39" s="526"/>
      <c r="R39" s="216"/>
      <c r="S39" s="216"/>
      <c r="T39" s="216"/>
      <c r="U39" s="537"/>
      <c r="V39" s="537"/>
      <c r="W39" s="538"/>
      <c r="X39" s="538"/>
      <c r="Y39" s="225"/>
      <c r="Z39" s="225"/>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row>
    <row r="40" spans="1:56" ht="20.25" customHeight="1">
      <c r="A40" s="188"/>
      <c r="B40" s="216"/>
      <c r="C40" s="522" t="s">
        <v>106</v>
      </c>
      <c r="D40" s="524"/>
      <c r="E40" s="525">
        <f>SUM(E36:F39)</f>
        <v>560</v>
      </c>
      <c r="F40" s="526"/>
      <c r="G40" s="527">
        <f>SUM(G36:H39)</f>
        <v>140</v>
      </c>
      <c r="H40" s="528"/>
      <c r="I40" s="221"/>
      <c r="J40" s="525">
        <f>SUM(J36:K39)</f>
        <v>80</v>
      </c>
      <c r="K40" s="526"/>
      <c r="L40" s="525">
        <f>SUM(L36:M39)</f>
        <v>20</v>
      </c>
      <c r="M40" s="526"/>
      <c r="N40" s="222"/>
      <c r="O40" s="222"/>
      <c r="P40" s="525">
        <f>SUM(P36:Q37)</f>
        <v>3</v>
      </c>
      <c r="Q40" s="526"/>
      <c r="R40" s="216"/>
      <c r="S40" s="216"/>
      <c r="T40" s="216"/>
      <c r="U40" s="537"/>
      <c r="V40" s="537"/>
      <c r="W40" s="538"/>
      <c r="X40" s="538"/>
      <c r="Y40" s="226"/>
      <c r="Z40" s="226"/>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row>
    <row r="41" spans="1:56" ht="20.25" customHeight="1">
      <c r="A41" s="188"/>
      <c r="B41" s="216"/>
      <c r="C41" s="216"/>
      <c r="D41" s="216"/>
      <c r="E41" s="216"/>
      <c r="F41" s="216"/>
      <c r="G41" s="216"/>
      <c r="H41" s="216"/>
      <c r="I41" s="216"/>
      <c r="J41" s="216"/>
      <c r="K41" s="216"/>
      <c r="L41" s="217"/>
      <c r="M41" s="216"/>
      <c r="N41" s="216"/>
      <c r="O41" s="216"/>
      <c r="P41" s="216"/>
      <c r="Q41" s="216"/>
      <c r="R41" s="216"/>
      <c r="S41" s="216"/>
      <c r="T41" s="216"/>
      <c r="U41" s="218"/>
      <c r="V41" s="218"/>
      <c r="W41" s="218"/>
      <c r="X41" s="218"/>
      <c r="Y41" s="218"/>
      <c r="Z41" s="218"/>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row>
    <row r="42" spans="1:56" ht="20.25" customHeight="1">
      <c r="A42" s="188"/>
      <c r="B42" s="216"/>
      <c r="C42" s="217" t="s">
        <v>126</v>
      </c>
      <c r="D42" s="216"/>
      <c r="E42" s="216"/>
      <c r="F42" s="216"/>
      <c r="G42" s="216"/>
      <c r="H42" s="216"/>
      <c r="I42" s="227" t="s">
        <v>321</v>
      </c>
      <c r="J42" s="545" t="s">
        <v>322</v>
      </c>
      <c r="K42" s="546"/>
      <c r="L42" s="228"/>
      <c r="M42" s="227"/>
      <c r="N42" s="216"/>
      <c r="O42" s="216"/>
      <c r="P42" s="216"/>
      <c r="Q42" s="216"/>
      <c r="R42" s="216"/>
      <c r="S42" s="216"/>
      <c r="T42" s="216"/>
      <c r="U42" s="229"/>
      <c r="V42" s="218"/>
      <c r="W42" s="218"/>
      <c r="X42" s="218"/>
      <c r="Y42" s="218"/>
      <c r="Z42" s="218"/>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row>
    <row r="43" spans="1:56" ht="20.25" customHeight="1">
      <c r="A43" s="188"/>
      <c r="B43" s="216"/>
      <c r="C43" s="216" t="s">
        <v>124</v>
      </c>
      <c r="D43" s="216"/>
      <c r="E43" s="216"/>
      <c r="F43" s="216"/>
      <c r="G43" s="216"/>
      <c r="H43" s="216" t="s">
        <v>123</v>
      </c>
      <c r="I43" s="216"/>
      <c r="J43" s="216"/>
      <c r="K43" s="216"/>
      <c r="L43" s="217"/>
      <c r="M43" s="216"/>
      <c r="N43" s="216"/>
      <c r="O43" s="216"/>
      <c r="P43" s="216"/>
      <c r="Q43" s="216"/>
      <c r="R43" s="216"/>
      <c r="S43" s="216"/>
      <c r="T43" s="216"/>
      <c r="U43" s="218"/>
      <c r="V43" s="218"/>
      <c r="W43" s="218"/>
      <c r="X43" s="218"/>
      <c r="Y43" s="218"/>
      <c r="Z43" s="218"/>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row>
    <row r="44" spans="1:56" ht="20.25" customHeight="1">
      <c r="A44" s="188"/>
      <c r="B44" s="216"/>
      <c r="C44" s="216" t="str">
        <f>IF($J$42="週","対象時間数（週平均）","対象時間数（当月合計）")</f>
        <v>対象時間数（週平均）</v>
      </c>
      <c r="D44" s="216"/>
      <c r="E44" s="216"/>
      <c r="F44" s="216"/>
      <c r="G44" s="216"/>
      <c r="H44" s="216" t="str">
        <f>IF($J$42="週","週に勤務すべき時間数","当月に勤務すべき時間数")</f>
        <v>週に勤務すべき時間数</v>
      </c>
      <c r="I44" s="216"/>
      <c r="J44" s="216"/>
      <c r="K44" s="216"/>
      <c r="L44" s="217"/>
      <c r="M44" s="532" t="s">
        <v>120</v>
      </c>
      <c r="N44" s="532"/>
      <c r="O44" s="532"/>
      <c r="P44" s="532"/>
      <c r="Q44" s="216"/>
      <c r="R44" s="216"/>
      <c r="S44" s="216"/>
      <c r="T44" s="216"/>
      <c r="U44" s="218"/>
      <c r="V44" s="218"/>
      <c r="W44" s="218"/>
      <c r="X44" s="218"/>
      <c r="Y44" s="218"/>
      <c r="Z44" s="218"/>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row>
    <row r="45" spans="1:56" ht="20.25" customHeight="1">
      <c r="A45" s="188"/>
      <c r="B45" s="216"/>
      <c r="C45" s="547">
        <f>IF($J$42="週",L40,J40)</f>
        <v>20</v>
      </c>
      <c r="D45" s="548"/>
      <c r="E45" s="548"/>
      <c r="F45" s="549"/>
      <c r="G45" s="230" t="s">
        <v>117</v>
      </c>
      <c r="H45" s="522">
        <f>IF($J$42="週",$AV$5,$AZ$5)</f>
        <v>40</v>
      </c>
      <c r="I45" s="523"/>
      <c r="J45" s="523"/>
      <c r="K45" s="524"/>
      <c r="L45" s="230" t="s">
        <v>104</v>
      </c>
      <c r="M45" s="539">
        <f>ROUNDDOWN(C45/H45,1)</f>
        <v>0.5</v>
      </c>
      <c r="N45" s="540"/>
      <c r="O45" s="540"/>
      <c r="P45" s="541"/>
      <c r="Q45" s="216"/>
      <c r="R45" s="216"/>
      <c r="S45" s="216"/>
      <c r="T45" s="216"/>
      <c r="U45" s="536"/>
      <c r="V45" s="536"/>
      <c r="W45" s="536"/>
      <c r="X45" s="536"/>
      <c r="Y45" s="223"/>
      <c r="Z45" s="218"/>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row>
    <row r="46" spans="1:56" ht="20.25" customHeight="1">
      <c r="A46" s="188"/>
      <c r="B46" s="216"/>
      <c r="C46" s="216"/>
      <c r="D46" s="216"/>
      <c r="E46" s="216"/>
      <c r="F46" s="216"/>
      <c r="G46" s="216"/>
      <c r="H46" s="216"/>
      <c r="I46" s="216"/>
      <c r="J46" s="216"/>
      <c r="K46" s="216"/>
      <c r="L46" s="217"/>
      <c r="M46" s="216" t="s">
        <v>114</v>
      </c>
      <c r="N46" s="216"/>
      <c r="O46" s="216"/>
      <c r="P46" s="216"/>
      <c r="Q46" s="216"/>
      <c r="R46" s="216"/>
      <c r="S46" s="216"/>
      <c r="T46" s="216"/>
      <c r="U46" s="218"/>
      <c r="V46" s="218"/>
      <c r="W46" s="218"/>
      <c r="X46" s="218"/>
      <c r="Y46" s="218"/>
      <c r="Z46" s="218"/>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row>
    <row r="47" spans="1:56" ht="20.25" customHeight="1">
      <c r="A47" s="188"/>
      <c r="B47" s="216"/>
      <c r="C47" s="216" t="s">
        <v>323</v>
      </c>
      <c r="D47" s="216"/>
      <c r="E47" s="216"/>
      <c r="F47" s="216"/>
      <c r="G47" s="216"/>
      <c r="H47" s="216"/>
      <c r="I47" s="216"/>
      <c r="J47" s="216"/>
      <c r="K47" s="216"/>
      <c r="L47" s="217"/>
      <c r="M47" s="216"/>
      <c r="N47" s="216"/>
      <c r="O47" s="216"/>
      <c r="P47" s="216"/>
      <c r="Q47" s="216"/>
      <c r="R47" s="216"/>
      <c r="S47" s="216"/>
      <c r="T47" s="216"/>
      <c r="U47" s="216"/>
      <c r="V47" s="231"/>
      <c r="W47" s="232"/>
      <c r="X47" s="232"/>
      <c r="Y47" s="216"/>
      <c r="Z47" s="216"/>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row>
    <row r="48" spans="1:56" ht="20.25" customHeight="1">
      <c r="A48" s="188"/>
      <c r="B48" s="216"/>
      <c r="C48" s="216" t="s">
        <v>109</v>
      </c>
      <c r="D48" s="216"/>
      <c r="E48" s="216"/>
      <c r="F48" s="216"/>
      <c r="G48" s="216"/>
      <c r="H48" s="216"/>
      <c r="I48" s="216"/>
      <c r="J48" s="216"/>
      <c r="K48" s="216"/>
      <c r="L48" s="217"/>
      <c r="M48" s="230"/>
      <c r="N48" s="230"/>
      <c r="O48" s="230"/>
      <c r="P48" s="230"/>
      <c r="Q48" s="216"/>
      <c r="R48" s="216"/>
      <c r="S48" s="216"/>
      <c r="T48" s="216"/>
      <c r="U48" s="216"/>
      <c r="V48" s="231"/>
      <c r="W48" s="232"/>
      <c r="X48" s="232"/>
      <c r="Y48" s="216"/>
      <c r="Z48" s="216"/>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row>
    <row r="49" spans="1:58" ht="20.25" customHeight="1">
      <c r="A49" s="188"/>
      <c r="B49" s="216"/>
      <c r="C49" s="184" t="s">
        <v>108</v>
      </c>
      <c r="D49" s="184"/>
      <c r="E49" s="184"/>
      <c r="F49" s="184"/>
      <c r="G49" s="184"/>
      <c r="H49" s="216" t="s">
        <v>107</v>
      </c>
      <c r="I49" s="184"/>
      <c r="J49" s="184"/>
      <c r="K49" s="184"/>
      <c r="L49" s="184"/>
      <c r="M49" s="532" t="s">
        <v>106</v>
      </c>
      <c r="N49" s="532"/>
      <c r="O49" s="532"/>
      <c r="P49" s="532"/>
      <c r="Q49" s="216"/>
      <c r="R49" s="216"/>
      <c r="S49" s="216"/>
      <c r="T49" s="216"/>
      <c r="U49" s="216"/>
      <c r="V49" s="231"/>
      <c r="W49" s="232"/>
      <c r="X49" s="232"/>
      <c r="Y49" s="216"/>
      <c r="Z49" s="216"/>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row>
    <row r="50" spans="1:58" ht="20.25" customHeight="1">
      <c r="A50" s="188"/>
      <c r="B50" s="216"/>
      <c r="C50" s="522">
        <f>P40</f>
        <v>3</v>
      </c>
      <c r="D50" s="523"/>
      <c r="E50" s="523"/>
      <c r="F50" s="524"/>
      <c r="G50" s="230" t="s">
        <v>105</v>
      </c>
      <c r="H50" s="539">
        <f>M45</f>
        <v>0.5</v>
      </c>
      <c r="I50" s="540"/>
      <c r="J50" s="540"/>
      <c r="K50" s="541"/>
      <c r="L50" s="230" t="s">
        <v>104</v>
      </c>
      <c r="M50" s="542">
        <f>ROUNDDOWN(C50+H50,1)</f>
        <v>3.5</v>
      </c>
      <c r="N50" s="543"/>
      <c r="O50" s="543"/>
      <c r="P50" s="544"/>
      <c r="Q50" s="216"/>
      <c r="R50" s="216"/>
      <c r="S50" s="216"/>
      <c r="T50" s="216"/>
      <c r="U50" s="216"/>
      <c r="V50" s="231"/>
      <c r="W50" s="232"/>
      <c r="X50" s="232"/>
      <c r="Y50" s="216"/>
      <c r="Z50" s="216"/>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row>
    <row r="51" spans="1:58" ht="20.25" customHeight="1">
      <c r="A51" s="188"/>
      <c r="B51" s="216"/>
      <c r="C51" s="216"/>
      <c r="D51" s="216"/>
      <c r="E51" s="216"/>
      <c r="F51" s="216"/>
      <c r="G51" s="216"/>
      <c r="H51" s="216"/>
      <c r="I51" s="216"/>
      <c r="J51" s="216"/>
      <c r="K51" s="216"/>
      <c r="L51" s="216"/>
      <c r="M51" s="216"/>
      <c r="N51" s="217"/>
      <c r="O51" s="216"/>
      <c r="P51" s="216"/>
      <c r="Q51" s="216"/>
      <c r="R51" s="216"/>
      <c r="S51" s="216"/>
      <c r="T51" s="216"/>
      <c r="U51" s="216"/>
      <c r="V51" s="231"/>
      <c r="W51" s="232"/>
      <c r="X51" s="232"/>
      <c r="Y51" s="216"/>
      <c r="Z51" s="216"/>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row>
    <row r="52" spans="1:58" ht="20.25" customHeight="1">
      <c r="C52" s="233"/>
      <c r="D52" s="233"/>
      <c r="E52" s="234"/>
      <c r="F52" s="234"/>
      <c r="G52" s="234"/>
      <c r="H52" s="234"/>
      <c r="I52" s="234"/>
      <c r="J52" s="234"/>
      <c r="K52" s="234"/>
      <c r="L52" s="234"/>
      <c r="M52" s="234"/>
      <c r="N52" s="234"/>
      <c r="O52" s="234"/>
      <c r="P52" s="234"/>
      <c r="Q52" s="234"/>
      <c r="R52" s="234"/>
      <c r="S52" s="234"/>
      <c r="T52" s="233"/>
      <c r="U52" s="234"/>
      <c r="V52" s="234"/>
      <c r="W52" s="234"/>
      <c r="X52" s="234"/>
      <c r="Y52" s="234"/>
      <c r="Z52" s="234"/>
      <c r="AA52" s="234"/>
      <c r="AB52" s="234"/>
      <c r="AC52" s="234"/>
      <c r="AD52" s="234"/>
      <c r="AE52" s="234"/>
      <c r="AF52" s="234"/>
      <c r="AJ52" s="235"/>
      <c r="AK52" s="236"/>
      <c r="AL52" s="236"/>
      <c r="AM52" s="234"/>
      <c r="AN52" s="234"/>
      <c r="AO52" s="234"/>
      <c r="AP52" s="234"/>
      <c r="AQ52" s="234"/>
      <c r="AR52" s="234"/>
      <c r="AS52" s="234"/>
      <c r="AT52" s="234"/>
      <c r="AU52" s="234"/>
      <c r="AV52" s="234"/>
      <c r="AW52" s="234"/>
      <c r="AX52" s="234"/>
      <c r="AY52" s="234"/>
      <c r="AZ52" s="234"/>
      <c r="BA52" s="234"/>
      <c r="BB52" s="234"/>
      <c r="BC52" s="234"/>
      <c r="BD52" s="234"/>
      <c r="BE52" s="236"/>
    </row>
    <row r="53" spans="1:58" ht="20.25" customHeight="1">
      <c r="A53" s="234"/>
      <c r="B53" s="234"/>
      <c r="C53" s="233"/>
      <c r="D53" s="233"/>
      <c r="E53" s="234"/>
      <c r="F53" s="234"/>
      <c r="G53" s="234"/>
      <c r="H53" s="234"/>
      <c r="I53" s="234"/>
      <c r="J53" s="234"/>
      <c r="K53" s="234"/>
      <c r="L53" s="234"/>
      <c r="M53" s="234"/>
      <c r="N53" s="234"/>
      <c r="O53" s="234"/>
      <c r="P53" s="234"/>
      <c r="Q53" s="234"/>
      <c r="R53" s="234"/>
      <c r="S53" s="234"/>
      <c r="T53" s="234"/>
      <c r="U53" s="233"/>
      <c r="V53" s="234"/>
      <c r="W53" s="234"/>
      <c r="X53" s="234"/>
      <c r="Y53" s="234"/>
      <c r="Z53" s="234"/>
      <c r="AA53" s="234"/>
      <c r="AB53" s="234"/>
      <c r="AC53" s="234"/>
      <c r="AD53" s="234"/>
      <c r="AE53" s="234"/>
      <c r="AF53" s="234"/>
      <c r="AG53" s="234"/>
      <c r="AK53" s="235"/>
      <c r="AL53" s="236"/>
      <c r="AM53" s="236"/>
      <c r="AN53" s="234"/>
      <c r="AO53" s="234"/>
      <c r="AP53" s="234"/>
      <c r="AQ53" s="234"/>
      <c r="AR53" s="234"/>
      <c r="AS53" s="234"/>
      <c r="AT53" s="234"/>
      <c r="AU53" s="234"/>
      <c r="AV53" s="234"/>
      <c r="AW53" s="234"/>
      <c r="AX53" s="234"/>
      <c r="AY53" s="234"/>
      <c r="AZ53" s="234"/>
      <c r="BA53" s="234"/>
      <c r="BB53" s="234"/>
      <c r="BC53" s="234"/>
      <c r="BD53" s="234"/>
      <c r="BE53" s="234"/>
      <c r="BF53" s="236"/>
    </row>
    <row r="54" spans="1:58" ht="20.25" customHeight="1">
      <c r="A54" s="234"/>
      <c r="B54" s="234"/>
      <c r="C54" s="234"/>
      <c r="D54" s="233"/>
      <c r="E54" s="234"/>
      <c r="F54" s="234"/>
      <c r="G54" s="234"/>
      <c r="H54" s="234"/>
      <c r="I54" s="234"/>
      <c r="J54" s="234"/>
      <c r="K54" s="234"/>
      <c r="L54" s="234"/>
      <c r="M54" s="234"/>
      <c r="N54" s="234"/>
      <c r="O54" s="234"/>
      <c r="P54" s="234"/>
      <c r="Q54" s="234"/>
      <c r="R54" s="234"/>
      <c r="S54" s="234"/>
      <c r="T54" s="234"/>
      <c r="U54" s="233"/>
      <c r="V54" s="234"/>
      <c r="W54" s="234"/>
      <c r="X54" s="234"/>
      <c r="Y54" s="234"/>
      <c r="Z54" s="234"/>
      <c r="AA54" s="234"/>
      <c r="AB54" s="234"/>
      <c r="AC54" s="234"/>
      <c r="AD54" s="234"/>
      <c r="AE54" s="234"/>
      <c r="AF54" s="234"/>
      <c r="AG54" s="234"/>
      <c r="AK54" s="235"/>
      <c r="AL54" s="236"/>
      <c r="AM54" s="236"/>
      <c r="AN54" s="234"/>
      <c r="AO54" s="234"/>
      <c r="AP54" s="234"/>
      <c r="AQ54" s="234"/>
      <c r="AR54" s="234"/>
      <c r="AS54" s="234"/>
      <c r="AT54" s="234"/>
      <c r="AU54" s="234"/>
      <c r="AV54" s="234"/>
      <c r="AW54" s="234"/>
      <c r="AX54" s="234"/>
      <c r="AY54" s="234"/>
      <c r="AZ54" s="234"/>
      <c r="BA54" s="234"/>
      <c r="BB54" s="234"/>
      <c r="BC54" s="234"/>
      <c r="BD54" s="234"/>
      <c r="BE54" s="234"/>
      <c r="BF54" s="236"/>
    </row>
    <row r="55" spans="1:58" ht="20.25" customHeight="1">
      <c r="A55" s="234"/>
      <c r="B55" s="234"/>
      <c r="C55" s="233"/>
      <c r="D55" s="233"/>
      <c r="E55" s="234"/>
      <c r="F55" s="234"/>
      <c r="G55" s="234"/>
      <c r="H55" s="234"/>
      <c r="I55" s="234"/>
      <c r="J55" s="234"/>
      <c r="K55" s="234"/>
      <c r="L55" s="234"/>
      <c r="M55" s="234"/>
      <c r="N55" s="234"/>
      <c r="O55" s="234"/>
      <c r="P55" s="234"/>
      <c r="Q55" s="234"/>
      <c r="R55" s="234"/>
      <c r="S55" s="234"/>
      <c r="T55" s="234"/>
      <c r="U55" s="233"/>
      <c r="V55" s="234"/>
      <c r="W55" s="234"/>
      <c r="X55" s="234"/>
      <c r="Y55" s="234"/>
      <c r="Z55" s="234"/>
      <c r="AA55" s="234"/>
      <c r="AB55" s="234"/>
      <c r="AC55" s="234"/>
      <c r="AD55" s="234"/>
      <c r="AE55" s="234"/>
      <c r="AF55" s="234"/>
      <c r="AG55" s="234"/>
      <c r="AK55" s="235"/>
      <c r="AL55" s="236"/>
      <c r="AM55" s="236"/>
      <c r="AN55" s="234"/>
      <c r="AO55" s="234"/>
      <c r="AP55" s="234"/>
      <c r="AQ55" s="234"/>
      <c r="AR55" s="234"/>
      <c r="AS55" s="234"/>
      <c r="AT55" s="234"/>
      <c r="AU55" s="234"/>
      <c r="AV55" s="234"/>
      <c r="AW55" s="234"/>
      <c r="AX55" s="234"/>
      <c r="AY55" s="234"/>
      <c r="AZ55" s="234"/>
      <c r="BA55" s="234"/>
      <c r="BB55" s="234"/>
      <c r="BC55" s="234"/>
      <c r="BD55" s="234"/>
      <c r="BE55" s="234"/>
      <c r="BF55" s="236"/>
    </row>
    <row r="56" spans="1:58" ht="20.25" customHeight="1">
      <c r="C56" s="235"/>
      <c r="D56" s="235"/>
      <c r="E56" s="235"/>
      <c r="F56" s="235"/>
      <c r="G56" s="235"/>
      <c r="H56" s="235"/>
      <c r="I56" s="235"/>
      <c r="J56" s="235"/>
      <c r="K56" s="235"/>
      <c r="L56" s="235"/>
      <c r="M56" s="235"/>
      <c r="N56" s="235"/>
      <c r="O56" s="235"/>
      <c r="P56" s="235"/>
      <c r="Q56" s="235"/>
      <c r="R56" s="235"/>
      <c r="S56" s="235"/>
      <c r="T56" s="235"/>
      <c r="U56" s="236"/>
      <c r="V56" s="236"/>
      <c r="W56" s="235"/>
      <c r="X56" s="235"/>
      <c r="Y56" s="235"/>
      <c r="Z56" s="235"/>
      <c r="AA56" s="235"/>
      <c r="AB56" s="235"/>
      <c r="AC56" s="235"/>
      <c r="AD56" s="235"/>
      <c r="AE56" s="235"/>
      <c r="AF56" s="235"/>
      <c r="AG56" s="235"/>
      <c r="AH56" s="235"/>
      <c r="AI56" s="235"/>
      <c r="AJ56" s="235"/>
      <c r="AK56" s="235"/>
      <c r="AL56" s="236"/>
      <c r="AM56" s="236"/>
      <c r="AN56" s="234"/>
      <c r="AO56" s="234"/>
      <c r="AP56" s="234"/>
      <c r="AQ56" s="234"/>
      <c r="AR56" s="234"/>
      <c r="AS56" s="234"/>
      <c r="AT56" s="234"/>
      <c r="AU56" s="234"/>
      <c r="AV56" s="234"/>
      <c r="AW56" s="234"/>
      <c r="AX56" s="234"/>
      <c r="AY56" s="234"/>
      <c r="AZ56" s="234"/>
      <c r="BA56" s="234"/>
      <c r="BB56" s="234"/>
      <c r="BC56" s="234"/>
      <c r="BD56" s="234"/>
      <c r="BE56" s="234"/>
      <c r="BF56" s="236"/>
    </row>
    <row r="57" spans="1:58" ht="20.25" customHeight="1">
      <c r="C57" s="235"/>
      <c r="D57" s="235"/>
      <c r="E57" s="235"/>
      <c r="F57" s="235"/>
      <c r="G57" s="235"/>
      <c r="H57" s="235"/>
      <c r="I57" s="235"/>
      <c r="J57" s="235"/>
      <c r="K57" s="235"/>
      <c r="L57" s="235"/>
      <c r="M57" s="235"/>
      <c r="N57" s="235"/>
      <c r="O57" s="235"/>
      <c r="P57" s="235"/>
      <c r="Q57" s="235"/>
      <c r="R57" s="235"/>
      <c r="S57" s="235"/>
      <c r="T57" s="235"/>
      <c r="U57" s="236"/>
      <c r="V57" s="236"/>
      <c r="W57" s="235"/>
      <c r="X57" s="235"/>
      <c r="Y57" s="235"/>
      <c r="Z57" s="235"/>
      <c r="AA57" s="235"/>
      <c r="AB57" s="235"/>
      <c r="AC57" s="235"/>
      <c r="AD57" s="235"/>
      <c r="AE57" s="235"/>
      <c r="AF57" s="235"/>
      <c r="AG57" s="235"/>
      <c r="AH57" s="235"/>
      <c r="AI57" s="235"/>
      <c r="AJ57" s="235"/>
      <c r="AK57" s="235"/>
      <c r="AL57" s="236"/>
      <c r="AM57" s="236"/>
      <c r="AN57" s="234"/>
      <c r="AO57" s="234"/>
      <c r="AP57" s="234"/>
      <c r="AQ57" s="234"/>
      <c r="AR57" s="234"/>
      <c r="AS57" s="234"/>
      <c r="AT57" s="234"/>
      <c r="AU57" s="234"/>
      <c r="AV57" s="234"/>
      <c r="AW57" s="234"/>
      <c r="AX57" s="234"/>
      <c r="AY57" s="234"/>
      <c r="AZ57" s="234"/>
      <c r="BA57" s="234"/>
      <c r="BB57" s="234"/>
      <c r="BC57" s="234"/>
      <c r="BD57" s="234"/>
      <c r="BE57" s="234"/>
      <c r="BF57" s="236"/>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3"/>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allowBlank="1" showInputMessage="1" showErrorMessage="1" error="入力可能範囲　32～40" sqref="AZ6" xr:uid="{1CB6B0B4-74BB-4C9B-9F46-A02B61E7B1D3}"/>
    <dataValidation type="list" allowBlank="1" showInputMessage="1" sqref="E14:F31" xr:uid="{ABDBE04B-BB2D-4CD5-A662-B44F20705585}">
      <formula1>"A, B, C, D"</formula1>
    </dataValidation>
    <dataValidation type="list" allowBlank="1" showInputMessage="1" showErrorMessage="1" sqref="AZ4:BC4" xr:uid="{B820903C-8782-43E5-A064-0953B22D9956}">
      <formula1>"予定,実績,予定・実績"</formula1>
    </dataValidation>
    <dataValidation type="list" errorStyle="warning" allowBlank="1" showInputMessage="1" error="リストにない場合のみ、入力してください。" sqref="G14:K31" xr:uid="{30DD23CD-5EA3-4FE4-96B6-01BC27F5BDED}">
      <formula1>INDIRECT(C14)</formula1>
    </dataValidation>
    <dataValidation type="list" allowBlank="1" showInputMessage="1" sqref="C14:D31" xr:uid="{C2FC1CAC-0691-4CA1-8055-99FBC48AEAF4}">
      <formula1>職種</formula1>
    </dataValidation>
    <dataValidation type="decimal" allowBlank="1" showInputMessage="1" showErrorMessage="1" error="入力可能範囲　32～40" sqref="AV5" xr:uid="{4258F326-8252-4E19-B193-049FA830DDC0}">
      <formula1>32</formula1>
      <formula2>40</formula2>
    </dataValidation>
    <dataValidation type="list" allowBlank="1" showInputMessage="1" showErrorMessage="1" sqref="J42:K42" xr:uid="{A3735E29-E431-49B7-A5AE-2A8A3FF11D85}">
      <formula1>"週,暦月"</formula1>
    </dataValidation>
    <dataValidation type="list" allowBlank="1" showInputMessage="1" showErrorMessage="1" sqref="AZ3" xr:uid="{30B57013-4EFA-4786-AE63-A5D1FD3479D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6C070499-4AAC-48C8-A6D1-63CD15DC7773}">
          <x14:formula1>
            <xm:f>'C:\Users\mukaiyama-mina\Desktop\🌼標準様式関係\指定関係添付\[2-3_標準様式1_11_勤務表_居宅介護支援.xlsx]プルダウン・リスト'!#REF!</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B1:M35"/>
  <sheetViews>
    <sheetView view="pageBreakPreview" zoomScaleNormal="100" zoomScaleSheetLayoutView="100" workbookViewId="0">
      <selection activeCell="AC65" sqref="AC65:AU69"/>
    </sheetView>
  </sheetViews>
  <sheetFormatPr defaultColWidth="9" defaultRowHeight="13.2"/>
  <cols>
    <col min="1" max="1" width="1.59765625" style="96" customWidth="1"/>
    <col min="2" max="2" width="15.09765625" style="97" bestFit="1" customWidth="1"/>
    <col min="3" max="3" width="10.59765625" style="97" customWidth="1"/>
    <col min="4" max="4" width="3.3984375" style="97" bestFit="1" customWidth="1"/>
    <col min="5" max="5" width="15.59765625" style="96" customWidth="1"/>
    <col min="6" max="6" width="3.3984375" style="96" bestFit="1" customWidth="1"/>
    <col min="7" max="7" width="15.59765625" style="96" customWidth="1"/>
    <col min="8" max="8" width="3.3984375" style="96" bestFit="1" customWidth="1"/>
    <col min="9" max="9" width="15.59765625" style="97" customWidth="1"/>
    <col min="10" max="10" width="3.3984375" style="96" bestFit="1" customWidth="1"/>
    <col min="11" max="11" width="15.59765625" style="96" customWidth="1"/>
    <col min="12" max="12" width="5" style="96" customWidth="1"/>
    <col min="13" max="16384" width="9" style="96"/>
  </cols>
  <sheetData>
    <row r="1" spans="2:11">
      <c r="B1" s="109" t="s">
        <v>228</v>
      </c>
    </row>
    <row r="2" spans="2:11">
      <c r="B2" s="108" t="s">
        <v>227</v>
      </c>
      <c r="E2" s="107" t="s">
        <v>226</v>
      </c>
      <c r="I2" s="106" t="s">
        <v>225</v>
      </c>
    </row>
    <row r="3" spans="2:11">
      <c r="B3" s="97" t="s">
        <v>224</v>
      </c>
      <c r="C3" s="97" t="s">
        <v>122</v>
      </c>
      <c r="E3" s="97" t="s">
        <v>223</v>
      </c>
      <c r="F3" s="97"/>
      <c r="G3" s="97" t="s">
        <v>222</v>
      </c>
      <c r="I3" s="97" t="s">
        <v>221</v>
      </c>
      <c r="K3" s="97" t="s">
        <v>220</v>
      </c>
    </row>
    <row r="4" spans="2:11">
      <c r="B4" s="102" t="s">
        <v>219</v>
      </c>
      <c r="C4" s="103" t="s">
        <v>134</v>
      </c>
      <c r="D4" s="102" t="s">
        <v>218</v>
      </c>
      <c r="E4" s="100" t="s">
        <v>214</v>
      </c>
      <c r="F4" s="102" t="s">
        <v>217</v>
      </c>
      <c r="G4" s="100" t="s">
        <v>214</v>
      </c>
      <c r="H4" s="101" t="s">
        <v>216</v>
      </c>
      <c r="I4" s="100" t="s">
        <v>214</v>
      </c>
      <c r="J4" s="99" t="s">
        <v>215</v>
      </c>
      <c r="K4" s="98" t="s">
        <v>214</v>
      </c>
    </row>
    <row r="5" spans="2:11">
      <c r="B5" s="102" t="s">
        <v>213</v>
      </c>
      <c r="C5" s="103" t="s">
        <v>212</v>
      </c>
      <c r="D5" s="102" t="s">
        <v>211</v>
      </c>
      <c r="E5" s="100" t="s">
        <v>207</v>
      </c>
      <c r="F5" s="102" t="s">
        <v>210</v>
      </c>
      <c r="G5" s="100" t="s">
        <v>207</v>
      </c>
      <c r="H5" s="101" t="s">
        <v>209</v>
      </c>
      <c r="I5" s="100" t="s">
        <v>207</v>
      </c>
      <c r="J5" s="99" t="s">
        <v>208</v>
      </c>
      <c r="K5" s="98" t="s">
        <v>207</v>
      </c>
    </row>
    <row r="6" spans="2:11">
      <c r="B6" s="102" t="s">
        <v>206</v>
      </c>
      <c r="C6" s="103" t="s">
        <v>205</v>
      </c>
      <c r="D6" s="102" t="s">
        <v>168</v>
      </c>
      <c r="E6" s="100" t="s">
        <v>203</v>
      </c>
      <c r="F6" s="102" t="s">
        <v>167</v>
      </c>
      <c r="G6" s="100" t="s">
        <v>204</v>
      </c>
      <c r="H6" s="101" t="s">
        <v>171</v>
      </c>
      <c r="I6" s="100" t="s">
        <v>204</v>
      </c>
      <c r="J6" s="99" t="s">
        <v>178</v>
      </c>
      <c r="K6" s="98" t="s">
        <v>203</v>
      </c>
    </row>
    <row r="7" spans="2:11">
      <c r="B7" s="102"/>
      <c r="C7" s="103" t="s">
        <v>202</v>
      </c>
      <c r="D7" s="102" t="s">
        <v>168</v>
      </c>
      <c r="E7" s="100">
        <v>0.35416666666666669</v>
      </c>
      <c r="F7" s="102" t="s">
        <v>167</v>
      </c>
      <c r="G7" s="100">
        <v>0.72916666666666663</v>
      </c>
      <c r="H7" s="101" t="s">
        <v>166</v>
      </c>
      <c r="I7" s="100">
        <v>4.1666666666666664E-2</v>
      </c>
      <c r="J7" s="99" t="s">
        <v>165</v>
      </c>
      <c r="K7" s="98">
        <f t="shared" ref="K7:K20" si="0">(G7-E7-I7)*24</f>
        <v>7.9999999999999982</v>
      </c>
    </row>
    <row r="8" spans="2:11">
      <c r="B8" s="102"/>
      <c r="C8" s="103" t="s">
        <v>201</v>
      </c>
      <c r="D8" s="102" t="s">
        <v>174</v>
      </c>
      <c r="E8" s="100">
        <v>0.29166666666666669</v>
      </c>
      <c r="F8" s="102" t="s">
        <v>167</v>
      </c>
      <c r="G8" s="100">
        <v>0.66666666666666663</v>
      </c>
      <c r="H8" s="101" t="s">
        <v>166</v>
      </c>
      <c r="I8" s="100">
        <v>4.1666666666666664E-2</v>
      </c>
      <c r="J8" s="99" t="s">
        <v>178</v>
      </c>
      <c r="K8" s="98">
        <f t="shared" si="0"/>
        <v>7.9999999999999982</v>
      </c>
    </row>
    <row r="9" spans="2:11">
      <c r="B9" s="102"/>
      <c r="C9" s="103" t="s">
        <v>200</v>
      </c>
      <c r="D9" s="102" t="s">
        <v>174</v>
      </c>
      <c r="E9" s="100">
        <v>0.33333333333333331</v>
      </c>
      <c r="F9" s="102" t="s">
        <v>167</v>
      </c>
      <c r="G9" s="100">
        <v>0.70833333333333304</v>
      </c>
      <c r="H9" s="101" t="s">
        <v>166</v>
      </c>
      <c r="I9" s="100">
        <v>4.1666666666666699E-2</v>
      </c>
      <c r="J9" s="99" t="s">
        <v>165</v>
      </c>
      <c r="K9" s="98">
        <f t="shared" si="0"/>
        <v>7.9999999999999929</v>
      </c>
    </row>
    <row r="10" spans="2:11">
      <c r="B10" s="102"/>
      <c r="C10" s="103" t="s">
        <v>199</v>
      </c>
      <c r="D10" s="102" t="s">
        <v>174</v>
      </c>
      <c r="E10" s="100">
        <v>0.33333333333333331</v>
      </c>
      <c r="F10" s="102" t="s">
        <v>167</v>
      </c>
      <c r="G10" s="100">
        <v>0.54166666666666663</v>
      </c>
      <c r="H10" s="101" t="s">
        <v>171</v>
      </c>
      <c r="I10" s="100">
        <v>0</v>
      </c>
      <c r="J10" s="99" t="s">
        <v>178</v>
      </c>
      <c r="K10" s="98">
        <f t="shared" si="0"/>
        <v>5</v>
      </c>
    </row>
    <row r="11" spans="2:11">
      <c r="B11" s="102"/>
      <c r="C11" s="103" t="s">
        <v>198</v>
      </c>
      <c r="D11" s="102" t="s">
        <v>174</v>
      </c>
      <c r="E11" s="100">
        <v>0.54166666666666663</v>
      </c>
      <c r="F11" s="102" t="s">
        <v>173</v>
      </c>
      <c r="G11" s="100">
        <v>0.70833333333333337</v>
      </c>
      <c r="H11" s="101" t="s">
        <v>171</v>
      </c>
      <c r="I11" s="100">
        <v>0</v>
      </c>
      <c r="J11" s="99" t="s">
        <v>178</v>
      </c>
      <c r="K11" s="98">
        <f t="shared" si="0"/>
        <v>4.0000000000000018</v>
      </c>
    </row>
    <row r="12" spans="2:11">
      <c r="B12" s="102"/>
      <c r="C12" s="103" t="s">
        <v>197</v>
      </c>
      <c r="D12" s="102" t="s">
        <v>168</v>
      </c>
      <c r="E12" s="100">
        <v>0.41666666666666669</v>
      </c>
      <c r="F12" s="102" t="s">
        <v>167</v>
      </c>
      <c r="G12" s="100">
        <v>0.58333333333333337</v>
      </c>
      <c r="H12" s="101" t="s">
        <v>166</v>
      </c>
      <c r="I12" s="100">
        <v>0</v>
      </c>
      <c r="J12" s="99" t="s">
        <v>178</v>
      </c>
      <c r="K12" s="98">
        <f t="shared" si="0"/>
        <v>4</v>
      </c>
    </row>
    <row r="13" spans="2:11">
      <c r="B13" s="102"/>
      <c r="C13" s="103" t="s">
        <v>196</v>
      </c>
      <c r="D13" s="102" t="s">
        <v>168</v>
      </c>
      <c r="E13" s="100"/>
      <c r="F13" s="102" t="s">
        <v>167</v>
      </c>
      <c r="G13" s="100"/>
      <c r="H13" s="101" t="s">
        <v>171</v>
      </c>
      <c r="I13" s="100"/>
      <c r="J13" s="99" t="s">
        <v>178</v>
      </c>
      <c r="K13" s="98">
        <f t="shared" si="0"/>
        <v>0</v>
      </c>
    </row>
    <row r="14" spans="2:11">
      <c r="B14" s="102"/>
      <c r="C14" s="103" t="s">
        <v>195</v>
      </c>
      <c r="D14" s="102" t="s">
        <v>174</v>
      </c>
      <c r="E14" s="100"/>
      <c r="F14" s="102" t="s">
        <v>173</v>
      </c>
      <c r="G14" s="100"/>
      <c r="H14" s="101" t="s">
        <v>166</v>
      </c>
      <c r="I14" s="100"/>
      <c r="J14" s="99" t="s">
        <v>178</v>
      </c>
      <c r="K14" s="98">
        <f t="shared" si="0"/>
        <v>0</v>
      </c>
    </row>
    <row r="15" spans="2:11">
      <c r="B15" s="102"/>
      <c r="C15" s="103" t="s">
        <v>194</v>
      </c>
      <c r="D15" s="102" t="s">
        <v>168</v>
      </c>
      <c r="E15" s="100"/>
      <c r="F15" s="102" t="s">
        <v>167</v>
      </c>
      <c r="G15" s="100"/>
      <c r="H15" s="101" t="s">
        <v>171</v>
      </c>
      <c r="I15" s="100"/>
      <c r="J15" s="99" t="s">
        <v>165</v>
      </c>
      <c r="K15" s="98">
        <f t="shared" si="0"/>
        <v>0</v>
      </c>
    </row>
    <row r="16" spans="2:11">
      <c r="B16" s="102"/>
      <c r="C16" s="103" t="s">
        <v>193</v>
      </c>
      <c r="D16" s="102" t="s">
        <v>168</v>
      </c>
      <c r="E16" s="100"/>
      <c r="F16" s="102" t="s">
        <v>167</v>
      </c>
      <c r="G16" s="100"/>
      <c r="H16" s="101" t="s">
        <v>171</v>
      </c>
      <c r="I16" s="100"/>
      <c r="J16" s="99" t="s">
        <v>178</v>
      </c>
      <c r="K16" s="98">
        <f t="shared" si="0"/>
        <v>0</v>
      </c>
    </row>
    <row r="17" spans="2:11">
      <c r="B17" s="102"/>
      <c r="C17" s="103" t="s">
        <v>192</v>
      </c>
      <c r="D17" s="102" t="s">
        <v>168</v>
      </c>
      <c r="E17" s="100"/>
      <c r="F17" s="102" t="s">
        <v>167</v>
      </c>
      <c r="G17" s="100"/>
      <c r="H17" s="101" t="s">
        <v>166</v>
      </c>
      <c r="I17" s="100"/>
      <c r="J17" s="99" t="s">
        <v>178</v>
      </c>
      <c r="K17" s="98">
        <f t="shared" si="0"/>
        <v>0</v>
      </c>
    </row>
    <row r="18" spans="2:11" ht="14.4">
      <c r="B18" s="102"/>
      <c r="C18" s="103" t="s">
        <v>191</v>
      </c>
      <c r="D18" s="102" t="s">
        <v>168</v>
      </c>
      <c r="E18" s="100"/>
      <c r="F18" s="102" t="s">
        <v>173</v>
      </c>
      <c r="G18" s="100"/>
      <c r="H18" s="101" t="s">
        <v>166</v>
      </c>
      <c r="I18" s="100"/>
      <c r="J18" s="99" t="s">
        <v>178</v>
      </c>
      <c r="K18" s="105">
        <f t="shared" si="0"/>
        <v>0</v>
      </c>
    </row>
    <row r="19" spans="2:11">
      <c r="B19" s="102"/>
      <c r="C19" s="103" t="s">
        <v>190</v>
      </c>
      <c r="D19" s="102" t="s">
        <v>168</v>
      </c>
      <c r="E19" s="100"/>
      <c r="F19" s="102" t="s">
        <v>167</v>
      </c>
      <c r="G19" s="100"/>
      <c r="H19" s="101" t="s">
        <v>171</v>
      </c>
      <c r="I19" s="100"/>
      <c r="J19" s="99" t="s">
        <v>178</v>
      </c>
      <c r="K19" s="98">
        <f t="shared" si="0"/>
        <v>0</v>
      </c>
    </row>
    <row r="20" spans="2:11">
      <c r="B20" s="102"/>
      <c r="C20" s="103" t="s">
        <v>189</v>
      </c>
      <c r="D20" s="102" t="s">
        <v>168</v>
      </c>
      <c r="E20" s="100"/>
      <c r="F20" s="102" t="s">
        <v>167</v>
      </c>
      <c r="G20" s="100"/>
      <c r="H20" s="101" t="s">
        <v>171</v>
      </c>
      <c r="I20" s="100"/>
      <c r="J20" s="99" t="s">
        <v>178</v>
      </c>
      <c r="K20" s="98">
        <f t="shared" si="0"/>
        <v>0</v>
      </c>
    </row>
    <row r="21" spans="2:11">
      <c r="B21" s="102"/>
      <c r="C21" s="103" t="s">
        <v>188</v>
      </c>
      <c r="D21" s="102" t="s">
        <v>168</v>
      </c>
      <c r="E21" s="104"/>
      <c r="F21" s="102" t="s">
        <v>173</v>
      </c>
      <c r="G21" s="104"/>
      <c r="H21" s="101" t="s">
        <v>171</v>
      </c>
      <c r="I21" s="104"/>
      <c r="J21" s="99" t="s">
        <v>178</v>
      </c>
      <c r="K21" s="103">
        <v>1</v>
      </c>
    </row>
    <row r="22" spans="2:11">
      <c r="B22" s="102"/>
      <c r="C22" s="103" t="s">
        <v>187</v>
      </c>
      <c r="D22" s="102" t="s">
        <v>168</v>
      </c>
      <c r="E22" s="104"/>
      <c r="F22" s="102" t="s">
        <v>167</v>
      </c>
      <c r="G22" s="104"/>
      <c r="H22" s="101" t="s">
        <v>166</v>
      </c>
      <c r="I22" s="104"/>
      <c r="J22" s="99" t="s">
        <v>165</v>
      </c>
      <c r="K22" s="103">
        <v>2</v>
      </c>
    </row>
    <row r="23" spans="2:11">
      <c r="B23" s="102"/>
      <c r="C23" s="103" t="s">
        <v>186</v>
      </c>
      <c r="D23" s="102" t="s">
        <v>168</v>
      </c>
      <c r="E23" s="104"/>
      <c r="F23" s="102" t="s">
        <v>173</v>
      </c>
      <c r="G23" s="104"/>
      <c r="H23" s="101" t="s">
        <v>171</v>
      </c>
      <c r="I23" s="104"/>
      <c r="J23" s="99" t="s">
        <v>165</v>
      </c>
      <c r="K23" s="103">
        <v>3</v>
      </c>
    </row>
    <row r="24" spans="2:11">
      <c r="B24" s="102"/>
      <c r="C24" s="103" t="s">
        <v>185</v>
      </c>
      <c r="D24" s="102" t="s">
        <v>168</v>
      </c>
      <c r="E24" s="104"/>
      <c r="F24" s="102" t="s">
        <v>173</v>
      </c>
      <c r="G24" s="104"/>
      <c r="H24" s="101" t="s">
        <v>166</v>
      </c>
      <c r="I24" s="104"/>
      <c r="J24" s="99" t="s">
        <v>165</v>
      </c>
      <c r="K24" s="103">
        <v>4</v>
      </c>
    </row>
    <row r="25" spans="2:11">
      <c r="B25" s="102"/>
      <c r="C25" s="103" t="s">
        <v>184</v>
      </c>
      <c r="D25" s="102" t="s">
        <v>168</v>
      </c>
      <c r="E25" s="104"/>
      <c r="F25" s="102" t="s">
        <v>173</v>
      </c>
      <c r="G25" s="104"/>
      <c r="H25" s="101" t="s">
        <v>166</v>
      </c>
      <c r="I25" s="104"/>
      <c r="J25" s="99" t="s">
        <v>165</v>
      </c>
      <c r="K25" s="103">
        <v>5</v>
      </c>
    </row>
    <row r="26" spans="2:11">
      <c r="B26" s="102"/>
      <c r="C26" s="103" t="s">
        <v>183</v>
      </c>
      <c r="D26" s="102" t="s">
        <v>168</v>
      </c>
      <c r="E26" s="104"/>
      <c r="F26" s="102" t="s">
        <v>167</v>
      </c>
      <c r="G26" s="104"/>
      <c r="H26" s="101" t="s">
        <v>171</v>
      </c>
      <c r="I26" s="104"/>
      <c r="J26" s="99" t="s">
        <v>178</v>
      </c>
      <c r="K26" s="103">
        <v>6</v>
      </c>
    </row>
    <row r="27" spans="2:11">
      <c r="B27" s="102"/>
      <c r="C27" s="103" t="s">
        <v>182</v>
      </c>
      <c r="D27" s="102" t="s">
        <v>174</v>
      </c>
      <c r="E27" s="104"/>
      <c r="F27" s="102" t="s">
        <v>167</v>
      </c>
      <c r="G27" s="104"/>
      <c r="H27" s="101" t="s">
        <v>171</v>
      </c>
      <c r="I27" s="104"/>
      <c r="J27" s="99" t="s">
        <v>178</v>
      </c>
      <c r="K27" s="103">
        <v>7</v>
      </c>
    </row>
    <row r="28" spans="2:11">
      <c r="B28" s="102"/>
      <c r="C28" s="103" t="s">
        <v>181</v>
      </c>
      <c r="D28" s="102" t="s">
        <v>174</v>
      </c>
      <c r="E28" s="104"/>
      <c r="F28" s="102" t="s">
        <v>167</v>
      </c>
      <c r="G28" s="104"/>
      <c r="H28" s="101" t="s">
        <v>171</v>
      </c>
      <c r="I28" s="104"/>
      <c r="J28" s="99" t="s">
        <v>178</v>
      </c>
      <c r="K28" s="103">
        <v>8</v>
      </c>
    </row>
    <row r="29" spans="2:11">
      <c r="B29" s="102"/>
      <c r="C29" s="103" t="s">
        <v>180</v>
      </c>
      <c r="D29" s="102" t="s">
        <v>174</v>
      </c>
      <c r="E29" s="104"/>
      <c r="F29" s="102" t="s">
        <v>173</v>
      </c>
      <c r="G29" s="104"/>
      <c r="H29" s="101" t="s">
        <v>166</v>
      </c>
      <c r="I29" s="104"/>
      <c r="J29" s="99" t="s">
        <v>178</v>
      </c>
      <c r="K29" s="103"/>
    </row>
    <row r="30" spans="2:11">
      <c r="B30" s="102"/>
      <c r="C30" s="103" t="s">
        <v>179</v>
      </c>
      <c r="D30" s="102" t="s">
        <v>174</v>
      </c>
      <c r="E30" s="104"/>
      <c r="F30" s="102" t="s">
        <v>167</v>
      </c>
      <c r="G30" s="104"/>
      <c r="H30" s="101" t="s">
        <v>166</v>
      </c>
      <c r="I30" s="104"/>
      <c r="J30" s="99" t="s">
        <v>178</v>
      </c>
      <c r="K30" s="103"/>
    </row>
    <row r="31" spans="2:11">
      <c r="B31" s="102"/>
      <c r="C31" s="103" t="s">
        <v>177</v>
      </c>
      <c r="D31" s="102" t="s">
        <v>168</v>
      </c>
      <c r="E31" s="104"/>
      <c r="F31" s="102" t="s">
        <v>167</v>
      </c>
      <c r="G31" s="104"/>
      <c r="H31" s="101" t="s">
        <v>171</v>
      </c>
      <c r="I31" s="104"/>
      <c r="J31" s="99" t="s">
        <v>165</v>
      </c>
      <c r="K31" s="103"/>
    </row>
    <row r="32" spans="2:11">
      <c r="B32" s="102"/>
      <c r="C32" s="103" t="s">
        <v>176</v>
      </c>
      <c r="D32" s="102" t="s">
        <v>168</v>
      </c>
      <c r="E32" s="100"/>
      <c r="F32" s="102" t="s">
        <v>167</v>
      </c>
      <c r="G32" s="100"/>
      <c r="H32" s="101" t="s">
        <v>166</v>
      </c>
      <c r="I32" s="100"/>
      <c r="J32" s="99" t="s">
        <v>165</v>
      </c>
      <c r="K32" s="98">
        <f>(G32-E32-I32)*24</f>
        <v>0</v>
      </c>
    </row>
    <row r="33" spans="2:13">
      <c r="B33" s="102"/>
      <c r="C33" s="103" t="s">
        <v>175</v>
      </c>
      <c r="D33" s="102" t="s">
        <v>174</v>
      </c>
      <c r="E33" s="100"/>
      <c r="F33" s="102" t="s">
        <v>173</v>
      </c>
      <c r="G33" s="100"/>
      <c r="H33" s="101" t="s">
        <v>166</v>
      </c>
      <c r="I33" s="100"/>
      <c r="J33" s="99" t="s">
        <v>165</v>
      </c>
      <c r="K33" s="98">
        <f>(G33-E33-I33)*24</f>
        <v>0</v>
      </c>
      <c r="M33" s="96" t="s">
        <v>170</v>
      </c>
    </row>
    <row r="34" spans="2:13">
      <c r="B34" s="102"/>
      <c r="C34" s="103" t="s">
        <v>172</v>
      </c>
      <c r="D34" s="102" t="s">
        <v>168</v>
      </c>
      <c r="E34" s="100"/>
      <c r="F34" s="102" t="s">
        <v>167</v>
      </c>
      <c r="G34" s="100"/>
      <c r="H34" s="101" t="s">
        <v>171</v>
      </c>
      <c r="I34" s="100"/>
      <c r="J34" s="99" t="s">
        <v>165</v>
      </c>
      <c r="K34" s="98">
        <f>(G34-E34-I34)*24</f>
        <v>0</v>
      </c>
      <c r="M34" s="96" t="s">
        <v>170</v>
      </c>
    </row>
    <row r="35" spans="2:13">
      <c r="B35" s="102"/>
      <c r="C35" s="103" t="s">
        <v>169</v>
      </c>
      <c r="D35" s="102" t="s">
        <v>168</v>
      </c>
      <c r="E35" s="100"/>
      <c r="F35" s="102" t="s">
        <v>167</v>
      </c>
      <c r="G35" s="100"/>
      <c r="H35" s="101" t="s">
        <v>166</v>
      </c>
      <c r="I35" s="100"/>
      <c r="J35" s="99" t="s">
        <v>165</v>
      </c>
      <c r="K35" s="98">
        <f>(G35-E35-I35)*24</f>
        <v>0</v>
      </c>
    </row>
  </sheetData>
  <phoneticPr fontId="3"/>
  <pageMargins left="0.70866141732283472" right="0.70866141732283472" top="0.74803149606299213" bottom="0.74803149606299213"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1D29-2F91-49EB-84FF-87E636A0B7E5}">
  <sheetPr>
    <pageSetUpPr fitToPage="1"/>
  </sheetPr>
  <dimension ref="A1:BC71"/>
  <sheetViews>
    <sheetView workbookViewId="0"/>
  </sheetViews>
  <sheetFormatPr defaultColWidth="9" defaultRowHeight="13.2"/>
  <cols>
    <col min="1" max="2" width="9" style="249"/>
    <col min="3" max="3" width="44.19921875" style="249" customWidth="1"/>
    <col min="4" max="16384" width="9" style="249"/>
  </cols>
  <sheetData>
    <row r="1" spans="1:10">
      <c r="A1" s="249" t="s">
        <v>244</v>
      </c>
    </row>
    <row r="2" spans="1:10" s="252" customFormat="1" ht="20.25" customHeight="1">
      <c r="A2" s="250" t="s">
        <v>243</v>
      </c>
      <c r="B2" s="250"/>
      <c r="C2" s="251"/>
    </row>
    <row r="3" spans="1:10" s="252" customFormat="1" ht="20.25" customHeight="1">
      <c r="A3" s="251"/>
      <c r="B3" s="251"/>
      <c r="C3" s="251"/>
    </row>
    <row r="4" spans="1:10" s="252" customFormat="1" ht="20.25" customHeight="1">
      <c r="A4" s="253"/>
      <c r="B4" s="251" t="s">
        <v>242</v>
      </c>
      <c r="C4" s="251"/>
      <c r="E4" s="552" t="s">
        <v>324</v>
      </c>
      <c r="F4" s="552"/>
      <c r="G4" s="552"/>
      <c r="H4" s="552"/>
      <c r="I4" s="552"/>
      <c r="J4" s="552"/>
    </row>
    <row r="5" spans="1:10" s="252" customFormat="1" ht="20.25" customHeight="1">
      <c r="A5" s="254"/>
      <c r="B5" s="251" t="s">
        <v>241</v>
      </c>
      <c r="C5" s="251"/>
      <c r="E5" s="552"/>
      <c r="F5" s="552"/>
      <c r="G5" s="552"/>
      <c r="H5" s="552"/>
      <c r="I5" s="552"/>
      <c r="J5" s="552"/>
    </row>
    <row r="6" spans="1:10" s="252" customFormat="1" ht="20.25" customHeight="1">
      <c r="A6" s="255" t="s">
        <v>240</v>
      </c>
      <c r="B6" s="251"/>
      <c r="C6" s="251"/>
    </row>
    <row r="7" spans="1:10" s="252" customFormat="1" ht="20.25" customHeight="1">
      <c r="A7" s="255"/>
      <c r="B7" s="251"/>
      <c r="C7" s="251"/>
    </row>
    <row r="8" spans="1:10" s="252" customFormat="1" ht="20.25" customHeight="1">
      <c r="A8" s="251" t="s">
        <v>239</v>
      </c>
      <c r="B8" s="251"/>
      <c r="C8" s="251"/>
    </row>
    <row r="9" spans="1:10" s="252" customFormat="1" ht="20.25" customHeight="1">
      <c r="A9" s="255"/>
      <c r="B9" s="251"/>
      <c r="C9" s="251"/>
    </row>
    <row r="10" spans="1:10" s="252" customFormat="1" ht="20.25" customHeight="1">
      <c r="A10" s="251" t="s">
        <v>325</v>
      </c>
      <c r="B10" s="251"/>
      <c r="C10" s="251"/>
    </row>
    <row r="11" spans="1:10" s="252" customFormat="1" ht="20.25" customHeight="1">
      <c r="A11" s="251"/>
      <c r="B11" s="251"/>
      <c r="C11" s="251"/>
    </row>
    <row r="12" spans="1:10" s="252" customFormat="1" ht="20.25" customHeight="1">
      <c r="A12" s="251" t="s">
        <v>326</v>
      </c>
      <c r="B12" s="251"/>
      <c r="C12" s="251"/>
    </row>
    <row r="13" spans="1:10" s="252" customFormat="1" ht="20.25" customHeight="1">
      <c r="A13" s="251"/>
      <c r="B13" s="251"/>
      <c r="C13" s="251"/>
    </row>
    <row r="14" spans="1:10" s="252" customFormat="1" ht="20.25" customHeight="1">
      <c r="A14" s="251" t="s">
        <v>238</v>
      </c>
      <c r="B14" s="251"/>
      <c r="C14" s="251"/>
    </row>
    <row r="15" spans="1:10" s="252" customFormat="1" ht="20.25" customHeight="1">
      <c r="A15" s="251"/>
      <c r="B15" s="251"/>
      <c r="C15" s="251"/>
    </row>
    <row r="16" spans="1:10" s="252" customFormat="1" ht="20.25" customHeight="1">
      <c r="A16" s="251" t="s">
        <v>327</v>
      </c>
      <c r="B16" s="251"/>
      <c r="C16" s="251"/>
    </row>
    <row r="17" spans="1:3" s="252" customFormat="1" ht="20.25" customHeight="1">
      <c r="A17" s="251"/>
      <c r="B17" s="251"/>
      <c r="C17" s="251"/>
    </row>
    <row r="18" spans="1:3" s="252" customFormat="1" ht="20.25" customHeight="1">
      <c r="A18" s="251" t="s">
        <v>328</v>
      </c>
      <c r="B18" s="251"/>
      <c r="C18" s="251"/>
    </row>
    <row r="19" spans="1:3" s="252" customFormat="1" ht="20.25" customHeight="1">
      <c r="A19" s="251" t="s">
        <v>237</v>
      </c>
      <c r="B19" s="251"/>
      <c r="C19" s="251"/>
    </row>
    <row r="20" spans="1:3" s="252" customFormat="1" ht="20.25" customHeight="1">
      <c r="A20" s="251"/>
      <c r="B20" s="251"/>
      <c r="C20" s="251"/>
    </row>
    <row r="21" spans="1:3" s="252" customFormat="1" ht="20.25" customHeight="1">
      <c r="A21" s="251"/>
      <c r="B21" s="256" t="s">
        <v>148</v>
      </c>
      <c r="C21" s="256" t="s">
        <v>236</v>
      </c>
    </row>
    <row r="22" spans="1:3" s="252" customFormat="1" ht="20.25" customHeight="1">
      <c r="A22" s="251"/>
      <c r="B22" s="256">
        <v>1</v>
      </c>
      <c r="C22" s="257" t="s">
        <v>140</v>
      </c>
    </row>
    <row r="23" spans="1:3" s="252" customFormat="1" ht="20.25" customHeight="1">
      <c r="A23" s="251"/>
      <c r="B23" s="256">
        <v>2</v>
      </c>
      <c r="C23" s="257" t="s">
        <v>136</v>
      </c>
    </row>
    <row r="24" spans="1:3" s="252" customFormat="1" ht="20.25" customHeight="1">
      <c r="A24" s="251"/>
      <c r="B24" s="256">
        <v>3</v>
      </c>
      <c r="C24" s="257" t="s">
        <v>235</v>
      </c>
    </row>
    <row r="25" spans="1:3" s="252" customFormat="1" ht="20.25" customHeight="1">
      <c r="A25" s="251"/>
      <c r="B25" s="251"/>
      <c r="C25" s="251"/>
    </row>
    <row r="26" spans="1:3" s="252" customFormat="1" ht="20.25" customHeight="1">
      <c r="A26" s="251" t="s">
        <v>329</v>
      </c>
      <c r="B26" s="251"/>
      <c r="C26" s="251"/>
    </row>
    <row r="27" spans="1:3" s="252" customFormat="1" ht="20.25" customHeight="1">
      <c r="A27" s="251" t="s">
        <v>234</v>
      </c>
      <c r="B27" s="251"/>
      <c r="C27" s="251"/>
    </row>
    <row r="28" spans="1:3" s="252" customFormat="1" ht="20.25" customHeight="1">
      <c r="A28" s="251"/>
      <c r="B28" s="251"/>
      <c r="C28" s="251"/>
    </row>
    <row r="29" spans="1:3" s="252" customFormat="1" ht="20.25" customHeight="1">
      <c r="A29" s="251"/>
      <c r="B29" s="256" t="s">
        <v>122</v>
      </c>
      <c r="C29" s="256" t="s">
        <v>121</v>
      </c>
    </row>
    <row r="30" spans="1:3" s="252" customFormat="1" ht="20.25" customHeight="1">
      <c r="A30" s="251"/>
      <c r="B30" s="256" t="s">
        <v>119</v>
      </c>
      <c r="C30" s="257" t="s">
        <v>118</v>
      </c>
    </row>
    <row r="31" spans="1:3" s="252" customFormat="1" ht="20.25" customHeight="1">
      <c r="A31" s="251"/>
      <c r="B31" s="256" t="s">
        <v>116</v>
      </c>
      <c r="C31" s="257" t="s">
        <v>115</v>
      </c>
    </row>
    <row r="32" spans="1:3" s="252" customFormat="1" ht="20.25" customHeight="1">
      <c r="A32" s="251"/>
      <c r="B32" s="256" t="s">
        <v>113</v>
      </c>
      <c r="C32" s="257" t="s">
        <v>112</v>
      </c>
    </row>
    <row r="33" spans="1:55" s="252" customFormat="1" ht="20.25" customHeight="1">
      <c r="A33" s="251"/>
      <c r="B33" s="256" t="s">
        <v>111</v>
      </c>
      <c r="C33" s="257" t="s">
        <v>110</v>
      </c>
    </row>
    <row r="34" spans="1:55" s="252" customFormat="1" ht="20.25" customHeight="1">
      <c r="A34" s="251"/>
      <c r="B34" s="251"/>
      <c r="C34" s="251"/>
    </row>
    <row r="35" spans="1:55" s="252" customFormat="1" ht="20.25" customHeight="1">
      <c r="A35" s="251"/>
      <c r="B35" s="258" t="s">
        <v>233</v>
      </c>
      <c r="C35" s="251"/>
    </row>
    <row r="36" spans="1:55" s="252" customFormat="1" ht="20.25" customHeight="1">
      <c r="B36" s="251" t="s">
        <v>232</v>
      </c>
      <c r="E36" s="258"/>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row>
    <row r="37" spans="1:55" s="252" customFormat="1" ht="20.25" customHeight="1">
      <c r="B37" s="251" t="s">
        <v>231</v>
      </c>
      <c r="E37" s="251"/>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row>
    <row r="38" spans="1:55" s="252" customFormat="1" ht="20.25" customHeight="1">
      <c r="E38" s="251"/>
    </row>
    <row r="39" spans="1:55" s="252" customFormat="1" ht="20.25" customHeight="1">
      <c r="A39" s="251"/>
      <c r="B39" s="251"/>
      <c r="C39" s="251"/>
      <c r="D39" s="260"/>
      <c r="E39" s="261"/>
      <c r="F39" s="261"/>
      <c r="G39" s="261"/>
      <c r="H39" s="262"/>
      <c r="I39" s="262"/>
      <c r="J39" s="261"/>
      <c r="K39" s="261"/>
      <c r="L39" s="261"/>
      <c r="M39" s="262"/>
      <c r="N39" s="262"/>
      <c r="O39" s="262"/>
      <c r="P39" s="262"/>
      <c r="Q39" s="262"/>
      <c r="R39" s="261"/>
      <c r="S39" s="261"/>
      <c r="T39" s="261"/>
      <c r="U39" s="262"/>
      <c r="V39" s="262"/>
      <c r="W39" s="261"/>
      <c r="X39" s="261"/>
      <c r="Y39" s="261"/>
      <c r="Z39" s="262"/>
      <c r="AA39" s="262"/>
    </row>
    <row r="40" spans="1:55" s="252" customFormat="1" ht="20.25" customHeight="1">
      <c r="A40" s="251" t="s">
        <v>330</v>
      </c>
      <c r="B40" s="251"/>
      <c r="C40" s="251"/>
    </row>
    <row r="41" spans="1:55" s="252" customFormat="1" ht="20.25" customHeight="1">
      <c r="A41" s="251" t="s">
        <v>230</v>
      </c>
      <c r="B41" s="251"/>
      <c r="C41" s="251"/>
    </row>
    <row r="42" spans="1:55" s="252" customFormat="1" ht="20.25" customHeight="1">
      <c r="A42" s="263" t="s">
        <v>331</v>
      </c>
      <c r="D42" s="264"/>
      <c r="E42" s="265"/>
      <c r="F42" s="261"/>
      <c r="G42" s="261"/>
      <c r="H42" s="261"/>
      <c r="I42" s="261"/>
      <c r="J42" s="262"/>
      <c r="K42" s="261"/>
      <c r="L42" s="262"/>
      <c r="M42" s="261"/>
      <c r="N42" s="261"/>
      <c r="O42" s="261"/>
      <c r="P42" s="261"/>
      <c r="Q42" s="261"/>
      <c r="R42" s="262"/>
      <c r="S42" s="261"/>
      <c r="T42" s="262"/>
      <c r="U42" s="261"/>
      <c r="V42" s="261"/>
      <c r="W42" s="262"/>
      <c r="X42" s="261"/>
      <c r="Y42" s="262"/>
      <c r="Z42" s="261"/>
      <c r="AA42" s="261"/>
      <c r="AB42" s="261"/>
      <c r="AC42" s="261"/>
      <c r="AD42" s="261"/>
      <c r="AE42" s="262"/>
      <c r="AF42" s="260"/>
      <c r="AG42" s="262"/>
      <c r="AH42" s="261"/>
      <c r="AI42" s="262"/>
      <c r="AJ42" s="262"/>
      <c r="AK42" s="262"/>
      <c r="AL42" s="262"/>
      <c r="AM42" s="261"/>
      <c r="AN42" s="262"/>
      <c r="AO42" s="262"/>
    </row>
    <row r="43" spans="1:55" s="252" customFormat="1" ht="20.25" customHeight="1">
      <c r="C43" s="263"/>
      <c r="D43" s="264"/>
      <c r="E43" s="265"/>
      <c r="F43" s="261"/>
      <c r="G43" s="261"/>
      <c r="H43" s="261"/>
      <c r="I43" s="261"/>
      <c r="J43" s="262"/>
      <c r="K43" s="261"/>
      <c r="L43" s="262"/>
      <c r="M43" s="261"/>
      <c r="N43" s="261"/>
      <c r="O43" s="261"/>
      <c r="P43" s="261"/>
      <c r="Q43" s="261"/>
      <c r="R43" s="262"/>
      <c r="S43" s="261"/>
      <c r="T43" s="262"/>
      <c r="U43" s="261"/>
      <c r="V43" s="261"/>
      <c r="W43" s="262"/>
      <c r="X43" s="261"/>
      <c r="Y43" s="262"/>
      <c r="Z43" s="261"/>
      <c r="AA43" s="261"/>
      <c r="AB43" s="261"/>
      <c r="AC43" s="261"/>
      <c r="AD43" s="261"/>
      <c r="AE43" s="262"/>
      <c r="AF43" s="260"/>
      <c r="AG43" s="262"/>
      <c r="AH43" s="261"/>
      <c r="AI43" s="262"/>
      <c r="AJ43" s="262"/>
      <c r="AK43" s="262"/>
      <c r="AL43" s="262"/>
      <c r="AM43" s="261"/>
      <c r="AN43" s="262"/>
      <c r="AO43" s="262"/>
    </row>
    <row r="44" spans="1:55" s="252" customFormat="1" ht="20.25" customHeight="1">
      <c r="A44" s="251" t="s">
        <v>332</v>
      </c>
      <c r="B44" s="251"/>
    </row>
    <row r="45" spans="1:55" s="252" customFormat="1" ht="20.25" customHeight="1"/>
    <row r="46" spans="1:55" s="252" customFormat="1" ht="20.25" customHeight="1">
      <c r="A46" s="251" t="s">
        <v>333</v>
      </c>
      <c r="B46" s="251"/>
      <c r="C46" s="251"/>
    </row>
    <row r="47" spans="1:55" s="252" customFormat="1" ht="20.25" customHeight="1">
      <c r="A47" s="251" t="s">
        <v>334</v>
      </c>
      <c r="B47" s="251"/>
      <c r="C47" s="251"/>
    </row>
    <row r="48" spans="1:55" s="252" customFormat="1" ht="20.25" customHeight="1"/>
    <row r="49" spans="1:55" s="252" customFormat="1" ht="20.25" customHeight="1">
      <c r="A49" s="251" t="s">
        <v>335</v>
      </c>
      <c r="B49" s="251"/>
      <c r="C49" s="251"/>
    </row>
    <row r="50" spans="1:55" s="252" customFormat="1" ht="20.25" customHeight="1">
      <c r="A50" s="251" t="s">
        <v>336</v>
      </c>
      <c r="B50" s="251"/>
      <c r="C50" s="251"/>
    </row>
    <row r="51" spans="1:55" s="252" customFormat="1" ht="20.25" customHeight="1">
      <c r="A51" s="251"/>
      <c r="B51" s="251"/>
      <c r="C51" s="251"/>
    </row>
    <row r="52" spans="1:55" s="252" customFormat="1" ht="20.25" customHeight="1">
      <c r="A52" s="251" t="s">
        <v>337</v>
      </c>
      <c r="B52" s="251"/>
      <c r="C52" s="251"/>
    </row>
    <row r="53" spans="1:55" s="252" customFormat="1" ht="20.25" customHeight="1">
      <c r="A53" s="251"/>
      <c r="B53" s="251"/>
      <c r="C53" s="251"/>
    </row>
    <row r="54" spans="1:55" s="252" customFormat="1" ht="20.25" customHeight="1">
      <c r="A54" s="252" t="s">
        <v>338</v>
      </c>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row>
    <row r="55" spans="1:55" s="252" customFormat="1" ht="20.25" customHeight="1">
      <c r="A55" s="252" t="s">
        <v>229</v>
      </c>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266"/>
      <c r="BA55" s="266"/>
      <c r="BB55" s="266"/>
      <c r="BC55" s="266"/>
    </row>
    <row r="56" spans="1:55" s="252" customFormat="1" ht="20.25" customHeight="1">
      <c r="A56" s="252" t="s">
        <v>339</v>
      </c>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6"/>
      <c r="AZ56" s="266"/>
      <c r="BA56" s="266"/>
      <c r="BB56" s="266"/>
      <c r="BC56" s="266"/>
    </row>
    <row r="57" spans="1:55" s="252" customFormat="1" ht="20.25" customHeight="1">
      <c r="A57" s="251"/>
      <c r="B57" s="251"/>
      <c r="C57" s="251"/>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row>
    <row r="58" spans="1:55" s="252" customFormat="1" ht="20.25" customHeight="1">
      <c r="A58" s="252" t="s">
        <v>340</v>
      </c>
      <c r="C58" s="267"/>
      <c r="D58" s="258"/>
      <c r="E58" s="258"/>
    </row>
    <row r="59" spans="1:55" s="252" customFormat="1" ht="20.25" customHeight="1">
      <c r="A59" s="268" t="s">
        <v>341</v>
      </c>
      <c r="B59" s="267"/>
      <c r="C59" s="267"/>
      <c r="D59" s="251"/>
      <c r="E59" s="251"/>
    </row>
    <row r="60" spans="1:55" s="252" customFormat="1" ht="20.25" customHeight="1">
      <c r="A60" s="269" t="s">
        <v>342</v>
      </c>
      <c r="B60" s="267"/>
      <c r="C60" s="267"/>
      <c r="D60" s="251"/>
      <c r="E60" s="251"/>
    </row>
    <row r="61" spans="1:55" s="252" customFormat="1" ht="20.25" customHeight="1">
      <c r="A61" s="268" t="s">
        <v>343</v>
      </c>
      <c r="B61" s="267"/>
      <c r="C61" s="267"/>
      <c r="D61" s="251"/>
      <c r="E61" s="251"/>
    </row>
    <row r="62" spans="1:55" s="252" customFormat="1" ht="20.25" customHeight="1">
      <c r="A62" s="269" t="s">
        <v>344</v>
      </c>
      <c r="B62" s="267"/>
      <c r="C62" s="267"/>
      <c r="D62" s="251"/>
      <c r="E62" s="251"/>
    </row>
    <row r="63" spans="1:55" s="252" customFormat="1" ht="20.25" customHeight="1">
      <c r="A63" s="268" t="s">
        <v>345</v>
      </c>
      <c r="B63" s="267"/>
      <c r="C63" s="267"/>
      <c r="D63" s="251"/>
      <c r="E63" s="251"/>
    </row>
    <row r="64" spans="1:55" s="252" customFormat="1" ht="20.25" customHeight="1">
      <c r="A64" s="268" t="s">
        <v>346</v>
      </c>
      <c r="B64" s="267"/>
      <c r="C64" s="267"/>
      <c r="D64" s="251"/>
      <c r="E64" s="251"/>
    </row>
    <row r="65" spans="1:5" s="252" customFormat="1" ht="20.25" customHeight="1">
      <c r="A65" s="268" t="s">
        <v>347</v>
      </c>
      <c r="B65" s="267"/>
      <c r="C65" s="267"/>
      <c r="D65" s="251"/>
      <c r="E65" s="251"/>
    </row>
    <row r="66" spans="1:5" s="252" customFormat="1" ht="20.25" customHeight="1">
      <c r="A66" s="267"/>
      <c r="B66" s="267"/>
      <c r="C66" s="267"/>
      <c r="D66" s="251"/>
      <c r="E66" s="251"/>
    </row>
    <row r="67" spans="1:5" s="252" customFormat="1" ht="20.25" customHeight="1">
      <c r="A67" s="267"/>
      <c r="B67" s="267"/>
      <c r="C67" s="267"/>
      <c r="D67" s="251"/>
      <c r="E67" s="251"/>
    </row>
    <row r="68" spans="1:5" s="252" customFormat="1" ht="20.25" customHeight="1">
      <c r="A68" s="267"/>
      <c r="B68" s="267"/>
      <c r="C68" s="267"/>
      <c r="D68" s="251"/>
      <c r="E68" s="251"/>
    </row>
    <row r="69" spans="1:5" s="252" customFormat="1" ht="20.25" customHeight="1">
      <c r="A69" s="267"/>
      <c r="B69" s="267"/>
      <c r="C69" s="267"/>
      <c r="D69" s="251"/>
      <c r="E69" s="251"/>
    </row>
    <row r="70" spans="1:5" ht="20.25" customHeight="1"/>
    <row r="71" spans="1:5" ht="20.25" customHeight="1"/>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ABF8-1BAA-48B2-85AF-A14AC8BCC663}">
  <sheetPr>
    <pageSetUpPr fitToPage="1"/>
  </sheetPr>
  <dimension ref="B1:K45"/>
  <sheetViews>
    <sheetView topLeftCell="A7" workbookViewId="0">
      <selection activeCell="C16" sqref="C16"/>
    </sheetView>
  </sheetViews>
  <sheetFormatPr defaultColWidth="9" defaultRowHeight="19.2"/>
  <cols>
    <col min="1" max="1" width="2" style="270" customWidth="1"/>
    <col min="2" max="2" width="8.59765625" style="270" customWidth="1"/>
    <col min="3" max="11" width="40.59765625" style="270" customWidth="1"/>
    <col min="12" max="16384" width="9" style="270"/>
  </cols>
  <sheetData>
    <row r="1" spans="2:11">
      <c r="B1" s="270" t="s">
        <v>265</v>
      </c>
    </row>
    <row r="3" spans="2:11">
      <c r="B3" s="271" t="s">
        <v>148</v>
      </c>
      <c r="C3" s="271" t="s">
        <v>264</v>
      </c>
    </row>
    <row r="4" spans="2:11">
      <c r="B4" s="271">
        <v>1</v>
      </c>
      <c r="C4" s="272" t="s">
        <v>163</v>
      </c>
    </row>
    <row r="5" spans="2:11">
      <c r="B5" s="271">
        <v>2</v>
      </c>
      <c r="C5" s="272" t="s">
        <v>263</v>
      </c>
    </row>
    <row r="6" spans="2:11">
      <c r="B6" s="271">
        <v>3</v>
      </c>
      <c r="C6" s="272"/>
    </row>
    <row r="7" spans="2:11">
      <c r="B7" s="271">
        <v>4</v>
      </c>
      <c r="C7" s="272"/>
    </row>
    <row r="8" spans="2:11">
      <c r="B8" s="271">
        <v>5</v>
      </c>
      <c r="C8" s="272"/>
    </row>
    <row r="9" spans="2:11">
      <c r="B9" s="271">
        <v>6</v>
      </c>
      <c r="C9" s="272"/>
    </row>
    <row r="10" spans="2:11">
      <c r="B10" s="271">
        <v>7</v>
      </c>
      <c r="C10" s="272"/>
    </row>
    <row r="11" spans="2:11">
      <c r="B11" s="271">
        <v>8</v>
      </c>
      <c r="C11" s="272"/>
    </row>
    <row r="13" spans="2:11">
      <c r="B13" s="270" t="s">
        <v>262</v>
      </c>
    </row>
    <row r="14" spans="2:11" ht="19.8" thickBot="1"/>
    <row r="15" spans="2:11" ht="19.8" thickBot="1">
      <c r="B15" s="273" t="s">
        <v>236</v>
      </c>
      <c r="C15" s="274" t="s">
        <v>140</v>
      </c>
      <c r="D15" s="275" t="s">
        <v>136</v>
      </c>
      <c r="E15" s="276" t="s">
        <v>235</v>
      </c>
      <c r="F15" s="277" t="s">
        <v>348</v>
      </c>
      <c r="G15" s="277" t="s">
        <v>348</v>
      </c>
      <c r="H15" s="277" t="s">
        <v>348</v>
      </c>
      <c r="I15" s="277" t="s">
        <v>348</v>
      </c>
      <c r="J15" s="277" t="s">
        <v>348</v>
      </c>
      <c r="K15" s="278" t="s">
        <v>348</v>
      </c>
    </row>
    <row r="16" spans="2:11">
      <c r="B16" s="553" t="s">
        <v>261</v>
      </c>
      <c r="C16" s="279" t="s">
        <v>142</v>
      </c>
      <c r="D16" s="280" t="s">
        <v>142</v>
      </c>
      <c r="E16" s="280" t="s">
        <v>260</v>
      </c>
      <c r="F16" s="280"/>
      <c r="G16" s="280"/>
      <c r="H16" s="280"/>
      <c r="I16" s="281"/>
      <c r="J16" s="281"/>
      <c r="K16" s="282"/>
    </row>
    <row r="17" spans="2:11">
      <c r="B17" s="553"/>
      <c r="C17" s="283" t="s">
        <v>349</v>
      </c>
      <c r="D17" s="280" t="s">
        <v>136</v>
      </c>
      <c r="E17" s="280" t="s">
        <v>136</v>
      </c>
      <c r="F17" s="280"/>
      <c r="G17" s="280"/>
      <c r="H17" s="280"/>
      <c r="I17" s="284"/>
      <c r="J17" s="284"/>
      <c r="K17" s="285"/>
    </row>
    <row r="18" spans="2:11">
      <c r="B18" s="553"/>
      <c r="C18" s="283" t="s">
        <v>349</v>
      </c>
      <c r="D18" s="280" t="s">
        <v>348</v>
      </c>
      <c r="E18" s="280" t="s">
        <v>259</v>
      </c>
      <c r="F18" s="280"/>
      <c r="G18" s="280"/>
      <c r="H18" s="280"/>
      <c r="I18" s="284"/>
      <c r="J18" s="284"/>
      <c r="K18" s="285"/>
    </row>
    <row r="19" spans="2:11">
      <c r="B19" s="553"/>
      <c r="C19" s="283" t="s">
        <v>348</v>
      </c>
      <c r="D19" s="280" t="s">
        <v>348</v>
      </c>
      <c r="E19" s="280" t="s">
        <v>258</v>
      </c>
      <c r="F19" s="280"/>
      <c r="G19" s="280"/>
      <c r="H19" s="280"/>
      <c r="I19" s="284"/>
      <c r="J19" s="284"/>
      <c r="K19" s="285"/>
    </row>
    <row r="20" spans="2:11">
      <c r="B20" s="553"/>
      <c r="C20" s="283" t="s">
        <v>348</v>
      </c>
      <c r="D20" s="280" t="s">
        <v>348</v>
      </c>
      <c r="E20" s="280" t="s">
        <v>257</v>
      </c>
      <c r="F20" s="280"/>
      <c r="G20" s="280"/>
      <c r="H20" s="280"/>
      <c r="I20" s="284"/>
      <c r="J20" s="284"/>
      <c r="K20" s="285"/>
    </row>
    <row r="21" spans="2:11">
      <c r="B21" s="553"/>
      <c r="C21" s="283" t="s">
        <v>348</v>
      </c>
      <c r="D21" s="280" t="s">
        <v>348</v>
      </c>
      <c r="E21" s="280" t="s">
        <v>348</v>
      </c>
      <c r="F21" s="280"/>
      <c r="G21" s="280"/>
      <c r="H21" s="280"/>
      <c r="I21" s="284"/>
      <c r="J21" s="284"/>
      <c r="K21" s="285"/>
    </row>
    <row r="22" spans="2:11">
      <c r="B22" s="553"/>
      <c r="C22" s="283" t="s">
        <v>348</v>
      </c>
      <c r="D22" s="280" t="s">
        <v>348</v>
      </c>
      <c r="E22" s="280" t="s">
        <v>348</v>
      </c>
      <c r="F22" s="280"/>
      <c r="G22" s="280"/>
      <c r="H22" s="280"/>
      <c r="I22" s="284"/>
      <c r="J22" s="284"/>
      <c r="K22" s="285"/>
    </row>
    <row r="23" spans="2:11">
      <c r="B23" s="553"/>
      <c r="C23" s="283" t="s">
        <v>348</v>
      </c>
      <c r="D23" s="280" t="s">
        <v>348</v>
      </c>
      <c r="E23" s="280" t="s">
        <v>348</v>
      </c>
      <c r="F23" s="280"/>
      <c r="G23" s="280"/>
      <c r="H23" s="280"/>
      <c r="I23" s="284"/>
      <c r="J23" s="284"/>
      <c r="K23" s="285"/>
    </row>
    <row r="24" spans="2:11">
      <c r="B24" s="553"/>
      <c r="C24" s="283" t="s">
        <v>348</v>
      </c>
      <c r="D24" s="280" t="s">
        <v>348</v>
      </c>
      <c r="E24" s="280" t="s">
        <v>348</v>
      </c>
      <c r="F24" s="280"/>
      <c r="G24" s="280"/>
      <c r="H24" s="280"/>
      <c r="I24" s="284"/>
      <c r="J24" s="284"/>
      <c r="K24" s="285"/>
    </row>
    <row r="25" spans="2:11">
      <c r="B25" s="553"/>
      <c r="C25" s="283" t="s">
        <v>348</v>
      </c>
      <c r="D25" s="286" t="s">
        <v>348</v>
      </c>
      <c r="E25" s="286" t="s">
        <v>348</v>
      </c>
      <c r="F25" s="286"/>
      <c r="G25" s="286"/>
      <c r="H25" s="286"/>
      <c r="I25" s="284"/>
      <c r="J25" s="284"/>
      <c r="K25" s="285"/>
    </row>
    <row r="26" spans="2:11">
      <c r="B26" s="553"/>
      <c r="C26" s="283" t="s">
        <v>348</v>
      </c>
      <c r="D26" s="286" t="s">
        <v>348</v>
      </c>
      <c r="E26" s="286" t="s">
        <v>348</v>
      </c>
      <c r="F26" s="286"/>
      <c r="G26" s="286"/>
      <c r="H26" s="286"/>
      <c r="I26" s="284"/>
      <c r="J26" s="284"/>
      <c r="K26" s="285"/>
    </row>
    <row r="27" spans="2:11">
      <c r="B27" s="553"/>
      <c r="C27" s="283" t="s">
        <v>348</v>
      </c>
      <c r="D27" s="286" t="s">
        <v>348</v>
      </c>
      <c r="E27" s="286" t="s">
        <v>348</v>
      </c>
      <c r="F27" s="286"/>
      <c r="G27" s="286"/>
      <c r="H27" s="286"/>
      <c r="I27" s="284"/>
      <c r="J27" s="284"/>
      <c r="K27" s="285"/>
    </row>
    <row r="28" spans="2:11" ht="19.8" thickBot="1">
      <c r="B28" s="554"/>
      <c r="C28" s="287" t="s">
        <v>348</v>
      </c>
      <c r="D28" s="288" t="s">
        <v>348</v>
      </c>
      <c r="E28" s="288" t="s">
        <v>348</v>
      </c>
      <c r="F28" s="288"/>
      <c r="G28" s="288"/>
      <c r="H28" s="288"/>
      <c r="I28" s="288"/>
      <c r="J28" s="288"/>
      <c r="K28" s="289"/>
    </row>
    <row r="31" spans="2:11">
      <c r="C31" s="270" t="s">
        <v>256</v>
      </c>
    </row>
    <row r="32" spans="2:11">
      <c r="C32" s="270" t="s">
        <v>255</v>
      </c>
    </row>
    <row r="33" spans="3:3">
      <c r="C33" s="270" t="s">
        <v>350</v>
      </c>
    </row>
    <row r="34" spans="3:3">
      <c r="C34" s="270" t="s">
        <v>254</v>
      </c>
    </row>
    <row r="35" spans="3:3">
      <c r="C35" s="270" t="s">
        <v>253</v>
      </c>
    </row>
    <row r="36" spans="3:3">
      <c r="C36" s="270" t="s">
        <v>252</v>
      </c>
    </row>
    <row r="37" spans="3:3">
      <c r="C37" s="270" t="s">
        <v>251</v>
      </c>
    </row>
    <row r="38" spans="3:3">
      <c r="C38" s="270" t="s">
        <v>250</v>
      </c>
    </row>
    <row r="40" spans="3:3">
      <c r="C40" s="270" t="s">
        <v>351</v>
      </c>
    </row>
    <row r="41" spans="3:3">
      <c r="C41" s="270" t="s">
        <v>249</v>
      </c>
    </row>
    <row r="42" spans="3:3">
      <c r="C42" s="270" t="s">
        <v>248</v>
      </c>
    </row>
    <row r="43" spans="3:3">
      <c r="C43" s="270" t="s">
        <v>247</v>
      </c>
    </row>
    <row r="44" spans="3:3">
      <c r="C44" s="270" t="s">
        <v>246</v>
      </c>
    </row>
    <row r="45" spans="3:3">
      <c r="C45" s="270" t="s">
        <v>245</v>
      </c>
    </row>
  </sheetData>
  <mergeCells count="1">
    <mergeCell ref="B16:B28"/>
  </mergeCells>
  <phoneticPr fontId="3"/>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表紙</vt:lpstr>
      <vt:lpstr>自己点検シート</vt:lpstr>
      <vt:lpstr>加算自己点検シート </vt:lpstr>
      <vt:lpstr>状況調査</vt:lpstr>
      <vt:lpstr>介護予防支援（１枚版）</vt:lpstr>
      <vt:lpstr>【記載例】介護予防支援</vt:lpstr>
      <vt:lpstr>【記載例】シフト記号表（勤務時間帯）</vt:lpstr>
      <vt:lpstr>記入方法 </vt:lpstr>
      <vt:lpstr>プルダウン・リスト </vt:lpstr>
      <vt:lpstr>自己点検シート!OLE_LINK1</vt:lpstr>
      <vt:lpstr>'【記載例】シフト記号表（勤務時間帯）'!Print_Area</vt:lpstr>
      <vt:lpstr>【記載例】介護予防支援!Print_Area</vt:lpstr>
      <vt:lpstr>'加算自己点検シート '!Print_Area</vt:lpstr>
      <vt:lpstr>'介護予防支援（１枚版）'!Print_Area</vt:lpstr>
      <vt:lpstr>'記入方法 '!Print_Area</vt:lpstr>
      <vt:lpstr>自己点検シート!Print_Area</vt:lpstr>
      <vt:lpstr>表紙!Print_Area</vt:lpstr>
      <vt:lpstr>【記載例】介護予防支援!Print_Titles</vt:lpstr>
      <vt:lpstr>'加算自己点検シート '!Print_Titles</vt:lpstr>
      <vt:lpstr>'介護予防支援（１枚版）'!Print_Titles</vt:lpstr>
      <vt:lpstr>自己点検シート!Print_Titles</vt:lpstr>
      <vt:lpstr>'プルダウン・リスト '!介護支援専門員</vt:lpstr>
      <vt:lpstr>'プルダウン・リスト '!介護予防支援担当職員</vt:lpstr>
      <vt:lpstr>'プルダウン・リスト '!管理者</vt:lpstr>
      <vt:lpstr>'プルダウン・リスト '!職種</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奥野　英樹</dc:creator>
  <cp:lastModifiedBy>森本　麻衣</cp:lastModifiedBy>
  <cp:lastPrinted>2025-11-06T08:51:09Z</cp:lastPrinted>
  <dcterms:created xsi:type="dcterms:W3CDTF">2018-06-08T00:11:15Z</dcterms:created>
  <dcterms:modified xsi:type="dcterms:W3CDTF">2025-12-23T07:29:23Z</dcterms:modified>
</cp:coreProperties>
</file>