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ma\dfs\課別共有フォルダ\介護・総合相談支援課\03_介護保険係\03_給付\R03\02_地域密着型サービス\04₋実地指導\R3年度\谷水さんへＨＰへお願いします。\"/>
    </mc:Choice>
  </mc:AlternateContent>
  <bookViews>
    <workbookView xWindow="0" yWindow="0" windowWidth="20490" windowHeight="7770" tabRatio="857" activeTab="1"/>
  </bookViews>
  <sheets>
    <sheet name="表紙" sheetId="25" r:id="rId1"/>
    <sheet name="自己点検シート" sheetId="26" r:id="rId2"/>
    <sheet name="加算自己点検シート" sheetId="17" r:id="rId3"/>
    <sheet name="状況調査ｐ１" sheetId="27" r:id="rId4"/>
    <sheet name="状況調査ｐ２" sheetId="28" r:id="rId5"/>
    <sheet name="状況調査ｐ３" sheetId="29" r:id="rId6"/>
    <sheet name="状況調査ｐ４" sheetId="30" r:id="rId7"/>
    <sheet name="状況調査ｐ５" sheetId="31" r:id="rId8"/>
    <sheet name="状況調査ｐ６" sheetId="32" r:id="rId9"/>
    <sheet name="状況調査ｐ７" sheetId="33" r:id="rId10"/>
    <sheet name="「勤務実績及び利用者実績表」" sheetId="18" r:id="rId11"/>
    <sheet name="シフト記号表" sheetId="19" r:id="rId12"/>
    <sheet name="記入方法" sheetId="20" r:id="rId13"/>
    <sheet name="【記載例】「勤務実績及び利用者実績表」" sheetId="21" r:id="rId14"/>
    <sheet name="【記載例】シフト記号表" sheetId="22" r:id="rId15"/>
    <sheet name="プルダウン・リスト" sheetId="23" r:id="rId16"/>
  </sheets>
  <externalReferences>
    <externalReference r:id="rId17"/>
  </externalReferences>
  <definedNames>
    <definedName name="_xlnm.Print_Area" localSheetId="10">「勤務実績及び利用者実績表」!$A$1:$BN$147</definedName>
    <definedName name="_xlnm.Print_Area" localSheetId="13">【記載例】「勤務実績及び利用者実績表」!$A$1:$BN$147</definedName>
    <definedName name="_xlnm.Print_Area" localSheetId="14">【記載例】シフト記号表!$A$1:$Y$44</definedName>
    <definedName name="_xlnm.Print_Area" localSheetId="11">シフト記号表!$A$1:$Y$44</definedName>
    <definedName name="_xlnm.Print_Area" localSheetId="12">記入方法!$A$1:$R$84</definedName>
    <definedName name="_xlnm.Print_Area" localSheetId="1">自己点検シート!$A$1:$F$134</definedName>
    <definedName name="_xlnm.Print_Area" localSheetId="4">状況調査ｐ２!$A$1:$H$31</definedName>
    <definedName name="_xlnm.Print_Area" localSheetId="5">状況調査ｐ３!$A$1:$AA$48</definedName>
    <definedName name="_xlnm.Print_Area" localSheetId="6">状況調査ｐ４!$A$1:$BU$43</definedName>
    <definedName name="_xlnm.Print_Area" localSheetId="7">状況調査ｐ５!$A$1:$BU$30</definedName>
    <definedName name="_xlnm.Print_Area" localSheetId="8">状況調査ｐ６!$A$1:$BU$37</definedName>
    <definedName name="_xlnm.Print_Area" localSheetId="0">表紙!$A$2:$K$21</definedName>
    <definedName name="_xlnm.Print_Titles" localSheetId="2">加算自己点検シート!$3:$3</definedName>
    <definedName name="_xlnm.Print_Titles" localSheetId="1">自己点検シート!$3:$4</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 localSheetId="0">[1]プルダウン・リスト!$C$12:$K$12</definedName>
    <definedName name="職種">プルダウン・リスト!$C$17:$L$17</definedName>
    <definedName name="生活相談員">プルダウン・リスト!$D$18:$D$27</definedName>
  </definedNames>
  <calcPr calcId="152511"/>
</workbook>
</file>

<file path=xl/calcChain.xml><?xml version="1.0" encoding="utf-8"?>
<calcChain xmlns="http://schemas.openxmlformats.org/spreadsheetml/2006/main">
  <c r="J12" i="27" l="1"/>
  <c r="O12" i="27"/>
  <c r="C19" i="27"/>
  <c r="E19" i="27"/>
  <c r="K8" i="22" l="1"/>
  <c r="U8" i="22"/>
  <c r="K9" i="22"/>
  <c r="U9" i="22"/>
  <c r="K10" i="22"/>
  <c r="U10" i="22"/>
  <c r="K11" i="22"/>
  <c r="K12" i="22"/>
  <c r="U12" i="22"/>
  <c r="K13" i="22"/>
  <c r="U13" i="22"/>
  <c r="K14" i="22"/>
  <c r="U14" i="22"/>
  <c r="K15" i="22"/>
  <c r="U15" i="22"/>
  <c r="K16" i="22"/>
  <c r="K17" i="22"/>
  <c r="M17" i="22"/>
  <c r="Q17" i="22"/>
  <c r="S17" i="22"/>
  <c r="U17" i="22"/>
  <c r="W17" i="22"/>
  <c r="Y17" i="22" s="1"/>
  <c r="K18" i="22"/>
  <c r="M18" i="22"/>
  <c r="Q18" i="22"/>
  <c r="S18" i="22"/>
  <c r="U18" i="22"/>
  <c r="W18" i="22"/>
  <c r="Y18" i="22" s="1"/>
  <c r="K19" i="22"/>
  <c r="M19" i="22"/>
  <c r="Q19" i="22"/>
  <c r="S19" i="22"/>
  <c r="U19" i="22"/>
  <c r="W19" i="22"/>
  <c r="Y19" i="22" s="1"/>
  <c r="K20" i="22"/>
  <c r="M20" i="22"/>
  <c r="Q20" i="22"/>
  <c r="S20" i="22"/>
  <c r="U20" i="22"/>
  <c r="W20" i="22"/>
  <c r="Y20" i="22" s="1"/>
  <c r="K21" i="22"/>
  <c r="M21" i="22"/>
  <c r="Q21" i="22"/>
  <c r="S21" i="22"/>
  <c r="U21" i="22"/>
  <c r="W21" i="22"/>
  <c r="Y21" i="22" s="1"/>
  <c r="K38" i="22"/>
  <c r="M38" i="22"/>
  <c r="Q38" i="22"/>
  <c r="S38" i="22"/>
  <c r="U38" i="22"/>
  <c r="W38" i="22"/>
  <c r="Y38" i="22" s="1"/>
  <c r="K39" i="22"/>
  <c r="M39" i="22"/>
  <c r="Q39" i="22"/>
  <c r="S39" i="22"/>
  <c r="U39" i="22"/>
  <c r="W39" i="22"/>
  <c r="Y39" i="22" s="1"/>
  <c r="K40" i="22"/>
  <c r="M40" i="22"/>
  <c r="Q40" i="22"/>
  <c r="S40" i="22"/>
  <c r="U40" i="22"/>
  <c r="W40" i="22"/>
  <c r="Y40" i="22" s="1"/>
  <c r="K41" i="22"/>
  <c r="M41" i="22"/>
  <c r="Q41" i="22"/>
  <c r="S41" i="22"/>
  <c r="U41" i="22"/>
  <c r="W41" i="22"/>
  <c r="Y41" i="22" s="1"/>
  <c r="K42" i="22"/>
  <c r="M42" i="22"/>
  <c r="Q42" i="22"/>
  <c r="S42" i="22"/>
  <c r="U42" i="22"/>
  <c r="W42" i="22"/>
  <c r="Y42" i="22" s="1"/>
  <c r="K43" i="22"/>
  <c r="M43" i="22"/>
  <c r="Q43" i="22"/>
  <c r="S43" i="22"/>
  <c r="U43" i="22"/>
  <c r="W43" i="22"/>
  <c r="Y43" i="22" s="1"/>
  <c r="K44" i="22"/>
  <c r="M44" i="22"/>
  <c r="Q44" i="22" s="1"/>
  <c r="W44" i="22" s="1"/>
  <c r="O44" i="22"/>
  <c r="S44" i="22"/>
  <c r="U44" i="22"/>
  <c r="K45" i="22"/>
  <c r="M45" i="22"/>
  <c r="Q45" i="22" s="1"/>
  <c r="O45" i="22"/>
  <c r="S45" i="22"/>
  <c r="U45" i="22"/>
  <c r="K46" i="22"/>
  <c r="M46" i="22"/>
  <c r="Q46" i="22" s="1"/>
  <c r="O46" i="22"/>
  <c r="S46" i="22"/>
  <c r="U46" i="22"/>
  <c r="K47" i="22"/>
  <c r="M47" i="22"/>
  <c r="Q47" i="22" s="1"/>
  <c r="W47" i="22" s="1"/>
  <c r="Y47" i="22" s="1"/>
  <c r="O47" i="22"/>
  <c r="S47" i="22"/>
  <c r="U47" i="22"/>
  <c r="AJ2" i="21"/>
  <c r="AC17" i="21" s="1"/>
  <c r="BI7" i="21"/>
  <c r="Q11" i="21"/>
  <c r="M12" i="22" s="1"/>
  <c r="U11" i="21"/>
  <c r="O17" i="22" s="1"/>
  <c r="BF14" i="21"/>
  <c r="BC16" i="21"/>
  <c r="BC17" i="21" s="1"/>
  <c r="BC18" i="21" s="1"/>
  <c r="BD16" i="21"/>
  <c r="BE16" i="21"/>
  <c r="AA17" i="21"/>
  <c r="AA18" i="21" s="1"/>
  <c r="AB17" i="21"/>
  <c r="AB18" i="21" s="1"/>
  <c r="AE17" i="21"/>
  <c r="AE18" i="21" s="1"/>
  <c r="AF17" i="21"/>
  <c r="AF18" i="21" s="1"/>
  <c r="AI17" i="21"/>
  <c r="AI18" i="21" s="1"/>
  <c r="AJ17" i="21"/>
  <c r="AJ18" i="21" s="1"/>
  <c r="AM17" i="21"/>
  <c r="AM18" i="21" s="1"/>
  <c r="AN17" i="21"/>
  <c r="AN18" i="21" s="1"/>
  <c r="AQ17" i="21"/>
  <c r="AQ18" i="21" s="1"/>
  <c r="AR17" i="21"/>
  <c r="AR18" i="21" s="1"/>
  <c r="AU17" i="21"/>
  <c r="AU18" i="21" s="1"/>
  <c r="AV17" i="21"/>
  <c r="AV18" i="21" s="1"/>
  <c r="AY17" i="21"/>
  <c r="AY18" i="21" s="1"/>
  <c r="AZ17" i="21"/>
  <c r="AZ18" i="21" s="1"/>
  <c r="BD17" i="21"/>
  <c r="BD18" i="21" s="1"/>
  <c r="BE17" i="21"/>
  <c r="AC18" i="21"/>
  <c r="BE18" i="21"/>
  <c r="AD20" i="21"/>
  <c r="AE20" i="21"/>
  <c r="AK20" i="21"/>
  <c r="AL20" i="21"/>
  <c r="AR20" i="21"/>
  <c r="AS20" i="21"/>
  <c r="AY20" i="21"/>
  <c r="AZ20" i="21"/>
  <c r="BC20" i="21"/>
  <c r="BD20" i="21"/>
  <c r="BE20" i="21"/>
  <c r="I21" i="21"/>
  <c r="K21" i="21"/>
  <c r="AD21" i="21"/>
  <c r="AE21" i="21"/>
  <c r="AK21" i="21"/>
  <c r="AL21" i="21"/>
  <c r="AR21" i="21"/>
  <c r="AS21" i="21"/>
  <c r="AY21" i="21"/>
  <c r="AZ21" i="21"/>
  <c r="BC21" i="21"/>
  <c r="BD21" i="21"/>
  <c r="BE21" i="21"/>
  <c r="B23" i="21"/>
  <c r="AD23" i="21"/>
  <c r="AE23" i="21"/>
  <c r="AK23" i="21"/>
  <c r="AL23" i="21"/>
  <c r="AR23" i="21"/>
  <c r="AS23" i="21"/>
  <c r="AY23" i="21"/>
  <c r="AZ23" i="21"/>
  <c r="BC23" i="21"/>
  <c r="BD23" i="21"/>
  <c r="BE23" i="21"/>
  <c r="I24" i="21"/>
  <c r="K24" i="21"/>
  <c r="AD24" i="21"/>
  <c r="AE24" i="21"/>
  <c r="AK24" i="21"/>
  <c r="AL24" i="21"/>
  <c r="AR24" i="21"/>
  <c r="AS24" i="21"/>
  <c r="AY24" i="21"/>
  <c r="AZ24" i="21"/>
  <c r="BC24" i="21"/>
  <c r="BD24" i="21"/>
  <c r="BE24" i="21"/>
  <c r="B26" i="21"/>
  <c r="AD26" i="21"/>
  <c r="AE26" i="21"/>
  <c r="AK26" i="21"/>
  <c r="AL26" i="21"/>
  <c r="AR26" i="21"/>
  <c r="AS26" i="21"/>
  <c r="AY26" i="21"/>
  <c r="AZ26" i="21"/>
  <c r="BC26" i="21"/>
  <c r="BD26" i="21"/>
  <c r="BE26" i="21"/>
  <c r="I27" i="21"/>
  <c r="K27" i="21"/>
  <c r="AD27" i="21"/>
  <c r="AE27" i="21"/>
  <c r="AK27" i="21"/>
  <c r="AL27" i="21"/>
  <c r="AR27" i="21"/>
  <c r="AS27" i="21"/>
  <c r="AY27" i="21"/>
  <c r="AZ27" i="21"/>
  <c r="BC27" i="21"/>
  <c r="BD27" i="21"/>
  <c r="BE27" i="21"/>
  <c r="B29" i="21"/>
  <c r="AD29" i="21"/>
  <c r="AE29" i="21"/>
  <c r="AK29" i="21"/>
  <c r="AL29" i="21"/>
  <c r="AR29" i="21"/>
  <c r="AS29" i="21"/>
  <c r="AY29" i="21"/>
  <c r="AZ29" i="21"/>
  <c r="BC29" i="21"/>
  <c r="BD29" i="21"/>
  <c r="BE29" i="21"/>
  <c r="I30" i="21"/>
  <c r="K30" i="21"/>
  <c r="AD30" i="21"/>
  <c r="AE30" i="21"/>
  <c r="AK30" i="21"/>
  <c r="AL30" i="21"/>
  <c r="AR30" i="21"/>
  <c r="AS30" i="21"/>
  <c r="AY30" i="21"/>
  <c r="AZ30" i="21"/>
  <c r="BC30" i="21"/>
  <c r="BD30" i="21"/>
  <c r="BE30" i="21"/>
  <c r="B32" i="21"/>
  <c r="AD32" i="21"/>
  <c r="AE32" i="21"/>
  <c r="AK32" i="21"/>
  <c r="AL32" i="21"/>
  <c r="AR32" i="21"/>
  <c r="AS32" i="21"/>
  <c r="AY32" i="21"/>
  <c r="AZ32" i="21"/>
  <c r="BC32" i="21"/>
  <c r="BD32" i="21"/>
  <c r="BE32" i="21"/>
  <c r="I33" i="21"/>
  <c r="K33" i="21"/>
  <c r="AD33" i="21"/>
  <c r="AE33" i="21"/>
  <c r="AK33" i="21"/>
  <c r="AL33" i="21"/>
  <c r="AR33" i="21"/>
  <c r="AS33" i="21"/>
  <c r="AY33" i="21"/>
  <c r="AZ33" i="21"/>
  <c r="BC33" i="21"/>
  <c r="BD33" i="21"/>
  <c r="BE33" i="21"/>
  <c r="B35" i="21"/>
  <c r="AD35" i="21"/>
  <c r="AE35" i="21"/>
  <c r="AK35" i="21"/>
  <c r="AL35" i="21"/>
  <c r="AR35" i="21"/>
  <c r="AS35" i="21"/>
  <c r="AY35" i="21"/>
  <c r="AZ35" i="21"/>
  <c r="BC35" i="21"/>
  <c r="BD35" i="21"/>
  <c r="BE35" i="21"/>
  <c r="I36" i="21"/>
  <c r="K36" i="21"/>
  <c r="AD36" i="21"/>
  <c r="AE36" i="21"/>
  <c r="AK36" i="21"/>
  <c r="AL36" i="21"/>
  <c r="AR36" i="21"/>
  <c r="AS36" i="21"/>
  <c r="AY36" i="21"/>
  <c r="AZ36" i="21"/>
  <c r="BC36" i="21"/>
  <c r="BD36" i="21"/>
  <c r="BE36" i="21"/>
  <c r="B38" i="21"/>
  <c r="AA38" i="21"/>
  <c r="AB38" i="21"/>
  <c r="AH38" i="21"/>
  <c r="AI38" i="21"/>
  <c r="AO38" i="21"/>
  <c r="AP38" i="21"/>
  <c r="AV38" i="21"/>
  <c r="AW38" i="21"/>
  <c r="BC38" i="21"/>
  <c r="BD38" i="21"/>
  <c r="BE38" i="21"/>
  <c r="I39" i="21"/>
  <c r="K39" i="21"/>
  <c r="AA39" i="21"/>
  <c r="AB39" i="21"/>
  <c r="AH39" i="21"/>
  <c r="AI39" i="21"/>
  <c r="AO39" i="21"/>
  <c r="AP39" i="21"/>
  <c r="AV39" i="21"/>
  <c r="AW39" i="21"/>
  <c r="BC39" i="21"/>
  <c r="BD39" i="21"/>
  <c r="BE39" i="21"/>
  <c r="B41" i="21"/>
  <c r="B44" i="21" s="1"/>
  <c r="B47" i="21" s="1"/>
  <c r="AD41" i="21"/>
  <c r="AE41" i="21"/>
  <c r="AK41" i="21"/>
  <c r="AL41" i="21"/>
  <c r="AR41" i="21"/>
  <c r="AS41" i="21"/>
  <c r="AY41" i="21"/>
  <c r="AZ41" i="21"/>
  <c r="BC41" i="21"/>
  <c r="BD41" i="21"/>
  <c r="BE41" i="21"/>
  <c r="I42" i="21"/>
  <c r="K42" i="21"/>
  <c r="AD42" i="21"/>
  <c r="AE42" i="21"/>
  <c r="AK42" i="21"/>
  <c r="AL42" i="21"/>
  <c r="AR42" i="21"/>
  <c r="AS42" i="21"/>
  <c r="AY42" i="21"/>
  <c r="AZ42" i="21"/>
  <c r="BC42" i="21"/>
  <c r="BD42" i="21"/>
  <c r="BE42" i="21"/>
  <c r="AA44" i="21"/>
  <c r="AB44" i="21"/>
  <c r="AE44" i="21"/>
  <c r="AG44" i="21"/>
  <c r="AH44" i="21"/>
  <c r="AI44" i="21"/>
  <c r="AJ44" i="21"/>
  <c r="AM44" i="21"/>
  <c r="AP44" i="21"/>
  <c r="AQ44" i="21"/>
  <c r="AR44" i="21"/>
  <c r="AU44" i="21"/>
  <c r="AW44" i="21"/>
  <c r="AX44" i="21"/>
  <c r="AY44" i="21"/>
  <c r="AZ44" i="21"/>
  <c r="BC44" i="21"/>
  <c r="BD44" i="21"/>
  <c r="BE44" i="21"/>
  <c r="I45" i="21"/>
  <c r="K45" i="21"/>
  <c r="AA45" i="21"/>
  <c r="AB45" i="21"/>
  <c r="AE45" i="21"/>
  <c r="AG45" i="21"/>
  <c r="AH45" i="21"/>
  <c r="AI45" i="21"/>
  <c r="AJ45" i="21"/>
  <c r="AM45" i="21"/>
  <c r="AP45" i="21"/>
  <c r="AQ45" i="21"/>
  <c r="AR45" i="21"/>
  <c r="AU45" i="21"/>
  <c r="AW45" i="21"/>
  <c r="AX45" i="21"/>
  <c r="AY45" i="21"/>
  <c r="AZ45" i="21"/>
  <c r="BC45" i="21"/>
  <c r="BD45" i="21"/>
  <c r="BE45" i="21"/>
  <c r="AA47" i="21"/>
  <c r="AB47" i="21"/>
  <c r="AC47" i="21"/>
  <c r="AF47" i="21"/>
  <c r="AI47" i="21"/>
  <c r="AJ47" i="21"/>
  <c r="AK47" i="21"/>
  <c r="AN47" i="21"/>
  <c r="AQ47" i="21"/>
  <c r="AR47" i="21"/>
  <c r="AS47" i="21"/>
  <c r="AU47" i="21"/>
  <c r="AV47" i="21"/>
  <c r="AY47" i="21"/>
  <c r="AZ47" i="21"/>
  <c r="BA47" i="21"/>
  <c r="BC47" i="21"/>
  <c r="BD47" i="21"/>
  <c r="BE47" i="21"/>
  <c r="I48" i="21"/>
  <c r="K48" i="21"/>
  <c r="AA48" i="21"/>
  <c r="AB48" i="21"/>
  <c r="AC48" i="21"/>
  <c r="AF48" i="21"/>
  <c r="AI48" i="21"/>
  <c r="AJ48" i="21"/>
  <c r="AK48" i="21"/>
  <c r="AN48" i="21"/>
  <c r="AQ48" i="21"/>
  <c r="AR48" i="21"/>
  <c r="AS48" i="21"/>
  <c r="AU48" i="21"/>
  <c r="AV48" i="21"/>
  <c r="AY48" i="21"/>
  <c r="AZ48" i="21"/>
  <c r="BA48" i="21"/>
  <c r="BC48" i="21"/>
  <c r="BD48" i="21"/>
  <c r="BE48" i="21"/>
  <c r="B50" i="21"/>
  <c r="AB50" i="21"/>
  <c r="AC50" i="21"/>
  <c r="AD50" i="21"/>
  <c r="AG50" i="21"/>
  <c r="AJ50" i="21"/>
  <c r="AK50" i="21"/>
  <c r="AL50" i="21"/>
  <c r="AN50" i="21"/>
  <c r="AQ50" i="21"/>
  <c r="AR50" i="21"/>
  <c r="AS50" i="21"/>
  <c r="AT50" i="21"/>
  <c r="AW50" i="21"/>
  <c r="AZ50" i="21"/>
  <c r="BA50" i="21"/>
  <c r="BB50" i="21"/>
  <c r="BC50" i="21"/>
  <c r="BD50" i="21"/>
  <c r="BE50" i="21"/>
  <c r="I51" i="21"/>
  <c r="K51" i="21"/>
  <c r="AB51" i="21"/>
  <c r="AC51" i="21"/>
  <c r="AD51" i="21"/>
  <c r="AG51" i="21"/>
  <c r="AJ51" i="21"/>
  <c r="AK51" i="21"/>
  <c r="AL51" i="21"/>
  <c r="AN51" i="21"/>
  <c r="AQ51" i="21"/>
  <c r="AR51" i="21"/>
  <c r="AS51" i="21"/>
  <c r="AT51" i="21"/>
  <c r="AW51" i="21"/>
  <c r="AZ51" i="21"/>
  <c r="BA51" i="21"/>
  <c r="BB51" i="21"/>
  <c r="BC51" i="21"/>
  <c r="BD51" i="21"/>
  <c r="BE51" i="21"/>
  <c r="B53" i="21"/>
  <c r="AC53" i="21"/>
  <c r="AD53" i="21"/>
  <c r="AE53" i="21"/>
  <c r="AF53" i="21"/>
  <c r="AK53" i="21"/>
  <c r="AL53" i="21"/>
  <c r="AM53" i="21"/>
  <c r="AN53" i="21"/>
  <c r="AP53" i="21"/>
  <c r="AS53" i="21"/>
  <c r="AT53" i="21"/>
  <c r="AU53" i="21"/>
  <c r="AX53" i="21"/>
  <c r="AZ53" i="21"/>
  <c r="BA53" i="21"/>
  <c r="BB53" i="21"/>
  <c r="BC53" i="21"/>
  <c r="BD53" i="21"/>
  <c r="BE53" i="21"/>
  <c r="I54" i="21"/>
  <c r="K54" i="21"/>
  <c r="AC54" i="21"/>
  <c r="AD54" i="21"/>
  <c r="AE54" i="21"/>
  <c r="AF54" i="21"/>
  <c r="AK54" i="21"/>
  <c r="AL54" i="21"/>
  <c r="AM54" i="21"/>
  <c r="AN54" i="21"/>
  <c r="AP54" i="21"/>
  <c r="AS54" i="21"/>
  <c r="AT54" i="21"/>
  <c r="AU54" i="21"/>
  <c r="AX54" i="21"/>
  <c r="AZ54" i="21"/>
  <c r="BA54" i="21"/>
  <c r="BB54" i="21"/>
  <c r="BC54" i="21"/>
  <c r="BD54" i="21"/>
  <c r="BE54" i="21"/>
  <c r="B56" i="21"/>
  <c r="B59" i="21" s="1"/>
  <c r="AA56" i="21"/>
  <c r="AD56" i="21"/>
  <c r="AG56" i="21"/>
  <c r="AH56" i="21"/>
  <c r="AL56" i="21"/>
  <c r="AM56" i="21"/>
  <c r="AO56" i="21"/>
  <c r="AP56" i="21"/>
  <c r="AT56" i="21"/>
  <c r="AV56" i="21"/>
  <c r="AY56" i="21"/>
  <c r="BB56" i="21"/>
  <c r="BC56" i="21"/>
  <c r="BD56" i="21"/>
  <c r="BE56" i="21"/>
  <c r="I57" i="21"/>
  <c r="K57" i="21"/>
  <c r="AA57" i="21"/>
  <c r="AD57" i="21"/>
  <c r="AG57" i="21"/>
  <c r="AH57" i="21"/>
  <c r="AL57" i="21"/>
  <c r="AM57" i="21"/>
  <c r="AO57" i="21"/>
  <c r="AP57" i="21"/>
  <c r="AT57" i="21"/>
  <c r="AV57" i="21"/>
  <c r="AY57" i="21"/>
  <c r="BB57" i="21"/>
  <c r="BC57" i="21"/>
  <c r="BD57" i="21"/>
  <c r="BE57" i="21"/>
  <c r="AC59" i="21"/>
  <c r="AD59" i="21"/>
  <c r="AE59" i="21"/>
  <c r="AF59" i="21"/>
  <c r="AI59" i="21"/>
  <c r="AL59" i="21"/>
  <c r="AM59" i="21"/>
  <c r="AN59" i="21"/>
  <c r="AQ59" i="21"/>
  <c r="AS59" i="21"/>
  <c r="AT59" i="21"/>
  <c r="AU59" i="21"/>
  <c r="AV59" i="21"/>
  <c r="AY59" i="21"/>
  <c r="BC59" i="21"/>
  <c r="BD59" i="21"/>
  <c r="BE59" i="21"/>
  <c r="I60" i="21"/>
  <c r="K60" i="21"/>
  <c r="AC60" i="21"/>
  <c r="AD60" i="21"/>
  <c r="AE60" i="21"/>
  <c r="AF60" i="21"/>
  <c r="AI60" i="21"/>
  <c r="AL60" i="21"/>
  <c r="AM60" i="21"/>
  <c r="AN60" i="21"/>
  <c r="AQ60" i="21"/>
  <c r="AS60" i="21"/>
  <c r="AT60" i="21"/>
  <c r="AU60" i="21"/>
  <c r="AV60" i="21"/>
  <c r="AY60" i="21"/>
  <c r="BC60" i="21"/>
  <c r="BD60" i="21"/>
  <c r="BE60" i="21"/>
  <c r="B62" i="21"/>
  <c r="AA62" i="21"/>
  <c r="AE62" i="21"/>
  <c r="AF62" i="21"/>
  <c r="AG62" i="21"/>
  <c r="AI62" i="21"/>
  <c r="AL62" i="21"/>
  <c r="AM62" i="21"/>
  <c r="AN62" i="21"/>
  <c r="AO62" i="21"/>
  <c r="AU62" i="21"/>
  <c r="AV62" i="21"/>
  <c r="AW62" i="21"/>
  <c r="AZ62" i="21"/>
  <c r="BA62" i="21"/>
  <c r="BC62" i="21"/>
  <c r="BD62" i="21"/>
  <c r="BE62" i="21"/>
  <c r="I63" i="21"/>
  <c r="K63" i="21"/>
  <c r="AA63" i="21"/>
  <c r="AE63" i="21"/>
  <c r="AF63" i="21"/>
  <c r="AG63" i="21"/>
  <c r="AI63" i="21"/>
  <c r="AL63" i="21"/>
  <c r="AM63" i="21"/>
  <c r="AN63" i="21"/>
  <c r="AO63" i="21"/>
  <c r="AU63" i="21"/>
  <c r="AV63" i="21"/>
  <c r="AW63" i="21"/>
  <c r="AZ63" i="21"/>
  <c r="BA63" i="21"/>
  <c r="BC63" i="21"/>
  <c r="BD63" i="21"/>
  <c r="BE63" i="21"/>
  <c r="B65" i="21"/>
  <c r="AB65" i="21"/>
  <c r="AD65" i="21"/>
  <c r="AF65" i="21"/>
  <c r="AG65" i="21"/>
  <c r="AH65" i="21"/>
  <c r="AM65" i="21"/>
  <c r="AO65" i="21"/>
  <c r="AP65" i="21"/>
  <c r="AR65" i="21"/>
  <c r="AU65" i="21"/>
  <c r="AV65" i="21"/>
  <c r="AW65" i="21"/>
  <c r="AX65" i="21"/>
  <c r="BB65" i="21"/>
  <c r="BC65" i="21"/>
  <c r="BD65" i="21"/>
  <c r="BE65" i="21"/>
  <c r="I66" i="21"/>
  <c r="K66" i="21"/>
  <c r="AB66" i="21"/>
  <c r="AD66" i="21"/>
  <c r="AF66" i="21"/>
  <c r="AG66" i="21"/>
  <c r="AH66" i="21"/>
  <c r="AM66" i="21"/>
  <c r="AO66" i="21"/>
  <c r="AP66" i="21"/>
  <c r="AR66" i="21"/>
  <c r="AU66" i="21"/>
  <c r="AV66" i="21"/>
  <c r="AW66" i="21"/>
  <c r="AX66" i="21"/>
  <c r="BB66" i="21"/>
  <c r="BC66" i="21"/>
  <c r="BD66" i="21"/>
  <c r="BE66" i="21"/>
  <c r="B68" i="21"/>
  <c r="AA68" i="21"/>
  <c r="AG68" i="21"/>
  <c r="AH68" i="21"/>
  <c r="AI68" i="21"/>
  <c r="AK68" i="21"/>
  <c r="AN68" i="21"/>
  <c r="AO68" i="21"/>
  <c r="AP68" i="21"/>
  <c r="AQ68" i="21"/>
  <c r="AS68" i="21"/>
  <c r="AW68" i="21"/>
  <c r="AX68" i="21"/>
  <c r="AY68" i="21"/>
  <c r="BA68" i="21"/>
  <c r="BC68" i="21"/>
  <c r="BD68" i="21"/>
  <c r="BE68" i="21"/>
  <c r="I69" i="21"/>
  <c r="K69" i="21"/>
  <c r="AA69" i="21"/>
  <c r="AG69" i="21"/>
  <c r="AH69" i="21"/>
  <c r="AI69" i="21"/>
  <c r="AK69" i="21"/>
  <c r="AN69" i="21"/>
  <c r="AO69" i="21"/>
  <c r="AP69" i="21"/>
  <c r="AQ69" i="21"/>
  <c r="AS69" i="21"/>
  <c r="AW69" i="21"/>
  <c r="AX69" i="21"/>
  <c r="AY69" i="21"/>
  <c r="BA69" i="21"/>
  <c r="BC69" i="21"/>
  <c r="BD69" i="21"/>
  <c r="BE69" i="21"/>
  <c r="B71" i="21"/>
  <c r="B74" i="21" s="1"/>
  <c r="B77" i="21" s="1"/>
  <c r="B80" i="21" s="1"/>
  <c r="B83" i="21" s="1"/>
  <c r="B86" i="21" s="1"/>
  <c r="B89" i="21" s="1"/>
  <c r="B92" i="21" s="1"/>
  <c r="B95" i="21" s="1"/>
  <c r="B98" i="21" s="1"/>
  <c r="B101" i="21" s="1"/>
  <c r="B104" i="21" s="1"/>
  <c r="B107" i="21" s="1"/>
  <c r="B110" i="21" s="1"/>
  <c r="B113" i="21" s="1"/>
  <c r="B116" i="21" s="1"/>
  <c r="B119" i="21" s="1"/>
  <c r="B122" i="21" s="1"/>
  <c r="B125" i="21" s="1"/>
  <c r="AB71" i="21"/>
  <c r="AC71" i="21"/>
  <c r="AE71" i="21"/>
  <c r="AH71" i="21"/>
  <c r="AJ71" i="21"/>
  <c r="AK71" i="21"/>
  <c r="AP71" i="21"/>
  <c r="AR71" i="21"/>
  <c r="AT71" i="21"/>
  <c r="AX71" i="21"/>
  <c r="AZ71" i="21"/>
  <c r="BB71" i="21"/>
  <c r="BC71" i="21"/>
  <c r="BD71" i="21"/>
  <c r="BE71" i="21"/>
  <c r="I72" i="21"/>
  <c r="K72" i="21"/>
  <c r="AB72" i="21"/>
  <c r="AC72" i="21"/>
  <c r="AE72" i="21"/>
  <c r="AH72" i="21"/>
  <c r="AJ72" i="21"/>
  <c r="AK72" i="21"/>
  <c r="AP72" i="21"/>
  <c r="AR72" i="21"/>
  <c r="AT72" i="21"/>
  <c r="AX72" i="21"/>
  <c r="AZ72" i="21"/>
  <c r="BB72" i="21"/>
  <c r="BC72" i="21"/>
  <c r="BD72" i="21"/>
  <c r="BE72" i="21"/>
  <c r="AA74" i="21"/>
  <c r="AB74" i="21"/>
  <c r="AE74" i="21"/>
  <c r="AG74" i="21"/>
  <c r="AH74" i="21"/>
  <c r="AI74" i="21"/>
  <c r="AJ74" i="21"/>
  <c r="AM74" i="21"/>
  <c r="AP74" i="21"/>
  <c r="AQ74" i="21"/>
  <c r="AR74" i="21"/>
  <c r="AU74" i="21"/>
  <c r="AW74" i="21"/>
  <c r="AX74" i="21"/>
  <c r="AY74" i="21"/>
  <c r="AZ74" i="21"/>
  <c r="BC74" i="21"/>
  <c r="BD74" i="21"/>
  <c r="BE74" i="21"/>
  <c r="I75" i="21"/>
  <c r="K75" i="21"/>
  <c r="AA75" i="21"/>
  <c r="AB75" i="21"/>
  <c r="AE75" i="21"/>
  <c r="AG75" i="21"/>
  <c r="AH75" i="21"/>
  <c r="AI75" i="21"/>
  <c r="AJ75" i="21"/>
  <c r="AM75" i="21"/>
  <c r="AP75" i="21"/>
  <c r="AQ75" i="21"/>
  <c r="AR75" i="21"/>
  <c r="AU75" i="21"/>
  <c r="AW75" i="21"/>
  <c r="AX75" i="21"/>
  <c r="AY75" i="21"/>
  <c r="AZ75" i="21"/>
  <c r="BC75" i="21"/>
  <c r="BD75" i="21"/>
  <c r="BE75" i="21"/>
  <c r="AA77" i="21"/>
  <c r="AB77" i="21"/>
  <c r="AC77" i="21"/>
  <c r="AF77" i="21"/>
  <c r="AI77" i="21"/>
  <c r="AJ77" i="21"/>
  <c r="AK77" i="21"/>
  <c r="AN77" i="21"/>
  <c r="AQ77" i="21"/>
  <c r="AR77" i="21"/>
  <c r="AS77" i="21"/>
  <c r="AU77" i="21"/>
  <c r="AV77" i="21"/>
  <c r="AY77" i="21"/>
  <c r="AZ77" i="21"/>
  <c r="BA77" i="21"/>
  <c r="BC77" i="21"/>
  <c r="BD77" i="21"/>
  <c r="BE77" i="21"/>
  <c r="I78" i="21"/>
  <c r="K78" i="21"/>
  <c r="AA78" i="21"/>
  <c r="AB78" i="21"/>
  <c r="AC78" i="21"/>
  <c r="AF78" i="21"/>
  <c r="AI78" i="21"/>
  <c r="AJ78" i="21"/>
  <c r="AK78" i="21"/>
  <c r="AN78" i="21"/>
  <c r="AQ78" i="21"/>
  <c r="AR78" i="21"/>
  <c r="AS78" i="21"/>
  <c r="AU78" i="21"/>
  <c r="AV78" i="21"/>
  <c r="AY78" i="21"/>
  <c r="AZ78" i="21"/>
  <c r="BA78" i="21"/>
  <c r="BC78" i="21"/>
  <c r="BD78" i="21"/>
  <c r="BE78" i="21"/>
  <c r="AB80" i="21"/>
  <c r="AC80" i="21"/>
  <c r="AD80" i="21"/>
  <c r="AG80" i="21"/>
  <c r="AJ80" i="21"/>
  <c r="AK80" i="21"/>
  <c r="AL80" i="21"/>
  <c r="AN80" i="21"/>
  <c r="AQ80" i="21"/>
  <c r="AR80" i="21"/>
  <c r="AS80" i="21"/>
  <c r="AT80" i="21"/>
  <c r="AW80" i="21"/>
  <c r="AZ80" i="21"/>
  <c r="BA80" i="21"/>
  <c r="BB80" i="21"/>
  <c r="BC80" i="21"/>
  <c r="BD80" i="21"/>
  <c r="BE80" i="21"/>
  <c r="I81" i="21"/>
  <c r="K81" i="21"/>
  <c r="AB81" i="21"/>
  <c r="AC81" i="21"/>
  <c r="AD81" i="21"/>
  <c r="AG81" i="21"/>
  <c r="AJ81" i="21"/>
  <c r="AK81" i="21"/>
  <c r="AL81" i="21"/>
  <c r="AN81" i="21"/>
  <c r="AQ81" i="21"/>
  <c r="AR81" i="21"/>
  <c r="AS81" i="21"/>
  <c r="AT81" i="21"/>
  <c r="AW81" i="21"/>
  <c r="AZ81" i="21"/>
  <c r="BA81" i="21"/>
  <c r="BB81" i="21"/>
  <c r="BC81" i="21"/>
  <c r="BD81" i="21"/>
  <c r="BE81" i="21"/>
  <c r="AC83" i="21"/>
  <c r="AD83" i="21"/>
  <c r="AE83" i="21"/>
  <c r="AF83" i="21"/>
  <c r="AK83" i="21"/>
  <c r="AL83" i="21"/>
  <c r="AM83" i="21"/>
  <c r="AN83" i="21"/>
  <c r="AP83" i="21"/>
  <c r="AS83" i="21"/>
  <c r="AT83" i="21"/>
  <c r="AU83" i="21"/>
  <c r="AX83" i="21"/>
  <c r="AZ83" i="21"/>
  <c r="BA83" i="21"/>
  <c r="BB83" i="21"/>
  <c r="BC83" i="21"/>
  <c r="BD83" i="21"/>
  <c r="BE83" i="21"/>
  <c r="I84" i="21"/>
  <c r="K84" i="21"/>
  <c r="AC84" i="21"/>
  <c r="AD84" i="21"/>
  <c r="AE84" i="21"/>
  <c r="AF84" i="21"/>
  <c r="AK84" i="21"/>
  <c r="AL84" i="21"/>
  <c r="AM84" i="21"/>
  <c r="AN84" i="21"/>
  <c r="AP84" i="21"/>
  <c r="AS84" i="21"/>
  <c r="AT84" i="21"/>
  <c r="AU84" i="21"/>
  <c r="AX84" i="21"/>
  <c r="AZ84" i="21"/>
  <c r="BA84" i="21"/>
  <c r="BB84" i="21"/>
  <c r="BC84" i="21"/>
  <c r="BD84" i="21"/>
  <c r="BE84" i="21"/>
  <c r="AA86" i="21"/>
  <c r="AD86" i="21"/>
  <c r="AG86" i="21"/>
  <c r="AH86" i="21"/>
  <c r="AL86" i="21"/>
  <c r="AM86" i="21"/>
  <c r="AO86" i="21"/>
  <c r="AP86" i="21"/>
  <c r="AT86" i="21"/>
  <c r="AV86" i="21"/>
  <c r="AY86" i="21"/>
  <c r="BB86" i="21"/>
  <c r="BC86" i="21"/>
  <c r="BD86" i="21"/>
  <c r="BE86" i="21"/>
  <c r="I87" i="21"/>
  <c r="K87" i="21"/>
  <c r="AA87" i="21"/>
  <c r="AD87" i="21"/>
  <c r="AG87" i="21"/>
  <c r="AH87" i="21"/>
  <c r="AL87" i="21"/>
  <c r="AM87" i="21"/>
  <c r="AO87" i="21"/>
  <c r="AP87" i="21"/>
  <c r="AT87" i="21"/>
  <c r="AV87" i="21"/>
  <c r="AY87" i="21"/>
  <c r="BB87" i="21"/>
  <c r="BC87" i="21"/>
  <c r="BD87" i="21"/>
  <c r="BE87" i="21"/>
  <c r="AC89" i="21"/>
  <c r="AD89" i="21"/>
  <c r="AE89" i="21"/>
  <c r="AF89" i="21"/>
  <c r="AI89" i="21"/>
  <c r="AL89" i="21"/>
  <c r="AM89" i="21"/>
  <c r="AN89" i="21"/>
  <c r="AQ89" i="21"/>
  <c r="AS89" i="21"/>
  <c r="AT89" i="21"/>
  <c r="AU89" i="21"/>
  <c r="AV89" i="21"/>
  <c r="AY89" i="21"/>
  <c r="BC89" i="21"/>
  <c r="BD89" i="21"/>
  <c r="BE89" i="21"/>
  <c r="I90" i="21"/>
  <c r="K90" i="21"/>
  <c r="AC90" i="21"/>
  <c r="AD90" i="21"/>
  <c r="AE90" i="21"/>
  <c r="AF90" i="21"/>
  <c r="AI90" i="21"/>
  <c r="AL90" i="21"/>
  <c r="AM90" i="21"/>
  <c r="AN90" i="21"/>
  <c r="AQ90" i="21"/>
  <c r="AS90" i="21"/>
  <c r="AT90" i="21"/>
  <c r="AU90" i="21"/>
  <c r="AV90" i="21"/>
  <c r="AY90" i="21"/>
  <c r="BC90" i="21"/>
  <c r="BD90" i="21"/>
  <c r="BE90" i="21"/>
  <c r="AA92" i="21"/>
  <c r="AE92" i="21"/>
  <c r="AF92" i="21"/>
  <c r="AG92" i="21"/>
  <c r="AI92" i="21"/>
  <c r="AL92" i="21"/>
  <c r="AM92" i="21"/>
  <c r="AN92" i="21"/>
  <c r="AO92" i="21"/>
  <c r="AU92" i="21"/>
  <c r="AV92" i="21"/>
  <c r="AW92" i="21"/>
  <c r="AZ92" i="21"/>
  <c r="BA92" i="21"/>
  <c r="BC92" i="21"/>
  <c r="BD92" i="21"/>
  <c r="BE92" i="21"/>
  <c r="I93" i="21"/>
  <c r="K93" i="21"/>
  <c r="AA93" i="21"/>
  <c r="AE93" i="21"/>
  <c r="AF93" i="21"/>
  <c r="AG93" i="21"/>
  <c r="AI93" i="21"/>
  <c r="AL93" i="21"/>
  <c r="AM93" i="21"/>
  <c r="AN93" i="21"/>
  <c r="AO93" i="21"/>
  <c r="AU93" i="21"/>
  <c r="AV93" i="21"/>
  <c r="AW93" i="21"/>
  <c r="AZ93" i="21"/>
  <c r="BA93" i="21"/>
  <c r="BC93" i="21"/>
  <c r="BD93" i="21"/>
  <c r="BE93" i="21"/>
  <c r="AB95" i="21"/>
  <c r="AD95" i="21"/>
  <c r="AF95" i="21"/>
  <c r="AG95" i="21"/>
  <c r="AH95" i="21"/>
  <c r="AM95" i="21"/>
  <c r="AO95" i="21"/>
  <c r="AP95" i="21"/>
  <c r="AR95" i="21"/>
  <c r="AU95" i="21"/>
  <c r="AV95" i="21"/>
  <c r="AW95" i="21"/>
  <c r="AX95" i="21"/>
  <c r="BB95" i="21"/>
  <c r="BC95" i="21"/>
  <c r="BD95" i="21"/>
  <c r="BE95" i="21"/>
  <c r="I96" i="21"/>
  <c r="K96" i="21"/>
  <c r="AB96" i="21"/>
  <c r="AD96" i="21"/>
  <c r="AF96" i="21"/>
  <c r="AG96" i="21"/>
  <c r="AH96" i="21"/>
  <c r="AM96" i="21"/>
  <c r="AO96" i="21"/>
  <c r="AP96" i="21"/>
  <c r="AR96" i="21"/>
  <c r="AU96" i="21"/>
  <c r="AV96" i="21"/>
  <c r="AW96" i="21"/>
  <c r="AX96" i="21"/>
  <c r="BB96" i="21"/>
  <c r="BC96" i="21"/>
  <c r="BD96" i="21"/>
  <c r="BE96" i="21"/>
  <c r="AA98" i="21"/>
  <c r="AG98" i="21"/>
  <c r="AH98" i="21"/>
  <c r="AI98" i="21"/>
  <c r="AK98" i="21"/>
  <c r="AN98" i="21"/>
  <c r="AO98" i="21"/>
  <c r="AP98" i="21"/>
  <c r="AQ98" i="21"/>
  <c r="AS98" i="21"/>
  <c r="AW98" i="21"/>
  <c r="AX98" i="21"/>
  <c r="AY98" i="21"/>
  <c r="BA98" i="21"/>
  <c r="BC98" i="21"/>
  <c r="BD98" i="21"/>
  <c r="BE98" i="21"/>
  <c r="I99" i="21"/>
  <c r="K99" i="21"/>
  <c r="AA99" i="21"/>
  <c r="AG99" i="21"/>
  <c r="AH99" i="21"/>
  <c r="AI99" i="21"/>
  <c r="AK99" i="21"/>
  <c r="AN99" i="21"/>
  <c r="AO99" i="21"/>
  <c r="AP99" i="21"/>
  <c r="AQ99" i="21"/>
  <c r="AS99" i="21"/>
  <c r="AW99" i="21"/>
  <c r="AX99" i="21"/>
  <c r="AY99" i="21"/>
  <c r="BA99" i="21"/>
  <c r="BC99" i="21"/>
  <c r="BD99" i="21"/>
  <c r="BE99" i="21"/>
  <c r="AB101" i="21"/>
  <c r="AC101" i="21"/>
  <c r="AE101" i="21"/>
  <c r="AH101" i="21"/>
  <c r="AJ101" i="21"/>
  <c r="AK101" i="21"/>
  <c r="AP101" i="21"/>
  <c r="AR101" i="21"/>
  <c r="AT101" i="21"/>
  <c r="AX101" i="21"/>
  <c r="AZ101" i="21"/>
  <c r="BB101" i="21"/>
  <c r="BC101" i="21"/>
  <c r="BD101" i="21"/>
  <c r="BE101" i="21"/>
  <c r="I102" i="21"/>
  <c r="K102" i="21"/>
  <c r="AB102" i="21"/>
  <c r="AC102" i="21"/>
  <c r="AE102" i="21"/>
  <c r="AH102" i="21"/>
  <c r="AJ102" i="21"/>
  <c r="AK102" i="21"/>
  <c r="AP102" i="21"/>
  <c r="AR102" i="21"/>
  <c r="AT102" i="21"/>
  <c r="AX102" i="21"/>
  <c r="AZ102" i="21"/>
  <c r="BB102" i="21"/>
  <c r="BC102" i="21"/>
  <c r="BD102" i="21"/>
  <c r="BE102" i="21"/>
  <c r="AA104" i="21"/>
  <c r="AB104" i="21"/>
  <c r="BF104" i="21" s="1"/>
  <c r="BH104" i="21" s="1"/>
  <c r="AC104" i="21"/>
  <c r="AD104" i="21"/>
  <c r="AE104" i="21"/>
  <c r="AF104" i="21"/>
  <c r="AG104" i="21"/>
  <c r="AH104" i="21"/>
  <c r="AI104" i="21"/>
  <c r="AJ104" i="21"/>
  <c r="AK104" i="21"/>
  <c r="AL104" i="21"/>
  <c r="AM104" i="21"/>
  <c r="AN104" i="21"/>
  <c r="AO104" i="21"/>
  <c r="AP104" i="21"/>
  <c r="AQ104" i="21"/>
  <c r="AR104" i="21"/>
  <c r="AS104" i="21"/>
  <c r="AT104" i="21"/>
  <c r="AU104" i="21"/>
  <c r="AV104" i="21"/>
  <c r="AW104" i="21"/>
  <c r="AX104" i="21"/>
  <c r="AY104" i="21"/>
  <c r="AZ104" i="21"/>
  <c r="BA104" i="21"/>
  <c r="BB104" i="21"/>
  <c r="BC104" i="21"/>
  <c r="BD104" i="21"/>
  <c r="BE104" i="21"/>
  <c r="I105" i="21"/>
  <c r="K105" i="21"/>
  <c r="AA105" i="21"/>
  <c r="AB105" i="21"/>
  <c r="AC105" i="21"/>
  <c r="BF105" i="21" s="1"/>
  <c r="BH105" i="21" s="1"/>
  <c r="AD105" i="21"/>
  <c r="AE105" i="21"/>
  <c r="AF105" i="21"/>
  <c r="AG105" i="21"/>
  <c r="AH105" i="21"/>
  <c r="AI105" i="21"/>
  <c r="AJ105" i="21"/>
  <c r="AK105" i="21"/>
  <c r="AL105" i="21"/>
  <c r="AM105" i="21"/>
  <c r="AN105" i="21"/>
  <c r="AO105" i="21"/>
  <c r="AP105" i="21"/>
  <c r="AQ105" i="21"/>
  <c r="AR105" i="21"/>
  <c r="AS105" i="21"/>
  <c r="AT105" i="21"/>
  <c r="AU105" i="21"/>
  <c r="AV105" i="21"/>
  <c r="AW105" i="21"/>
  <c r="AX105" i="21"/>
  <c r="AY105" i="21"/>
  <c r="AZ105" i="21"/>
  <c r="BA105" i="21"/>
  <c r="BB105" i="21"/>
  <c r="BC105" i="21"/>
  <c r="BD105" i="21"/>
  <c r="BE105" i="21"/>
  <c r="AA107" i="21"/>
  <c r="BF107" i="21" s="1"/>
  <c r="BH107" i="21" s="1"/>
  <c r="AB107" i="21"/>
  <c r="AC107" i="21"/>
  <c r="AD107" i="21"/>
  <c r="AE107" i="21"/>
  <c r="AF107" i="21"/>
  <c r="AG107" i="21"/>
  <c r="AH107" i="21"/>
  <c r="AI107" i="21"/>
  <c r="AJ107" i="21"/>
  <c r="AK107" i="21"/>
  <c r="AL107" i="21"/>
  <c r="AM107" i="21"/>
  <c r="AN107" i="21"/>
  <c r="AO107" i="21"/>
  <c r="AP107" i="21"/>
  <c r="AQ107" i="21"/>
  <c r="AR107" i="21"/>
  <c r="AS107" i="21"/>
  <c r="AT107" i="21"/>
  <c r="AU107" i="21"/>
  <c r="AV107" i="21"/>
  <c r="AW107" i="21"/>
  <c r="AX107" i="21"/>
  <c r="AY107" i="21"/>
  <c r="AZ107" i="21"/>
  <c r="BA107" i="21"/>
  <c r="BB107" i="21"/>
  <c r="BC107" i="21"/>
  <c r="BD107" i="21"/>
  <c r="BE107" i="21"/>
  <c r="I108" i="21"/>
  <c r="K108" i="21"/>
  <c r="AA108" i="21"/>
  <c r="AB108" i="21"/>
  <c r="BF108" i="21" s="1"/>
  <c r="BH108" i="21" s="1"/>
  <c r="AC108" i="21"/>
  <c r="AD108" i="21"/>
  <c r="AE108" i="21"/>
  <c r="AF108" i="21"/>
  <c r="AG108" i="21"/>
  <c r="AH108" i="21"/>
  <c r="AI108" i="21"/>
  <c r="AJ108" i="21"/>
  <c r="AK108" i="21"/>
  <c r="AL108" i="21"/>
  <c r="AM108" i="21"/>
  <c r="AN108" i="21"/>
  <c r="AO108" i="21"/>
  <c r="AP108" i="21"/>
  <c r="AQ108" i="21"/>
  <c r="AR108" i="21"/>
  <c r="AS108" i="21"/>
  <c r="AT108" i="21"/>
  <c r="AU108" i="21"/>
  <c r="AV108" i="21"/>
  <c r="AW108" i="21"/>
  <c r="AX108" i="21"/>
  <c r="AY108" i="21"/>
  <c r="AZ108" i="21"/>
  <c r="BA108" i="21"/>
  <c r="BB108" i="21"/>
  <c r="BC108" i="21"/>
  <c r="BD108" i="21"/>
  <c r="BE108" i="21"/>
  <c r="AA110" i="21"/>
  <c r="AB110" i="21"/>
  <c r="AC110" i="21"/>
  <c r="AD110" i="21"/>
  <c r="AE110" i="21"/>
  <c r="AF110" i="21"/>
  <c r="AG110" i="21"/>
  <c r="AH110" i="21"/>
  <c r="AI110" i="21"/>
  <c r="AJ110" i="21"/>
  <c r="AK110" i="21"/>
  <c r="AL110" i="21"/>
  <c r="AM110" i="21"/>
  <c r="AN110" i="21"/>
  <c r="AO110" i="21"/>
  <c r="AP110" i="21"/>
  <c r="AQ110" i="21"/>
  <c r="AR110" i="21"/>
  <c r="AS110" i="21"/>
  <c r="AT110" i="21"/>
  <c r="AU110" i="21"/>
  <c r="AV110" i="21"/>
  <c r="AW110" i="21"/>
  <c r="AX110" i="21"/>
  <c r="AY110" i="21"/>
  <c r="AZ110" i="21"/>
  <c r="BA110" i="21"/>
  <c r="BB110" i="21"/>
  <c r="BC110" i="21"/>
  <c r="BD110" i="21"/>
  <c r="BE110" i="21"/>
  <c r="BF110" i="21"/>
  <c r="BH110" i="21" s="1"/>
  <c r="I111" i="21"/>
  <c r="K111" i="21"/>
  <c r="AA111" i="21"/>
  <c r="BF111" i="21" s="1"/>
  <c r="BH111" i="21" s="1"/>
  <c r="AB111" i="21"/>
  <c r="AC111" i="21"/>
  <c r="AD111" i="21"/>
  <c r="AE111" i="21"/>
  <c r="AF111" i="21"/>
  <c r="AG111" i="21"/>
  <c r="AH111" i="21"/>
  <c r="AI111" i="21"/>
  <c r="AJ111" i="21"/>
  <c r="AK111" i="21"/>
  <c r="AL111" i="21"/>
  <c r="AM111" i="21"/>
  <c r="AN111" i="21"/>
  <c r="AO111" i="21"/>
  <c r="AP111" i="21"/>
  <c r="AQ111" i="21"/>
  <c r="AR111" i="21"/>
  <c r="AS111" i="21"/>
  <c r="AT111" i="21"/>
  <c r="AU111" i="21"/>
  <c r="AV111" i="21"/>
  <c r="AW111" i="21"/>
  <c r="AX111" i="21"/>
  <c r="AY111" i="21"/>
  <c r="AZ111" i="21"/>
  <c r="BA111" i="21"/>
  <c r="BB111" i="21"/>
  <c r="BC111" i="21"/>
  <c r="BD111" i="21"/>
  <c r="BE111" i="21"/>
  <c r="AA113" i="21"/>
  <c r="AB113" i="21"/>
  <c r="AC113" i="21"/>
  <c r="BF113" i="21" s="1"/>
  <c r="BH113" i="21" s="1"/>
  <c r="AD113" i="21"/>
  <c r="AE113" i="21"/>
  <c r="AF113" i="21"/>
  <c r="AG113" i="21"/>
  <c r="AH113" i="21"/>
  <c r="AI113" i="21"/>
  <c r="AJ113" i="21"/>
  <c r="AK113" i="21"/>
  <c r="AL113" i="21"/>
  <c r="AM113" i="21"/>
  <c r="AN113" i="21"/>
  <c r="AO113" i="21"/>
  <c r="AP113" i="21"/>
  <c r="AQ113" i="21"/>
  <c r="AR113" i="21"/>
  <c r="AS113" i="21"/>
  <c r="AT113" i="21"/>
  <c r="AU113" i="21"/>
  <c r="AV113" i="21"/>
  <c r="AW113" i="21"/>
  <c r="AX113" i="21"/>
  <c r="AY113" i="21"/>
  <c r="AZ113" i="21"/>
  <c r="BA113" i="21"/>
  <c r="BB113" i="21"/>
  <c r="BC113" i="21"/>
  <c r="BD113" i="21"/>
  <c r="BE113" i="21"/>
  <c r="I114" i="21"/>
  <c r="K114" i="21"/>
  <c r="AA114" i="21"/>
  <c r="AB114" i="21"/>
  <c r="AC114" i="21"/>
  <c r="AD114" i="21"/>
  <c r="AE114" i="21"/>
  <c r="AF114" i="21"/>
  <c r="AG114" i="21"/>
  <c r="AH114" i="21"/>
  <c r="AI114" i="21"/>
  <c r="AJ114" i="21"/>
  <c r="AK114" i="21"/>
  <c r="AL114" i="21"/>
  <c r="AM114" i="21"/>
  <c r="AN114" i="21"/>
  <c r="AO114" i="21"/>
  <c r="AP114" i="21"/>
  <c r="AQ114" i="21"/>
  <c r="AR114" i="21"/>
  <c r="AS114" i="21"/>
  <c r="AT114" i="21"/>
  <c r="AU114" i="21"/>
  <c r="AV114" i="21"/>
  <c r="AW114" i="21"/>
  <c r="AX114" i="21"/>
  <c r="AY114" i="21"/>
  <c r="AZ114" i="21"/>
  <c r="BA114" i="21"/>
  <c r="BB114" i="21"/>
  <c r="BC114" i="21"/>
  <c r="BD114" i="21"/>
  <c r="BE114" i="21"/>
  <c r="BF114" i="21"/>
  <c r="BH114" i="21" s="1"/>
  <c r="AA116" i="21"/>
  <c r="AB116" i="21"/>
  <c r="BF116" i="21" s="1"/>
  <c r="BH116" i="21" s="1"/>
  <c r="AC116" i="21"/>
  <c r="AD116" i="21"/>
  <c r="AE116" i="21"/>
  <c r="AF116" i="21"/>
  <c r="AG116" i="21"/>
  <c r="AH116" i="21"/>
  <c r="AI116" i="21"/>
  <c r="AJ116" i="21"/>
  <c r="AK116" i="21"/>
  <c r="AL116" i="21"/>
  <c r="AM116" i="21"/>
  <c r="AN116" i="21"/>
  <c r="AO116" i="21"/>
  <c r="AP116" i="21"/>
  <c r="AQ116" i="21"/>
  <c r="AR116" i="21"/>
  <c r="AS116" i="21"/>
  <c r="AT116" i="21"/>
  <c r="AU116" i="21"/>
  <c r="AV116" i="21"/>
  <c r="AW116" i="21"/>
  <c r="AX116" i="21"/>
  <c r="AY116" i="21"/>
  <c r="AZ116" i="21"/>
  <c r="BA116" i="21"/>
  <c r="BB116" i="21"/>
  <c r="BC116" i="21"/>
  <c r="BD116" i="21"/>
  <c r="BE116" i="21"/>
  <c r="I117" i="21"/>
  <c r="K117" i="21"/>
  <c r="AA117" i="21"/>
  <c r="AB117" i="21"/>
  <c r="AC117" i="21"/>
  <c r="AD117" i="21"/>
  <c r="AE117" i="21"/>
  <c r="AF117" i="21"/>
  <c r="AG117" i="21"/>
  <c r="AH117" i="21"/>
  <c r="AI117" i="21"/>
  <c r="AJ117" i="21"/>
  <c r="AK117" i="21"/>
  <c r="AL117" i="21"/>
  <c r="AM117" i="21"/>
  <c r="AN117" i="21"/>
  <c r="AO117" i="21"/>
  <c r="BF117" i="21" s="1"/>
  <c r="BH117" i="21" s="1"/>
  <c r="AP117" i="21"/>
  <c r="AQ117" i="21"/>
  <c r="AR117" i="21"/>
  <c r="AS117" i="21"/>
  <c r="AT117" i="21"/>
  <c r="AU117" i="21"/>
  <c r="AV117" i="21"/>
  <c r="AW117" i="21"/>
  <c r="AX117" i="21"/>
  <c r="AY117" i="21"/>
  <c r="AZ117" i="21"/>
  <c r="BA117" i="21"/>
  <c r="BB117" i="21"/>
  <c r="BC117" i="21"/>
  <c r="BD117" i="21"/>
  <c r="BE117" i="21"/>
  <c r="AA119" i="21"/>
  <c r="AB119" i="21"/>
  <c r="AC119" i="21"/>
  <c r="AD119" i="21"/>
  <c r="AE119" i="21"/>
  <c r="AF119" i="21"/>
  <c r="AG119" i="21"/>
  <c r="AH119" i="21"/>
  <c r="AI119" i="21"/>
  <c r="AJ119" i="21"/>
  <c r="AK119" i="21"/>
  <c r="AL119" i="21"/>
  <c r="AM119" i="21"/>
  <c r="AN119" i="21"/>
  <c r="AO119" i="21"/>
  <c r="AP119" i="21"/>
  <c r="AQ119" i="21"/>
  <c r="AR119" i="21"/>
  <c r="AS119" i="21"/>
  <c r="AT119" i="21"/>
  <c r="AU119" i="21"/>
  <c r="AV119" i="21"/>
  <c r="AW119" i="21"/>
  <c r="AX119" i="21"/>
  <c r="AY119" i="21"/>
  <c r="AZ119" i="21"/>
  <c r="BA119" i="21"/>
  <c r="BB119" i="21"/>
  <c r="BC119" i="21"/>
  <c r="BD119" i="21"/>
  <c r="BE119" i="21"/>
  <c r="BF119" i="21"/>
  <c r="BH119" i="21" s="1"/>
  <c r="I120" i="21"/>
  <c r="K120" i="21"/>
  <c r="AA120" i="21"/>
  <c r="BF120" i="21" s="1"/>
  <c r="BH120" i="21" s="1"/>
  <c r="AB120" i="21"/>
  <c r="AC120" i="21"/>
  <c r="AD120" i="21"/>
  <c r="AE120" i="21"/>
  <c r="AF120" i="21"/>
  <c r="AG120" i="21"/>
  <c r="AH120" i="21"/>
  <c r="AI120" i="21"/>
  <c r="AJ120" i="21"/>
  <c r="AK120" i="21"/>
  <c r="AL120" i="21"/>
  <c r="AM120" i="21"/>
  <c r="AN120" i="21"/>
  <c r="AO120" i="21"/>
  <c r="AP120" i="21"/>
  <c r="AQ120" i="21"/>
  <c r="AR120" i="21"/>
  <c r="AS120" i="21"/>
  <c r="AT120" i="21"/>
  <c r="AU120" i="21"/>
  <c r="AV120" i="21"/>
  <c r="AW120" i="21"/>
  <c r="AX120" i="21"/>
  <c r="AY120" i="21"/>
  <c r="AZ120" i="21"/>
  <c r="BA120" i="21"/>
  <c r="BB120" i="21"/>
  <c r="BC120" i="21"/>
  <c r="BD120" i="21"/>
  <c r="BE120" i="21"/>
  <c r="AA122" i="21"/>
  <c r="AB122" i="21"/>
  <c r="AC122" i="21"/>
  <c r="BF122" i="21" s="1"/>
  <c r="BH122" i="21" s="1"/>
  <c r="AD122" i="21"/>
  <c r="AE122" i="21"/>
  <c r="AF122" i="21"/>
  <c r="AG122" i="21"/>
  <c r="AH122" i="21"/>
  <c r="AI122" i="21"/>
  <c r="AJ122" i="21"/>
  <c r="AK122" i="21"/>
  <c r="AL122" i="21"/>
  <c r="AM122" i="21"/>
  <c r="AN122" i="21"/>
  <c r="AO122" i="21"/>
  <c r="AP122" i="21"/>
  <c r="AQ122" i="21"/>
  <c r="AR122" i="21"/>
  <c r="AS122" i="21"/>
  <c r="AT122" i="21"/>
  <c r="AU122" i="21"/>
  <c r="AV122" i="21"/>
  <c r="AW122" i="21"/>
  <c r="AX122" i="21"/>
  <c r="AY122" i="21"/>
  <c r="AZ122" i="21"/>
  <c r="BA122" i="21"/>
  <c r="BB122" i="21"/>
  <c r="BC122" i="21"/>
  <c r="BD122" i="21"/>
  <c r="BE122" i="21"/>
  <c r="I123" i="21"/>
  <c r="K123" i="21"/>
  <c r="AA123" i="21"/>
  <c r="AB123" i="21"/>
  <c r="AC123" i="21"/>
  <c r="AD123" i="21"/>
  <c r="AE123" i="21"/>
  <c r="AF123" i="21"/>
  <c r="AG123" i="21"/>
  <c r="AH123" i="21"/>
  <c r="AI123" i="21"/>
  <c r="AJ123" i="21"/>
  <c r="AK123" i="21"/>
  <c r="AL123" i="21"/>
  <c r="AM123" i="21"/>
  <c r="AN123" i="21"/>
  <c r="AO123" i="21"/>
  <c r="AP123" i="21"/>
  <c r="AQ123" i="21"/>
  <c r="AR123" i="21"/>
  <c r="AS123" i="21"/>
  <c r="AT123" i="21"/>
  <c r="AU123" i="21"/>
  <c r="AV123" i="21"/>
  <c r="AW123" i="21"/>
  <c r="AX123" i="21"/>
  <c r="AY123" i="21"/>
  <c r="AZ123" i="21"/>
  <c r="BA123" i="21"/>
  <c r="BB123" i="21"/>
  <c r="BC123" i="21"/>
  <c r="BD123" i="21"/>
  <c r="BE123" i="21"/>
  <c r="BF123" i="21"/>
  <c r="BH123" i="21" s="1"/>
  <c r="AA125" i="21"/>
  <c r="AB125" i="21"/>
  <c r="BF125" i="21" s="1"/>
  <c r="BH125" i="21" s="1"/>
  <c r="AC125" i="21"/>
  <c r="AD125" i="21"/>
  <c r="AE125" i="21"/>
  <c r="AF125" i="21"/>
  <c r="AG125" i="21"/>
  <c r="AH125" i="21"/>
  <c r="AI125" i="21"/>
  <c r="AJ125" i="21"/>
  <c r="AK125" i="21"/>
  <c r="AL125" i="21"/>
  <c r="AM125" i="21"/>
  <c r="AN125" i="21"/>
  <c r="AO125" i="21"/>
  <c r="AP125" i="21"/>
  <c r="AQ125" i="21"/>
  <c r="AR125" i="21"/>
  <c r="AS125" i="21"/>
  <c r="AT125" i="21"/>
  <c r="AU125" i="21"/>
  <c r="AV125" i="21"/>
  <c r="AW125" i="21"/>
  <c r="AX125" i="21"/>
  <c r="AY125" i="21"/>
  <c r="AZ125" i="21"/>
  <c r="BA125" i="21"/>
  <c r="BB125" i="21"/>
  <c r="BC125" i="21"/>
  <c r="BD125" i="21"/>
  <c r="BE125" i="21"/>
  <c r="I126" i="21"/>
  <c r="K126" i="21"/>
  <c r="AA126" i="21"/>
  <c r="AB126" i="21"/>
  <c r="AC126" i="21"/>
  <c r="BF126" i="21" s="1"/>
  <c r="BH126" i="21" s="1"/>
  <c r="AD126" i="21"/>
  <c r="AE126" i="21"/>
  <c r="AF126" i="21"/>
  <c r="AG126" i="21"/>
  <c r="AH126" i="21"/>
  <c r="AI126" i="21"/>
  <c r="AJ126" i="21"/>
  <c r="AK126" i="21"/>
  <c r="AL126" i="21"/>
  <c r="AM126" i="21"/>
  <c r="AN126" i="21"/>
  <c r="AO126" i="21"/>
  <c r="AP126" i="21"/>
  <c r="AQ126" i="21"/>
  <c r="AR126" i="21"/>
  <c r="AS126" i="21"/>
  <c r="AT126" i="21"/>
  <c r="AU126" i="21"/>
  <c r="AV126" i="21"/>
  <c r="AW126" i="21"/>
  <c r="AX126" i="21"/>
  <c r="AY126" i="21"/>
  <c r="AZ126" i="21"/>
  <c r="BA126" i="21"/>
  <c r="BB126" i="21"/>
  <c r="BC126" i="21"/>
  <c r="BD126" i="21"/>
  <c r="BE126" i="21"/>
  <c r="AG133" i="21"/>
  <c r="Q134" i="21"/>
  <c r="S134" i="21"/>
  <c r="Q135" i="21"/>
  <c r="S135" i="21"/>
  <c r="AG135" i="21"/>
  <c r="AI135" i="21"/>
  <c r="V136" i="21"/>
  <c r="X136" i="21"/>
  <c r="AA136" i="21"/>
  <c r="AL136" i="21"/>
  <c r="AN136" i="21"/>
  <c r="AE141" i="21" s="1"/>
  <c r="AO141" i="21" s="1"/>
  <c r="AJ146" i="21" s="1"/>
  <c r="AQ136" i="21"/>
  <c r="AE146" i="21" s="1"/>
  <c r="O140" i="21"/>
  <c r="T140" i="21"/>
  <c r="AE140" i="21"/>
  <c r="AJ140" i="21"/>
  <c r="O141" i="21"/>
  <c r="Y141" i="21" s="1"/>
  <c r="T146" i="21" s="1"/>
  <c r="Y146" i="21" s="1"/>
  <c r="AU132" i="21" s="1"/>
  <c r="T141" i="21"/>
  <c r="AJ141" i="21"/>
  <c r="O146" i="21"/>
  <c r="K8" i="19"/>
  <c r="U8" i="19"/>
  <c r="K9" i="19"/>
  <c r="U9" i="19"/>
  <c r="K10" i="19"/>
  <c r="U10" i="19"/>
  <c r="K11" i="19"/>
  <c r="K12" i="19"/>
  <c r="U12" i="19"/>
  <c r="K13" i="19"/>
  <c r="U13" i="19"/>
  <c r="K14" i="19"/>
  <c r="U14" i="19"/>
  <c r="K15" i="19"/>
  <c r="U15" i="19"/>
  <c r="K16" i="19"/>
  <c r="K17" i="19"/>
  <c r="O17" i="19"/>
  <c r="Q17" i="19"/>
  <c r="S17" i="19"/>
  <c r="U17" i="19"/>
  <c r="W17" i="19"/>
  <c r="Y17" i="19" s="1"/>
  <c r="K18" i="19"/>
  <c r="O18" i="19"/>
  <c r="Q18" i="19"/>
  <c r="S18" i="19"/>
  <c r="U18" i="19"/>
  <c r="W18" i="19"/>
  <c r="Y18" i="19" s="1"/>
  <c r="K19" i="19"/>
  <c r="O19" i="19"/>
  <c r="Q19" i="19"/>
  <c r="S19" i="19"/>
  <c r="U19" i="19"/>
  <c r="W19" i="19"/>
  <c r="Y19" i="19" s="1"/>
  <c r="K20" i="19"/>
  <c r="O20" i="19"/>
  <c r="Q20" i="19"/>
  <c r="S20" i="19"/>
  <c r="U20" i="19"/>
  <c r="W20" i="19"/>
  <c r="Y20" i="19" s="1"/>
  <c r="K21" i="19"/>
  <c r="O21" i="19"/>
  <c r="Q21" i="19"/>
  <c r="S21" i="19"/>
  <c r="U21" i="19"/>
  <c r="W21" i="19"/>
  <c r="Y21" i="19" s="1"/>
  <c r="K38" i="19"/>
  <c r="O38" i="19"/>
  <c r="Q38" i="19"/>
  <c r="S38" i="19"/>
  <c r="U38" i="19"/>
  <c r="W38" i="19"/>
  <c r="Y38" i="19" s="1"/>
  <c r="K39" i="19"/>
  <c r="O39" i="19"/>
  <c r="Q39" i="19"/>
  <c r="S39" i="19"/>
  <c r="U39" i="19"/>
  <c r="W39" i="19"/>
  <c r="Y39" i="19" s="1"/>
  <c r="K40" i="19"/>
  <c r="O40" i="19"/>
  <c r="Q40" i="19"/>
  <c r="S40" i="19"/>
  <c r="U40" i="19"/>
  <c r="W40" i="19"/>
  <c r="Y40" i="19" s="1"/>
  <c r="K41" i="19"/>
  <c r="O41" i="19"/>
  <c r="Q41" i="19"/>
  <c r="S41" i="19"/>
  <c r="U41" i="19"/>
  <c r="W41" i="19"/>
  <c r="Y41" i="19" s="1"/>
  <c r="K42" i="19"/>
  <c r="O42" i="19"/>
  <c r="Q42" i="19"/>
  <c r="S42" i="19"/>
  <c r="U42" i="19"/>
  <c r="W42" i="19"/>
  <c r="Y42" i="19" s="1"/>
  <c r="K43" i="19"/>
  <c r="O43" i="19"/>
  <c r="Q43" i="19"/>
  <c r="S43" i="19"/>
  <c r="U43" i="19"/>
  <c r="W43" i="19"/>
  <c r="Y43" i="19" s="1"/>
  <c r="K44" i="19"/>
  <c r="O44" i="19"/>
  <c r="S44" i="19" s="1"/>
  <c r="U44" i="19"/>
  <c r="K45" i="19"/>
  <c r="O45" i="19"/>
  <c r="S45" i="19" s="1"/>
  <c r="U45" i="19"/>
  <c r="K46" i="19"/>
  <c r="O46" i="19"/>
  <c r="S46" i="19" s="1"/>
  <c r="U46" i="19"/>
  <c r="K47" i="19"/>
  <c r="O47" i="19"/>
  <c r="S47" i="19" s="1"/>
  <c r="U47" i="19"/>
  <c r="AJ2" i="18"/>
  <c r="BI7" i="18" s="1"/>
  <c r="Q11" i="18"/>
  <c r="U11" i="18"/>
  <c r="O8" i="19" s="1"/>
  <c r="S8" i="19" s="1"/>
  <c r="BF14" i="18"/>
  <c r="BC16" i="18"/>
  <c r="BD16" i="18"/>
  <c r="BD17" i="18" s="1"/>
  <c r="BD18" i="18" s="1"/>
  <c r="BE16" i="18"/>
  <c r="AA17" i="18"/>
  <c r="AA18" i="18" s="1"/>
  <c r="AC17" i="18"/>
  <c r="AC18" i="18" s="1"/>
  <c r="AE17" i="18"/>
  <c r="AE18" i="18" s="1"/>
  <c r="AG17" i="18"/>
  <c r="AG18" i="18" s="1"/>
  <c r="AI17" i="18"/>
  <c r="AI18" i="18" s="1"/>
  <c r="AK17" i="18"/>
  <c r="AK18" i="18" s="1"/>
  <c r="AM17" i="18"/>
  <c r="AM18" i="18" s="1"/>
  <c r="AO17" i="18"/>
  <c r="AO18" i="18" s="1"/>
  <c r="AQ17" i="18"/>
  <c r="AQ18" i="18" s="1"/>
  <c r="AS17" i="18"/>
  <c r="AS18" i="18" s="1"/>
  <c r="AU17" i="18"/>
  <c r="AU18" i="18" s="1"/>
  <c r="AW17" i="18"/>
  <c r="AW18" i="18" s="1"/>
  <c r="AY17" i="18"/>
  <c r="AY18" i="18" s="1"/>
  <c r="BA17" i="18"/>
  <c r="BA18" i="18" s="1"/>
  <c r="BC17" i="18"/>
  <c r="BC18" i="18" s="1"/>
  <c r="BE17" i="18"/>
  <c r="BE18" i="18" s="1"/>
  <c r="AA20" i="18"/>
  <c r="AB20" i="18"/>
  <c r="AC20" i="18"/>
  <c r="AD20" i="18"/>
  <c r="AE20" i="18"/>
  <c r="AF20" i="18"/>
  <c r="AG20" i="18"/>
  <c r="AH20" i="18"/>
  <c r="AI20" i="18"/>
  <c r="AJ20" i="18"/>
  <c r="AK20" i="18"/>
  <c r="AL20" i="18"/>
  <c r="AM20" i="18"/>
  <c r="AN20" i="18"/>
  <c r="AO20" i="18"/>
  <c r="AP20" i="18"/>
  <c r="AQ20" i="18"/>
  <c r="AR20" i="18"/>
  <c r="AS20" i="18"/>
  <c r="AT20" i="18"/>
  <c r="AU20" i="18"/>
  <c r="AV20" i="18"/>
  <c r="AW20" i="18"/>
  <c r="AX20" i="18"/>
  <c r="AY20" i="18"/>
  <c r="AZ20" i="18"/>
  <c r="BA20" i="18"/>
  <c r="BB20" i="18"/>
  <c r="BC20" i="18"/>
  <c r="BD20" i="18"/>
  <c r="BE20" i="18"/>
  <c r="I21" i="18"/>
  <c r="K21" i="18"/>
  <c r="AA21" i="18"/>
  <c r="AB21" i="18"/>
  <c r="AC21" i="18"/>
  <c r="AD21" i="18"/>
  <c r="AE21" i="18"/>
  <c r="AF21" i="18"/>
  <c r="AG21" i="18"/>
  <c r="AH21" i="18"/>
  <c r="AI21" i="18"/>
  <c r="AJ21" i="18"/>
  <c r="AK21" i="18"/>
  <c r="AL21" i="18"/>
  <c r="AM21" i="18"/>
  <c r="AN21" i="18"/>
  <c r="AO21" i="18"/>
  <c r="AP21" i="18"/>
  <c r="AQ21" i="18"/>
  <c r="AR21" i="18"/>
  <c r="AS21" i="18"/>
  <c r="AT21" i="18"/>
  <c r="AU21" i="18"/>
  <c r="AV21" i="18"/>
  <c r="AW21" i="18"/>
  <c r="AX21" i="18"/>
  <c r="AY21" i="18"/>
  <c r="AZ21" i="18"/>
  <c r="BA21" i="18"/>
  <c r="BB21" i="18"/>
  <c r="BC21" i="18"/>
  <c r="BD21" i="18"/>
  <c r="BE21" i="18"/>
  <c r="B23" i="18"/>
  <c r="B26" i="18" s="1"/>
  <c r="B29" i="18" s="1"/>
  <c r="B32" i="18" s="1"/>
  <c r="AA23" i="18"/>
  <c r="AB23" i="18"/>
  <c r="AC23" i="18"/>
  <c r="AD23" i="18"/>
  <c r="AE23" i="18"/>
  <c r="AF23" i="18"/>
  <c r="AG23" i="18"/>
  <c r="AH23" i="18"/>
  <c r="AI23" i="18"/>
  <c r="AJ23" i="18"/>
  <c r="AK23" i="18"/>
  <c r="AL23" i="18"/>
  <c r="AM23" i="18"/>
  <c r="AN23" i="18"/>
  <c r="AO23" i="18"/>
  <c r="AP23" i="18"/>
  <c r="AQ23" i="18"/>
  <c r="AR23" i="18"/>
  <c r="AS23" i="18"/>
  <c r="AT23" i="18"/>
  <c r="AU23" i="18"/>
  <c r="AV23" i="18"/>
  <c r="AW23" i="18"/>
  <c r="AX23" i="18"/>
  <c r="AY23" i="18"/>
  <c r="AZ23" i="18"/>
  <c r="BA23" i="18"/>
  <c r="BB23" i="18"/>
  <c r="BC23" i="18"/>
  <c r="BD23" i="18"/>
  <c r="BE23" i="18"/>
  <c r="BF23" i="18"/>
  <c r="BH23" i="18" s="1"/>
  <c r="I24" i="18"/>
  <c r="K24" i="18"/>
  <c r="AA24" i="18"/>
  <c r="AB24" i="18"/>
  <c r="AC24" i="18"/>
  <c r="AD24" i="18"/>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AA26" i="18"/>
  <c r="AB26"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I27" i="18"/>
  <c r="K27" i="18"/>
  <c r="AA27" i="18"/>
  <c r="AB27" i="18"/>
  <c r="AC27" i="18"/>
  <c r="AD27" i="18"/>
  <c r="AE27" i="18"/>
  <c r="AF27" i="18"/>
  <c r="AG27" i="18"/>
  <c r="AH27" i="18"/>
  <c r="AI27" i="18"/>
  <c r="AJ27" i="18"/>
  <c r="AK27" i="18"/>
  <c r="AL27" i="18"/>
  <c r="AM27" i="18"/>
  <c r="AN27" i="18"/>
  <c r="AO27" i="18"/>
  <c r="AP27" i="18"/>
  <c r="AQ27" i="18"/>
  <c r="AR27" i="18"/>
  <c r="AS27" i="18"/>
  <c r="AT27" i="18"/>
  <c r="AU27" i="18"/>
  <c r="AV27" i="18"/>
  <c r="AW27" i="18"/>
  <c r="AX27" i="18"/>
  <c r="AY27" i="18"/>
  <c r="AZ27" i="18"/>
  <c r="BA27" i="18"/>
  <c r="BB27" i="18"/>
  <c r="BC27" i="18"/>
  <c r="BD27" i="18"/>
  <c r="BE27" i="18"/>
  <c r="BF27" i="18"/>
  <c r="BH27" i="18" s="1"/>
  <c r="AA29" i="18"/>
  <c r="AB29" i="18"/>
  <c r="AC29" i="18"/>
  <c r="AD29" i="18"/>
  <c r="AE29" i="18"/>
  <c r="AF29" i="18"/>
  <c r="AG29" i="18"/>
  <c r="AH29" i="18"/>
  <c r="AI29" i="18"/>
  <c r="AJ29" i="18"/>
  <c r="AK29" i="18"/>
  <c r="AL29" i="18"/>
  <c r="AM29" i="18"/>
  <c r="AN29" i="18"/>
  <c r="AO29" i="18"/>
  <c r="AP29" i="18"/>
  <c r="AQ29" i="18"/>
  <c r="AR29" i="18"/>
  <c r="AS29" i="18"/>
  <c r="AT29" i="18"/>
  <c r="AU29" i="18"/>
  <c r="AV29" i="18"/>
  <c r="AW29" i="18"/>
  <c r="AX29" i="18"/>
  <c r="AY29" i="18"/>
  <c r="AZ29" i="18"/>
  <c r="BA29" i="18"/>
  <c r="BB29" i="18"/>
  <c r="BC29" i="18"/>
  <c r="BD29" i="18"/>
  <c r="BE29" i="18"/>
  <c r="I30" i="18"/>
  <c r="K30" i="18"/>
  <c r="AA30" i="18"/>
  <c r="AB30" i="18"/>
  <c r="AC30" i="18"/>
  <c r="AD30" i="18"/>
  <c r="AE30" i="18"/>
  <c r="AF30" i="18"/>
  <c r="AG30" i="18"/>
  <c r="AH30" i="18"/>
  <c r="AI30" i="18"/>
  <c r="AJ30" i="18"/>
  <c r="AK30" i="18"/>
  <c r="AL30" i="18"/>
  <c r="AM30" i="18"/>
  <c r="AN30" i="18"/>
  <c r="AO30" i="18"/>
  <c r="AP30" i="18"/>
  <c r="AQ30" i="18"/>
  <c r="AR30" i="18"/>
  <c r="AS30" i="18"/>
  <c r="AT30" i="18"/>
  <c r="AU30" i="18"/>
  <c r="AV30" i="18"/>
  <c r="AW30" i="18"/>
  <c r="AX30" i="18"/>
  <c r="AY30" i="18"/>
  <c r="AZ30" i="18"/>
  <c r="BA30" i="18"/>
  <c r="BB30" i="18"/>
  <c r="BC30" i="18"/>
  <c r="BD30" i="18"/>
  <c r="BE30" i="18"/>
  <c r="AA32" i="18"/>
  <c r="AB32" i="18"/>
  <c r="AC32" i="18"/>
  <c r="AD32" i="18"/>
  <c r="AE32" i="18"/>
  <c r="AF32" i="18"/>
  <c r="AG32" i="18"/>
  <c r="AH32" i="18"/>
  <c r="AI32" i="18"/>
  <c r="AJ32" i="18"/>
  <c r="AK32" i="18"/>
  <c r="AL32" i="18"/>
  <c r="AM32" i="18"/>
  <c r="AN32" i="18"/>
  <c r="AO32" i="18"/>
  <c r="AP32" i="18"/>
  <c r="AQ32" i="18"/>
  <c r="AR32" i="18"/>
  <c r="AS32" i="18"/>
  <c r="AT32" i="18"/>
  <c r="AU32" i="18"/>
  <c r="AV32" i="18"/>
  <c r="AW32" i="18"/>
  <c r="AX32" i="18"/>
  <c r="AY32" i="18"/>
  <c r="AZ32" i="18"/>
  <c r="BA32" i="18"/>
  <c r="BB32" i="18"/>
  <c r="BC32" i="18"/>
  <c r="BD32" i="18"/>
  <c r="BE32" i="18"/>
  <c r="I33" i="18"/>
  <c r="K33" i="18"/>
  <c r="AA33" i="18"/>
  <c r="AB33" i="18"/>
  <c r="AC33" i="18"/>
  <c r="AD33" i="18"/>
  <c r="AE33" i="18"/>
  <c r="AF33" i="18"/>
  <c r="AG33" i="18"/>
  <c r="AH33" i="18"/>
  <c r="AI33" i="18"/>
  <c r="AJ33" i="18"/>
  <c r="AK33" i="18"/>
  <c r="AL33" i="18"/>
  <c r="AM33" i="18"/>
  <c r="AN33" i="18"/>
  <c r="AO33" i="18"/>
  <c r="AP33" i="18"/>
  <c r="AQ33" i="18"/>
  <c r="AR33" i="18"/>
  <c r="AS33" i="18"/>
  <c r="AT33" i="18"/>
  <c r="AU33" i="18"/>
  <c r="AV33" i="18"/>
  <c r="AW33" i="18"/>
  <c r="AX33" i="18"/>
  <c r="AY33" i="18"/>
  <c r="AZ33" i="18"/>
  <c r="BA33" i="18"/>
  <c r="BB33" i="18"/>
  <c r="BC33" i="18"/>
  <c r="BD33" i="18"/>
  <c r="BE33" i="18"/>
  <c r="BF33" i="18"/>
  <c r="BH33" i="18" s="1"/>
  <c r="B35" i="18"/>
  <c r="B38" i="18" s="1"/>
  <c r="B41" i="18" s="1"/>
  <c r="B44" i="18" s="1"/>
  <c r="B47" i="18" s="1"/>
  <c r="B50" i="18" s="1"/>
  <c r="B53" i="18" s="1"/>
  <c r="B56" i="18" s="1"/>
  <c r="B59" i="18" s="1"/>
  <c r="B62" i="18" s="1"/>
  <c r="B65" i="18" s="1"/>
  <c r="B68" i="18" s="1"/>
  <c r="B71" i="18" s="1"/>
  <c r="B74" i="18" s="1"/>
  <c r="B77" i="18" s="1"/>
  <c r="B80" i="18" s="1"/>
  <c r="B83" i="18" s="1"/>
  <c r="B86" i="18" s="1"/>
  <c r="B89" i="18" s="1"/>
  <c r="B92" i="18" s="1"/>
  <c r="B95" i="18" s="1"/>
  <c r="B98" i="18" s="1"/>
  <c r="B101" i="18" s="1"/>
  <c r="B104" i="18" s="1"/>
  <c r="B107" i="18" s="1"/>
  <c r="B110" i="18" s="1"/>
  <c r="B113" i="18" s="1"/>
  <c r="B116" i="18" s="1"/>
  <c r="B119" i="18" s="1"/>
  <c r="B122" i="18" s="1"/>
  <c r="B125" i="18" s="1"/>
  <c r="AA35" i="18"/>
  <c r="AB35" i="18"/>
  <c r="BF35" i="18" s="1"/>
  <c r="BH35" i="18" s="1"/>
  <c r="AC35" i="18"/>
  <c r="AD35" i="18"/>
  <c r="AE35" i="18"/>
  <c r="AF35" i="18"/>
  <c r="AG35" i="18"/>
  <c r="AH35" i="18"/>
  <c r="AI35" i="18"/>
  <c r="AJ35" i="18"/>
  <c r="AK35" i="18"/>
  <c r="AL35" i="18"/>
  <c r="AM35" i="18"/>
  <c r="AN35" i="18"/>
  <c r="AO35" i="18"/>
  <c r="AP35" i="18"/>
  <c r="AQ35" i="18"/>
  <c r="AR35" i="18"/>
  <c r="AS35" i="18"/>
  <c r="AT35" i="18"/>
  <c r="AU35" i="18"/>
  <c r="AV35" i="18"/>
  <c r="AW35" i="18"/>
  <c r="AX35" i="18"/>
  <c r="AY35" i="18"/>
  <c r="AZ35" i="18"/>
  <c r="BA35" i="18"/>
  <c r="BB35" i="18"/>
  <c r="BC35" i="18"/>
  <c r="BD35" i="18"/>
  <c r="BE35" i="18"/>
  <c r="I36" i="18"/>
  <c r="K36" i="18"/>
  <c r="AA36" i="18"/>
  <c r="AB36" i="18"/>
  <c r="AC36" i="18"/>
  <c r="AD36" i="18"/>
  <c r="AE36" i="18"/>
  <c r="AF36" i="18"/>
  <c r="AG36" i="18"/>
  <c r="AH36" i="18"/>
  <c r="AI36" i="18"/>
  <c r="AJ36" i="18"/>
  <c r="AK36" i="18"/>
  <c r="AL36" i="18"/>
  <c r="AM36" i="18"/>
  <c r="AN36" i="18"/>
  <c r="AO36" i="18"/>
  <c r="AP36" i="18"/>
  <c r="AQ36" i="18"/>
  <c r="AR36" i="18"/>
  <c r="AS36" i="18"/>
  <c r="AT36" i="18"/>
  <c r="AU36" i="18"/>
  <c r="AV36" i="18"/>
  <c r="AW36" i="18"/>
  <c r="AX36" i="18"/>
  <c r="AY36" i="18"/>
  <c r="AZ36" i="18"/>
  <c r="BA36" i="18"/>
  <c r="BB36" i="18"/>
  <c r="BC36" i="18"/>
  <c r="BD36" i="18"/>
  <c r="BE36" i="18"/>
  <c r="AA38" i="18"/>
  <c r="AB38" i="18"/>
  <c r="AC38" i="18"/>
  <c r="AD38" i="18"/>
  <c r="AE38" i="18"/>
  <c r="AF38" i="18"/>
  <c r="AG38" i="18"/>
  <c r="AH38" i="18"/>
  <c r="AI38" i="18"/>
  <c r="AJ38" i="18"/>
  <c r="AK38" i="18"/>
  <c r="AL38" i="18"/>
  <c r="AM38" i="18"/>
  <c r="AN38" i="18"/>
  <c r="AO38" i="18"/>
  <c r="AP38" i="18"/>
  <c r="AQ38" i="18"/>
  <c r="AR38" i="18"/>
  <c r="AS38" i="18"/>
  <c r="AT38" i="18"/>
  <c r="AU38" i="18"/>
  <c r="AV38" i="18"/>
  <c r="AW38" i="18"/>
  <c r="AX38" i="18"/>
  <c r="AY38" i="18"/>
  <c r="AZ38" i="18"/>
  <c r="BA38" i="18"/>
  <c r="BB38" i="18"/>
  <c r="BC38" i="18"/>
  <c r="BD38" i="18"/>
  <c r="BE38" i="18"/>
  <c r="I39" i="18"/>
  <c r="K39" i="18"/>
  <c r="AA39" i="18"/>
  <c r="AB39" i="18"/>
  <c r="BF39" i="18" s="1"/>
  <c r="BH39" i="18" s="1"/>
  <c r="AC39" i="18"/>
  <c r="AD39" i="18"/>
  <c r="AE39" i="18"/>
  <c r="AF39" i="18"/>
  <c r="AG39" i="18"/>
  <c r="AH39" i="18"/>
  <c r="AI39" i="18"/>
  <c r="AJ39" i="18"/>
  <c r="AK39" i="18"/>
  <c r="AL39" i="18"/>
  <c r="AM39" i="18"/>
  <c r="AN39" i="18"/>
  <c r="AO39" i="18"/>
  <c r="AP39" i="18"/>
  <c r="AQ39" i="18"/>
  <c r="AR39" i="18"/>
  <c r="AS39" i="18"/>
  <c r="AT39" i="18"/>
  <c r="AU39" i="18"/>
  <c r="AV39" i="18"/>
  <c r="AW39" i="18"/>
  <c r="AX39" i="18"/>
  <c r="AY39" i="18"/>
  <c r="AZ39" i="18"/>
  <c r="BA39" i="18"/>
  <c r="BB39" i="18"/>
  <c r="BC39" i="18"/>
  <c r="BD39" i="18"/>
  <c r="BE39" i="18"/>
  <c r="AA41" i="18"/>
  <c r="AB41" i="18"/>
  <c r="BF41" i="18" s="1"/>
  <c r="BH41" i="18" s="1"/>
  <c r="AC41" i="18"/>
  <c r="AD41" i="18"/>
  <c r="AE41" i="18"/>
  <c r="AF41" i="18"/>
  <c r="AG41" i="18"/>
  <c r="AH41" i="18"/>
  <c r="AI41" i="18"/>
  <c r="AJ41" i="18"/>
  <c r="AK41" i="18"/>
  <c r="AL41" i="18"/>
  <c r="AM41" i="18"/>
  <c r="AN41" i="18"/>
  <c r="AO41" i="18"/>
  <c r="AP41" i="18"/>
  <c r="AQ41" i="18"/>
  <c r="AR41" i="18"/>
  <c r="AS41" i="18"/>
  <c r="AT41" i="18"/>
  <c r="AU41" i="18"/>
  <c r="AV41" i="18"/>
  <c r="AW41" i="18"/>
  <c r="AX41" i="18"/>
  <c r="AY41" i="18"/>
  <c r="AZ41" i="18"/>
  <c r="BA41" i="18"/>
  <c r="BB41" i="18"/>
  <c r="BC41" i="18"/>
  <c r="BD41" i="18"/>
  <c r="BE41" i="18"/>
  <c r="I42" i="18"/>
  <c r="K42" i="18"/>
  <c r="AA42" i="18"/>
  <c r="AB42" i="18"/>
  <c r="BF42" i="18" s="1"/>
  <c r="BH42" i="18" s="1"/>
  <c r="AC42" i="18"/>
  <c r="AD42" i="18"/>
  <c r="AE42" i="18"/>
  <c r="AF42" i="18"/>
  <c r="AG42" i="18"/>
  <c r="AH42" i="18"/>
  <c r="AI42" i="18"/>
  <c r="AJ42" i="18"/>
  <c r="AK42" i="18"/>
  <c r="AL42" i="18"/>
  <c r="AM42" i="18"/>
  <c r="AN42" i="18"/>
  <c r="AO42" i="18"/>
  <c r="AP42" i="18"/>
  <c r="AQ42" i="18"/>
  <c r="AR42" i="18"/>
  <c r="AS42" i="18"/>
  <c r="AT42" i="18"/>
  <c r="AU42" i="18"/>
  <c r="AV42" i="18"/>
  <c r="AW42" i="18"/>
  <c r="AX42" i="18"/>
  <c r="AY42" i="18"/>
  <c r="AZ42" i="18"/>
  <c r="BA42" i="18"/>
  <c r="BB42" i="18"/>
  <c r="BC42" i="18"/>
  <c r="BD42" i="18"/>
  <c r="BE42" i="18"/>
  <c r="AA44" i="18"/>
  <c r="AB44" i="18"/>
  <c r="AC44" i="18"/>
  <c r="AD44" i="18"/>
  <c r="AE44" i="18"/>
  <c r="AF44" i="18"/>
  <c r="AG44" i="18"/>
  <c r="AH44" i="18"/>
  <c r="AI44" i="18"/>
  <c r="AJ44" i="18"/>
  <c r="AK44" i="18"/>
  <c r="AL44" i="18"/>
  <c r="AM44" i="18"/>
  <c r="AN44" i="18"/>
  <c r="AO44" i="18"/>
  <c r="AP44" i="18"/>
  <c r="AQ44" i="18"/>
  <c r="AR44" i="18"/>
  <c r="AS44" i="18"/>
  <c r="AT44" i="18"/>
  <c r="AU44" i="18"/>
  <c r="AV44" i="18"/>
  <c r="AW44" i="18"/>
  <c r="AX44" i="18"/>
  <c r="AY44" i="18"/>
  <c r="AZ44" i="18"/>
  <c r="BA44" i="18"/>
  <c r="BB44" i="18"/>
  <c r="BC44" i="18"/>
  <c r="BD44" i="18"/>
  <c r="BE44" i="18"/>
  <c r="BF44" i="18"/>
  <c r="BH44" i="18" s="1"/>
  <c r="I45" i="18"/>
  <c r="K45" i="18"/>
  <c r="AA45" i="18"/>
  <c r="BF45" i="18" s="1"/>
  <c r="BH45" i="18" s="1"/>
  <c r="AB45" i="18"/>
  <c r="AC45" i="18"/>
  <c r="AD45" i="18"/>
  <c r="AE45" i="18"/>
  <c r="AF45" i="18"/>
  <c r="AG45" i="18"/>
  <c r="AH45" i="18"/>
  <c r="AI45" i="18"/>
  <c r="AJ45" i="18"/>
  <c r="AK45" i="18"/>
  <c r="AL45" i="18"/>
  <c r="AM45" i="18"/>
  <c r="AN45" i="18"/>
  <c r="AO45" i="18"/>
  <c r="AP45" i="18"/>
  <c r="AQ45" i="18"/>
  <c r="AR45" i="18"/>
  <c r="AS45" i="18"/>
  <c r="AT45" i="18"/>
  <c r="AU45" i="18"/>
  <c r="AV45" i="18"/>
  <c r="AW45" i="18"/>
  <c r="AX45" i="18"/>
  <c r="AY45" i="18"/>
  <c r="AZ45" i="18"/>
  <c r="BA45" i="18"/>
  <c r="BB45" i="18"/>
  <c r="BC45" i="18"/>
  <c r="BD45" i="18"/>
  <c r="BE45" i="18"/>
  <c r="AA47" i="18"/>
  <c r="AB47" i="18"/>
  <c r="AC47" i="18"/>
  <c r="BF47" i="18" s="1"/>
  <c r="BH47" i="18" s="1"/>
  <c r="AD47" i="18"/>
  <c r="AE47" i="18"/>
  <c r="AF47" i="18"/>
  <c r="AG47" i="18"/>
  <c r="AH47" i="18"/>
  <c r="AI47" i="18"/>
  <c r="AJ47" i="18"/>
  <c r="AK47" i="18"/>
  <c r="AL47" i="18"/>
  <c r="AM47" i="18"/>
  <c r="AN47" i="18"/>
  <c r="AO47" i="18"/>
  <c r="AP47" i="18"/>
  <c r="AQ47" i="18"/>
  <c r="AR47" i="18"/>
  <c r="AS47" i="18"/>
  <c r="AT47" i="18"/>
  <c r="AU47" i="18"/>
  <c r="AV47" i="18"/>
  <c r="AW47" i="18"/>
  <c r="AX47" i="18"/>
  <c r="AY47" i="18"/>
  <c r="AZ47" i="18"/>
  <c r="BA47" i="18"/>
  <c r="BB47" i="18"/>
  <c r="BC47" i="18"/>
  <c r="BD47" i="18"/>
  <c r="BE47" i="18"/>
  <c r="I48" i="18"/>
  <c r="K48" i="18"/>
  <c r="AA48" i="18"/>
  <c r="AB48" i="18"/>
  <c r="AC48" i="18"/>
  <c r="AD48" i="18"/>
  <c r="AE48" i="18"/>
  <c r="AF48" i="18"/>
  <c r="AG48" i="18"/>
  <c r="AH48" i="18"/>
  <c r="AI48" i="18"/>
  <c r="AJ48" i="18"/>
  <c r="AK48" i="18"/>
  <c r="AL48" i="18"/>
  <c r="AM48" i="18"/>
  <c r="AN48" i="18"/>
  <c r="AO48" i="18"/>
  <c r="AP48" i="18"/>
  <c r="AQ48" i="18"/>
  <c r="AR48" i="18"/>
  <c r="AS48" i="18"/>
  <c r="AT48" i="18"/>
  <c r="AU48" i="18"/>
  <c r="AV48" i="18"/>
  <c r="AW48" i="18"/>
  <c r="AX48" i="18"/>
  <c r="AY48" i="18"/>
  <c r="AZ48" i="18"/>
  <c r="BA48" i="18"/>
  <c r="BB48" i="18"/>
  <c r="BC48" i="18"/>
  <c r="BD48" i="18"/>
  <c r="BE48" i="18"/>
  <c r="BF48" i="18"/>
  <c r="BH48" i="18" s="1"/>
  <c r="AA50" i="18"/>
  <c r="AB50" i="18"/>
  <c r="BF50" i="18" s="1"/>
  <c r="BH50" i="18" s="1"/>
  <c r="AC50" i="18"/>
  <c r="AD50" i="18"/>
  <c r="AE50" i="18"/>
  <c r="AF50" i="18"/>
  <c r="AG50" i="18"/>
  <c r="AH50" i="18"/>
  <c r="AI50" i="18"/>
  <c r="AJ50" i="18"/>
  <c r="AK50" i="18"/>
  <c r="AL50" i="18"/>
  <c r="AM50" i="18"/>
  <c r="AN50" i="18"/>
  <c r="AO50" i="18"/>
  <c r="AP50" i="18"/>
  <c r="AQ50" i="18"/>
  <c r="AR50" i="18"/>
  <c r="AS50" i="18"/>
  <c r="AT50" i="18"/>
  <c r="AU50" i="18"/>
  <c r="AV50" i="18"/>
  <c r="AW50" i="18"/>
  <c r="AX50" i="18"/>
  <c r="AY50" i="18"/>
  <c r="AZ50" i="18"/>
  <c r="BA50" i="18"/>
  <c r="BB50" i="18"/>
  <c r="BC50" i="18"/>
  <c r="BD50" i="18"/>
  <c r="BE50" i="18"/>
  <c r="I51" i="18"/>
  <c r="K51" i="18"/>
  <c r="AA51" i="18"/>
  <c r="AB51" i="18"/>
  <c r="AC51" i="18"/>
  <c r="BF51" i="18" s="1"/>
  <c r="BH51" i="18" s="1"/>
  <c r="AD51" i="18"/>
  <c r="AE51" i="18"/>
  <c r="AF51" i="18"/>
  <c r="AG51" i="18"/>
  <c r="AH51" i="18"/>
  <c r="AI51" i="18"/>
  <c r="AJ51" i="18"/>
  <c r="AK51" i="18"/>
  <c r="AL51" i="18"/>
  <c r="AM51" i="18"/>
  <c r="AN51" i="18"/>
  <c r="AO51" i="18"/>
  <c r="AP51" i="18"/>
  <c r="AQ51" i="18"/>
  <c r="AR51" i="18"/>
  <c r="AS51" i="18"/>
  <c r="AT51" i="18"/>
  <c r="AU51" i="18"/>
  <c r="AV51" i="18"/>
  <c r="AW51" i="18"/>
  <c r="AX51" i="18"/>
  <c r="AY51" i="18"/>
  <c r="AZ51" i="18"/>
  <c r="BA51" i="18"/>
  <c r="BB51" i="18"/>
  <c r="BC51" i="18"/>
  <c r="BD51" i="18"/>
  <c r="BE51" i="18"/>
  <c r="AA53" i="18"/>
  <c r="BF53" i="18" s="1"/>
  <c r="BH53" i="18" s="1"/>
  <c r="AB53" i="18"/>
  <c r="AC53" i="18"/>
  <c r="AD53" i="18"/>
  <c r="AE53" i="18"/>
  <c r="AF53" i="18"/>
  <c r="AG53" i="18"/>
  <c r="AH53" i="18"/>
  <c r="AI53" i="18"/>
  <c r="AJ53" i="18"/>
  <c r="AK53" i="18"/>
  <c r="AL53" i="18"/>
  <c r="AM53" i="18"/>
  <c r="AN53" i="18"/>
  <c r="AO53" i="18"/>
  <c r="AP53" i="18"/>
  <c r="AQ53" i="18"/>
  <c r="AR53" i="18"/>
  <c r="AS53" i="18"/>
  <c r="AT53" i="18"/>
  <c r="AU53" i="18"/>
  <c r="AV53" i="18"/>
  <c r="AW53" i="18"/>
  <c r="AX53" i="18"/>
  <c r="AY53" i="18"/>
  <c r="AZ53" i="18"/>
  <c r="BA53" i="18"/>
  <c r="BB53" i="18"/>
  <c r="BC53" i="18"/>
  <c r="BD53" i="18"/>
  <c r="BE53" i="18"/>
  <c r="I54" i="18"/>
  <c r="K54" i="18"/>
  <c r="AA54" i="18"/>
  <c r="AB54" i="18"/>
  <c r="BF54" i="18" s="1"/>
  <c r="BH54" i="18" s="1"/>
  <c r="AC54" i="18"/>
  <c r="AD54" i="18"/>
  <c r="AE54" i="18"/>
  <c r="AF54" i="18"/>
  <c r="AG54" i="18"/>
  <c r="AH54" i="18"/>
  <c r="AI54" i="18"/>
  <c r="AJ54" i="18"/>
  <c r="AK54" i="18"/>
  <c r="AL54" i="18"/>
  <c r="AM54" i="18"/>
  <c r="AN54" i="18"/>
  <c r="AO54" i="18"/>
  <c r="AP54" i="18"/>
  <c r="AQ54" i="18"/>
  <c r="AR54" i="18"/>
  <c r="AS54" i="18"/>
  <c r="AT54" i="18"/>
  <c r="AU54" i="18"/>
  <c r="AV54" i="18"/>
  <c r="AW54" i="18"/>
  <c r="AX54" i="18"/>
  <c r="AY54" i="18"/>
  <c r="AZ54" i="18"/>
  <c r="BA54" i="18"/>
  <c r="BB54" i="18"/>
  <c r="BC54" i="18"/>
  <c r="BD54" i="18"/>
  <c r="BE54" i="18"/>
  <c r="AA56" i="18"/>
  <c r="AB56" i="18"/>
  <c r="AC56" i="18"/>
  <c r="AD56" i="18"/>
  <c r="AE56" i="18"/>
  <c r="AF56" i="18"/>
  <c r="AG56" i="18"/>
  <c r="AH56" i="18"/>
  <c r="AI56" i="18"/>
  <c r="AJ56" i="18"/>
  <c r="AK56" i="18"/>
  <c r="AL56" i="18"/>
  <c r="AM56" i="18"/>
  <c r="AN56" i="18"/>
  <c r="AO56" i="18"/>
  <c r="AP56" i="18"/>
  <c r="AQ56" i="18"/>
  <c r="AR56" i="18"/>
  <c r="AS56" i="18"/>
  <c r="AT56" i="18"/>
  <c r="AU56" i="18"/>
  <c r="AV56" i="18"/>
  <c r="AW56" i="18"/>
  <c r="AX56" i="18"/>
  <c r="AY56" i="18"/>
  <c r="AZ56" i="18"/>
  <c r="BA56" i="18"/>
  <c r="BB56" i="18"/>
  <c r="BC56" i="18"/>
  <c r="BD56" i="18"/>
  <c r="BE56" i="18"/>
  <c r="BF56" i="18"/>
  <c r="BH56" i="18" s="1"/>
  <c r="I57" i="18"/>
  <c r="K57" i="18"/>
  <c r="AA57" i="18"/>
  <c r="BF57" i="18" s="1"/>
  <c r="BH57" i="18" s="1"/>
  <c r="AB57" i="18"/>
  <c r="AC57" i="18"/>
  <c r="AD57" i="18"/>
  <c r="AE57" i="18"/>
  <c r="AF57" i="18"/>
  <c r="AG57" i="18"/>
  <c r="AH57" i="18"/>
  <c r="AI57" i="18"/>
  <c r="AJ57" i="18"/>
  <c r="AK57" i="18"/>
  <c r="AL57" i="18"/>
  <c r="AM57" i="18"/>
  <c r="AN57" i="18"/>
  <c r="AO57" i="18"/>
  <c r="AP57" i="18"/>
  <c r="AQ57" i="18"/>
  <c r="AR57" i="18"/>
  <c r="AS57" i="18"/>
  <c r="AT57" i="18"/>
  <c r="AU57" i="18"/>
  <c r="AV57" i="18"/>
  <c r="AW57" i="18"/>
  <c r="AX57" i="18"/>
  <c r="AY57" i="18"/>
  <c r="AZ57" i="18"/>
  <c r="BA57" i="18"/>
  <c r="BB57" i="18"/>
  <c r="BC57" i="18"/>
  <c r="BD57" i="18"/>
  <c r="BE57" i="18"/>
  <c r="AA59" i="18"/>
  <c r="AB59" i="18"/>
  <c r="AC59" i="18"/>
  <c r="BF59" i="18" s="1"/>
  <c r="BH59" i="18" s="1"/>
  <c r="AD59" i="18"/>
  <c r="AE59" i="18"/>
  <c r="AF59" i="18"/>
  <c r="AG59" i="18"/>
  <c r="AH59" i="18"/>
  <c r="AI59" i="18"/>
  <c r="AJ59" i="18"/>
  <c r="AK59" i="18"/>
  <c r="AL59" i="18"/>
  <c r="AM59" i="18"/>
  <c r="AN59" i="18"/>
  <c r="AO59" i="18"/>
  <c r="AP59" i="18"/>
  <c r="AQ59" i="18"/>
  <c r="AR59" i="18"/>
  <c r="AS59" i="18"/>
  <c r="AT59" i="18"/>
  <c r="AU59" i="18"/>
  <c r="AV59" i="18"/>
  <c r="AW59" i="18"/>
  <c r="AX59" i="18"/>
  <c r="AY59" i="18"/>
  <c r="AZ59" i="18"/>
  <c r="BA59" i="18"/>
  <c r="BB59" i="18"/>
  <c r="BC59" i="18"/>
  <c r="BD59" i="18"/>
  <c r="BE59" i="18"/>
  <c r="I60" i="18"/>
  <c r="K60" i="18"/>
  <c r="AA60" i="18"/>
  <c r="AB60" i="18"/>
  <c r="AC60" i="18"/>
  <c r="AD60" i="18"/>
  <c r="AE60" i="18"/>
  <c r="AF60" i="18"/>
  <c r="AG60" i="18"/>
  <c r="AH60" i="18"/>
  <c r="AI60" i="18"/>
  <c r="AJ60" i="18"/>
  <c r="AK60" i="18"/>
  <c r="AL60" i="18"/>
  <c r="AM60" i="18"/>
  <c r="AN60" i="18"/>
  <c r="AO60" i="18"/>
  <c r="AP60" i="18"/>
  <c r="AQ60" i="18"/>
  <c r="AR60" i="18"/>
  <c r="AS60" i="18"/>
  <c r="AT60" i="18"/>
  <c r="AU60" i="18"/>
  <c r="AV60" i="18"/>
  <c r="AW60" i="18"/>
  <c r="AX60" i="18"/>
  <c r="AY60" i="18"/>
  <c r="AZ60" i="18"/>
  <c r="BA60" i="18"/>
  <c r="BB60" i="18"/>
  <c r="BC60" i="18"/>
  <c r="BD60" i="18"/>
  <c r="BE60" i="18"/>
  <c r="BF60" i="18"/>
  <c r="BH60" i="18" s="1"/>
  <c r="AA62" i="18"/>
  <c r="AB62" i="18"/>
  <c r="BF62" i="18" s="1"/>
  <c r="BH62" i="18" s="1"/>
  <c r="AC62" i="18"/>
  <c r="AD62" i="18"/>
  <c r="AE62" i="18"/>
  <c r="AF62" i="18"/>
  <c r="AG62" i="18"/>
  <c r="AH62" i="18"/>
  <c r="AI62" i="18"/>
  <c r="AJ62" i="18"/>
  <c r="AK62" i="18"/>
  <c r="AL62" i="18"/>
  <c r="AM62" i="18"/>
  <c r="AN62" i="18"/>
  <c r="AO62" i="18"/>
  <c r="AP62" i="18"/>
  <c r="AQ62" i="18"/>
  <c r="AR62" i="18"/>
  <c r="AS62" i="18"/>
  <c r="AT62" i="18"/>
  <c r="AU62" i="18"/>
  <c r="AV62" i="18"/>
  <c r="AW62" i="18"/>
  <c r="AX62" i="18"/>
  <c r="AY62" i="18"/>
  <c r="AZ62" i="18"/>
  <c r="BA62" i="18"/>
  <c r="BB62" i="18"/>
  <c r="BC62" i="18"/>
  <c r="BD62" i="18"/>
  <c r="BE62" i="18"/>
  <c r="I63" i="18"/>
  <c r="K63" i="18"/>
  <c r="AA63" i="18"/>
  <c r="AB63" i="18"/>
  <c r="AC63" i="18"/>
  <c r="BF63" i="18" s="1"/>
  <c r="BH63" i="18" s="1"/>
  <c r="AD63" i="18"/>
  <c r="AE63" i="18"/>
  <c r="AF63" i="18"/>
  <c r="AG63" i="18"/>
  <c r="AH63" i="18"/>
  <c r="AI63" i="18"/>
  <c r="AJ63" i="18"/>
  <c r="AK63" i="18"/>
  <c r="AL63" i="18"/>
  <c r="AM63" i="18"/>
  <c r="AN63" i="18"/>
  <c r="AO63" i="18"/>
  <c r="AP63" i="18"/>
  <c r="AQ63" i="18"/>
  <c r="AR63" i="18"/>
  <c r="AS63" i="18"/>
  <c r="AT63" i="18"/>
  <c r="AU63" i="18"/>
  <c r="AV63" i="18"/>
  <c r="AW63" i="18"/>
  <c r="AX63" i="18"/>
  <c r="AY63" i="18"/>
  <c r="AZ63" i="18"/>
  <c r="BA63" i="18"/>
  <c r="BB63" i="18"/>
  <c r="BC63" i="18"/>
  <c r="BD63" i="18"/>
  <c r="BE63" i="18"/>
  <c r="AA65" i="18"/>
  <c r="BF65" i="18" s="1"/>
  <c r="BH65" i="18" s="1"/>
  <c r="AB65" i="18"/>
  <c r="AC65" i="18"/>
  <c r="AD65" i="18"/>
  <c r="AE65" i="18"/>
  <c r="AF65" i="18"/>
  <c r="AG65" i="18"/>
  <c r="AH65" i="18"/>
  <c r="AI65" i="18"/>
  <c r="AJ65" i="18"/>
  <c r="AK65" i="18"/>
  <c r="AL65" i="18"/>
  <c r="AM65" i="18"/>
  <c r="AN65" i="18"/>
  <c r="AO65" i="18"/>
  <c r="AP65" i="18"/>
  <c r="AQ65" i="18"/>
  <c r="AR65" i="18"/>
  <c r="AS65" i="18"/>
  <c r="AT65" i="18"/>
  <c r="AU65" i="18"/>
  <c r="AV65" i="18"/>
  <c r="AW65" i="18"/>
  <c r="AX65" i="18"/>
  <c r="AY65" i="18"/>
  <c r="AZ65" i="18"/>
  <c r="BA65" i="18"/>
  <c r="BB65" i="18"/>
  <c r="BC65" i="18"/>
  <c r="BD65" i="18"/>
  <c r="BE65" i="18"/>
  <c r="I66" i="18"/>
  <c r="K66" i="18"/>
  <c r="AA66" i="18"/>
  <c r="AB66" i="18"/>
  <c r="BF66" i="18" s="1"/>
  <c r="BH66" i="18" s="1"/>
  <c r="AC66" i="18"/>
  <c r="AD66" i="18"/>
  <c r="AE66" i="18"/>
  <c r="AF66" i="18"/>
  <c r="AG66" i="18"/>
  <c r="AH66" i="18"/>
  <c r="AI66" i="18"/>
  <c r="AJ66" i="18"/>
  <c r="AK66" i="18"/>
  <c r="AL66" i="18"/>
  <c r="AM66" i="18"/>
  <c r="AN66" i="18"/>
  <c r="AO66" i="18"/>
  <c r="AP66" i="18"/>
  <c r="AQ66" i="18"/>
  <c r="AR66" i="18"/>
  <c r="AS66" i="18"/>
  <c r="AT66" i="18"/>
  <c r="AU66" i="18"/>
  <c r="AV66" i="18"/>
  <c r="AW66" i="18"/>
  <c r="AX66" i="18"/>
  <c r="AY66" i="18"/>
  <c r="AZ66" i="18"/>
  <c r="BA66" i="18"/>
  <c r="BB66" i="18"/>
  <c r="BC66" i="18"/>
  <c r="BD66" i="18"/>
  <c r="BE66" i="18"/>
  <c r="AA68" i="18"/>
  <c r="AB68" i="18"/>
  <c r="AC68" i="18"/>
  <c r="AD68" i="18"/>
  <c r="AE68" i="18"/>
  <c r="AF68" i="18"/>
  <c r="AG68" i="18"/>
  <c r="AH68" i="18"/>
  <c r="AI68" i="18"/>
  <c r="AJ68" i="18"/>
  <c r="AK68" i="18"/>
  <c r="AL68" i="18"/>
  <c r="AM68" i="18"/>
  <c r="AN68" i="18"/>
  <c r="AO68" i="18"/>
  <c r="AP68" i="18"/>
  <c r="AQ68" i="18"/>
  <c r="AR68" i="18"/>
  <c r="AS68" i="18"/>
  <c r="AT68" i="18"/>
  <c r="AU68" i="18"/>
  <c r="AV68" i="18"/>
  <c r="AW68" i="18"/>
  <c r="AX68" i="18"/>
  <c r="AY68" i="18"/>
  <c r="AZ68" i="18"/>
  <c r="BA68" i="18"/>
  <c r="BB68" i="18"/>
  <c r="BC68" i="18"/>
  <c r="BD68" i="18"/>
  <c r="BE68" i="18"/>
  <c r="BF68" i="18"/>
  <c r="BH68" i="18" s="1"/>
  <c r="I69" i="18"/>
  <c r="K69" i="18"/>
  <c r="AA69" i="18"/>
  <c r="BF69" i="18" s="1"/>
  <c r="BH69" i="18" s="1"/>
  <c r="AB69" i="18"/>
  <c r="AC69" i="18"/>
  <c r="AD69" i="18"/>
  <c r="AE69" i="18"/>
  <c r="AF69" i="18"/>
  <c r="AG69" i="18"/>
  <c r="AH69" i="18"/>
  <c r="AI69" i="18"/>
  <c r="AJ69" i="18"/>
  <c r="AK69" i="18"/>
  <c r="AL69" i="18"/>
  <c r="AM69" i="18"/>
  <c r="AN69" i="18"/>
  <c r="AO69" i="18"/>
  <c r="AP69" i="18"/>
  <c r="AQ69" i="18"/>
  <c r="AR69" i="18"/>
  <c r="AS69" i="18"/>
  <c r="AT69" i="18"/>
  <c r="AU69" i="18"/>
  <c r="AV69" i="18"/>
  <c r="AW69" i="18"/>
  <c r="AX69" i="18"/>
  <c r="AY69" i="18"/>
  <c r="AZ69" i="18"/>
  <c r="BA69" i="18"/>
  <c r="BB69" i="18"/>
  <c r="BC69" i="18"/>
  <c r="BD69" i="18"/>
  <c r="BE69" i="18"/>
  <c r="AA71" i="18"/>
  <c r="AB71" i="18"/>
  <c r="AC71" i="18"/>
  <c r="BF71" i="18" s="1"/>
  <c r="BH71" i="18" s="1"/>
  <c r="AD71" i="18"/>
  <c r="AE71" i="18"/>
  <c r="AF71" i="18"/>
  <c r="AG71" i="18"/>
  <c r="AH71" i="18"/>
  <c r="AI71" i="18"/>
  <c r="AJ71" i="18"/>
  <c r="AK71" i="18"/>
  <c r="AL71" i="18"/>
  <c r="AM71" i="18"/>
  <c r="AN71" i="18"/>
  <c r="AO71" i="18"/>
  <c r="AP71" i="18"/>
  <c r="AQ71" i="18"/>
  <c r="AR71" i="18"/>
  <c r="AS71" i="18"/>
  <c r="AT71" i="18"/>
  <c r="AU71" i="18"/>
  <c r="AV71" i="18"/>
  <c r="AW71" i="18"/>
  <c r="AX71" i="18"/>
  <c r="AY71" i="18"/>
  <c r="AZ71" i="18"/>
  <c r="BA71" i="18"/>
  <c r="BB71" i="18"/>
  <c r="BC71" i="18"/>
  <c r="BD71" i="18"/>
  <c r="BE71" i="18"/>
  <c r="I72" i="18"/>
  <c r="K72" i="18"/>
  <c r="AA72" i="18"/>
  <c r="AB72" i="18"/>
  <c r="AC72" i="18"/>
  <c r="AD72" i="18"/>
  <c r="AE72" i="18"/>
  <c r="AF72" i="18"/>
  <c r="AG72" i="18"/>
  <c r="AH72" i="18"/>
  <c r="AI72" i="18"/>
  <c r="AJ72" i="18"/>
  <c r="AK72" i="18"/>
  <c r="AL72" i="18"/>
  <c r="AM72" i="18"/>
  <c r="AN72" i="18"/>
  <c r="AO72" i="18"/>
  <c r="AP72" i="18"/>
  <c r="AQ72" i="18"/>
  <c r="AR72" i="18"/>
  <c r="AS72" i="18"/>
  <c r="AT72" i="18"/>
  <c r="AU72" i="18"/>
  <c r="AV72" i="18"/>
  <c r="AW72" i="18"/>
  <c r="AX72" i="18"/>
  <c r="AY72" i="18"/>
  <c r="AZ72" i="18"/>
  <c r="BA72" i="18"/>
  <c r="BB72" i="18"/>
  <c r="BC72" i="18"/>
  <c r="BD72" i="18"/>
  <c r="BE72" i="18"/>
  <c r="BF72" i="18"/>
  <c r="BH72" i="18" s="1"/>
  <c r="AA74" i="18"/>
  <c r="AB74" i="18"/>
  <c r="BF74" i="18" s="1"/>
  <c r="BH74" i="18" s="1"/>
  <c r="AC74" i="18"/>
  <c r="AD74" i="18"/>
  <c r="AE74" i="18"/>
  <c r="AF74" i="18"/>
  <c r="AG74" i="18"/>
  <c r="AH74" i="18"/>
  <c r="AI74" i="18"/>
  <c r="AJ74" i="18"/>
  <c r="AK74" i="18"/>
  <c r="AL74" i="18"/>
  <c r="AM74" i="18"/>
  <c r="AN74" i="18"/>
  <c r="AO74" i="18"/>
  <c r="AP74" i="18"/>
  <c r="AQ74" i="18"/>
  <c r="AR74" i="18"/>
  <c r="AS74" i="18"/>
  <c r="AT74" i="18"/>
  <c r="AU74" i="18"/>
  <c r="AV74" i="18"/>
  <c r="AW74" i="18"/>
  <c r="AX74" i="18"/>
  <c r="AY74" i="18"/>
  <c r="AZ74" i="18"/>
  <c r="BA74" i="18"/>
  <c r="BB74" i="18"/>
  <c r="BC74" i="18"/>
  <c r="BD74" i="18"/>
  <c r="BE74" i="18"/>
  <c r="I75" i="18"/>
  <c r="K75" i="18"/>
  <c r="AA75" i="18"/>
  <c r="AB75" i="18"/>
  <c r="AC75" i="18"/>
  <c r="BF75" i="18" s="1"/>
  <c r="BH75" i="18" s="1"/>
  <c r="AD75" i="18"/>
  <c r="AE75" i="18"/>
  <c r="AF75" i="18"/>
  <c r="AG75" i="18"/>
  <c r="AH75" i="18"/>
  <c r="AI75" i="18"/>
  <c r="AJ75" i="18"/>
  <c r="AK75" i="18"/>
  <c r="AL75" i="18"/>
  <c r="AM75" i="18"/>
  <c r="AN75" i="18"/>
  <c r="AO75" i="18"/>
  <c r="AP75" i="18"/>
  <c r="AQ75" i="18"/>
  <c r="AR75" i="18"/>
  <c r="AS75" i="18"/>
  <c r="AT75" i="18"/>
  <c r="AU75" i="18"/>
  <c r="AV75" i="18"/>
  <c r="AW75" i="18"/>
  <c r="AX75" i="18"/>
  <c r="AY75" i="18"/>
  <c r="AZ75" i="18"/>
  <c r="BA75" i="18"/>
  <c r="BB75" i="18"/>
  <c r="BC75" i="18"/>
  <c r="BD75" i="18"/>
  <c r="BE75" i="18"/>
  <c r="AA77" i="18"/>
  <c r="BF77" i="18" s="1"/>
  <c r="BH77" i="18" s="1"/>
  <c r="AB77" i="18"/>
  <c r="AC77" i="18"/>
  <c r="AD77" i="18"/>
  <c r="AE77" i="18"/>
  <c r="AF77" i="18"/>
  <c r="AG77" i="18"/>
  <c r="AH77" i="18"/>
  <c r="AI77" i="18"/>
  <c r="AJ77" i="18"/>
  <c r="AK77" i="18"/>
  <c r="AL77" i="18"/>
  <c r="AM77" i="18"/>
  <c r="AN77" i="18"/>
  <c r="AO77" i="18"/>
  <c r="AP77" i="18"/>
  <c r="AQ77" i="18"/>
  <c r="AR77" i="18"/>
  <c r="AS77" i="18"/>
  <c r="AT77" i="18"/>
  <c r="AU77" i="18"/>
  <c r="AV77" i="18"/>
  <c r="AW77" i="18"/>
  <c r="AX77" i="18"/>
  <c r="AY77" i="18"/>
  <c r="AZ77" i="18"/>
  <c r="BA77" i="18"/>
  <c r="BB77" i="18"/>
  <c r="BC77" i="18"/>
  <c r="BD77" i="18"/>
  <c r="BE77" i="18"/>
  <c r="I78" i="18"/>
  <c r="K78" i="18"/>
  <c r="AA78" i="18"/>
  <c r="AB78" i="18"/>
  <c r="BF78" i="18" s="1"/>
  <c r="BH78" i="18" s="1"/>
  <c r="AC78" i="18"/>
  <c r="AD78" i="18"/>
  <c r="AE78" i="18"/>
  <c r="AF78" i="18"/>
  <c r="AG78" i="18"/>
  <c r="AH78" i="18"/>
  <c r="AI78" i="18"/>
  <c r="AJ78" i="18"/>
  <c r="AK78" i="18"/>
  <c r="AL78" i="18"/>
  <c r="AM78" i="18"/>
  <c r="AN78" i="18"/>
  <c r="AO78" i="18"/>
  <c r="AP78" i="18"/>
  <c r="AQ78" i="18"/>
  <c r="AR78" i="18"/>
  <c r="AS78" i="18"/>
  <c r="AT78" i="18"/>
  <c r="AU78" i="18"/>
  <c r="AV78" i="18"/>
  <c r="AW78" i="18"/>
  <c r="AX78" i="18"/>
  <c r="AY78" i="18"/>
  <c r="AZ78" i="18"/>
  <c r="BA78" i="18"/>
  <c r="BB78" i="18"/>
  <c r="BC78" i="18"/>
  <c r="BD78" i="18"/>
  <c r="BE78" i="18"/>
  <c r="AA80" i="18"/>
  <c r="AB80" i="18"/>
  <c r="AC80" i="18"/>
  <c r="AD80" i="18"/>
  <c r="AE80" i="18"/>
  <c r="AF80" i="18"/>
  <c r="AG80" i="18"/>
  <c r="AH80" i="18"/>
  <c r="AI80" i="18"/>
  <c r="AJ80" i="18"/>
  <c r="AK80" i="18"/>
  <c r="AL80" i="18"/>
  <c r="AM80" i="18"/>
  <c r="AN80" i="18"/>
  <c r="AO80" i="18"/>
  <c r="AP80" i="18"/>
  <c r="AQ80" i="18"/>
  <c r="AR80" i="18"/>
  <c r="AS80" i="18"/>
  <c r="AT80" i="18"/>
  <c r="AU80" i="18"/>
  <c r="AV80" i="18"/>
  <c r="AW80" i="18"/>
  <c r="AX80" i="18"/>
  <c r="AY80" i="18"/>
  <c r="AZ80" i="18"/>
  <c r="BA80" i="18"/>
  <c r="BB80" i="18"/>
  <c r="BC80" i="18"/>
  <c r="BD80" i="18"/>
  <c r="BE80" i="18"/>
  <c r="BF80" i="18"/>
  <c r="BH80" i="18" s="1"/>
  <c r="I81" i="18"/>
  <c r="K81" i="18"/>
  <c r="AA81" i="18"/>
  <c r="BF81" i="18" s="1"/>
  <c r="BH81" i="18" s="1"/>
  <c r="AB81" i="18"/>
  <c r="AC81" i="18"/>
  <c r="AD81" i="18"/>
  <c r="AE81" i="18"/>
  <c r="AF81" i="18"/>
  <c r="AG81" i="18"/>
  <c r="AH81" i="18"/>
  <c r="AI81" i="18"/>
  <c r="AJ81" i="18"/>
  <c r="AK81" i="18"/>
  <c r="AL81" i="18"/>
  <c r="AM81" i="18"/>
  <c r="AN81" i="18"/>
  <c r="AO81" i="18"/>
  <c r="AP81" i="18"/>
  <c r="AQ81" i="18"/>
  <c r="AR81" i="18"/>
  <c r="AS81" i="18"/>
  <c r="AT81" i="18"/>
  <c r="AU81" i="18"/>
  <c r="AV81" i="18"/>
  <c r="AW81" i="18"/>
  <c r="AX81" i="18"/>
  <c r="AY81" i="18"/>
  <c r="AZ81" i="18"/>
  <c r="BA81" i="18"/>
  <c r="BB81" i="18"/>
  <c r="BC81" i="18"/>
  <c r="BD81" i="18"/>
  <c r="BE81" i="18"/>
  <c r="AA83" i="18"/>
  <c r="AB83" i="18"/>
  <c r="AC83" i="18"/>
  <c r="BF83" i="18" s="1"/>
  <c r="BH83" i="18" s="1"/>
  <c r="AD83" i="18"/>
  <c r="AE83" i="18"/>
  <c r="AF83" i="18"/>
  <c r="AG83" i="18"/>
  <c r="AH83" i="18"/>
  <c r="AI83" i="18"/>
  <c r="AJ83" i="18"/>
  <c r="AK83" i="18"/>
  <c r="AL83" i="18"/>
  <c r="AM83" i="18"/>
  <c r="AN83" i="18"/>
  <c r="AO83" i="18"/>
  <c r="AP83" i="18"/>
  <c r="AQ83" i="18"/>
  <c r="AR83" i="18"/>
  <c r="AS83" i="18"/>
  <c r="AT83" i="18"/>
  <c r="AU83" i="18"/>
  <c r="AV83" i="18"/>
  <c r="AW83" i="18"/>
  <c r="AX83" i="18"/>
  <c r="AY83" i="18"/>
  <c r="AZ83" i="18"/>
  <c r="BA83" i="18"/>
  <c r="BB83" i="18"/>
  <c r="BC83" i="18"/>
  <c r="BD83" i="18"/>
  <c r="BE83" i="18"/>
  <c r="I84" i="18"/>
  <c r="K84" i="18"/>
  <c r="AA84" i="18"/>
  <c r="AB84" i="18"/>
  <c r="AC84" i="18"/>
  <c r="AD84" i="18"/>
  <c r="AE84" i="18"/>
  <c r="AF84" i="18"/>
  <c r="AG84" i="18"/>
  <c r="AH84" i="18"/>
  <c r="AI84" i="18"/>
  <c r="AJ84" i="18"/>
  <c r="AK84" i="18"/>
  <c r="AL84" i="18"/>
  <c r="AM84" i="18"/>
  <c r="AN84" i="18"/>
  <c r="AO84" i="18"/>
  <c r="AP84" i="18"/>
  <c r="AQ84" i="18"/>
  <c r="AR84" i="18"/>
  <c r="AS84" i="18"/>
  <c r="AT84" i="18"/>
  <c r="AU84" i="18"/>
  <c r="AV84" i="18"/>
  <c r="AW84" i="18"/>
  <c r="AX84" i="18"/>
  <c r="AY84" i="18"/>
  <c r="AZ84" i="18"/>
  <c r="BA84" i="18"/>
  <c r="BB84" i="18"/>
  <c r="BC84" i="18"/>
  <c r="BD84" i="18"/>
  <c r="BE84" i="18"/>
  <c r="BF84" i="18"/>
  <c r="BH84" i="18" s="1"/>
  <c r="AA86" i="18"/>
  <c r="AB86" i="18"/>
  <c r="BF86" i="18" s="1"/>
  <c r="BH86" i="18" s="1"/>
  <c r="AC86" i="18"/>
  <c r="AD86" i="18"/>
  <c r="AE86" i="18"/>
  <c r="AF86" i="18"/>
  <c r="AG86" i="18"/>
  <c r="AH86" i="18"/>
  <c r="AI86" i="18"/>
  <c r="AJ86" i="18"/>
  <c r="AK86" i="18"/>
  <c r="AL86" i="18"/>
  <c r="AM86" i="18"/>
  <c r="AN86" i="18"/>
  <c r="AO86" i="18"/>
  <c r="AP86" i="18"/>
  <c r="AQ86" i="18"/>
  <c r="AR86" i="18"/>
  <c r="AS86" i="18"/>
  <c r="AT86" i="18"/>
  <c r="AU86" i="18"/>
  <c r="AV86" i="18"/>
  <c r="AW86" i="18"/>
  <c r="AX86" i="18"/>
  <c r="AY86" i="18"/>
  <c r="AZ86" i="18"/>
  <c r="BA86" i="18"/>
  <c r="BB86" i="18"/>
  <c r="BC86" i="18"/>
  <c r="BD86" i="18"/>
  <c r="BE86" i="18"/>
  <c r="I87" i="18"/>
  <c r="AG132" i="18" s="1"/>
  <c r="AG136" i="18" s="1"/>
  <c r="K87" i="18"/>
  <c r="AA87" i="18"/>
  <c r="AB87" i="18"/>
  <c r="AC87" i="18"/>
  <c r="BF87" i="18" s="1"/>
  <c r="BH87" i="18" s="1"/>
  <c r="AD87" i="18"/>
  <c r="AE87" i="18"/>
  <c r="AF87" i="18"/>
  <c r="AG87" i="18"/>
  <c r="AH87" i="18"/>
  <c r="AI87" i="18"/>
  <c r="AJ87" i="18"/>
  <c r="AK87" i="18"/>
  <c r="AL87" i="18"/>
  <c r="AM87" i="18"/>
  <c r="AN87" i="18"/>
  <c r="AO87" i="18"/>
  <c r="AP87" i="18"/>
  <c r="AQ87" i="18"/>
  <c r="AR87" i="18"/>
  <c r="AS87" i="18"/>
  <c r="AT87" i="18"/>
  <c r="AU87" i="18"/>
  <c r="AV87" i="18"/>
  <c r="AW87" i="18"/>
  <c r="AX87" i="18"/>
  <c r="AY87" i="18"/>
  <c r="AZ87" i="18"/>
  <c r="BA87" i="18"/>
  <c r="BB87" i="18"/>
  <c r="BC87" i="18"/>
  <c r="BD87" i="18"/>
  <c r="BE87" i="18"/>
  <c r="AA89" i="18"/>
  <c r="BF89" i="18" s="1"/>
  <c r="BH89" i="18" s="1"/>
  <c r="AB89" i="18"/>
  <c r="AC89" i="18"/>
  <c r="AD89" i="18"/>
  <c r="AE89" i="18"/>
  <c r="AF89" i="18"/>
  <c r="AG89" i="18"/>
  <c r="AH89" i="18"/>
  <c r="AI89" i="18"/>
  <c r="AJ89" i="18"/>
  <c r="AK89" i="18"/>
  <c r="AL89" i="18"/>
  <c r="AM89" i="18"/>
  <c r="AN89" i="18"/>
  <c r="AO89" i="18"/>
  <c r="AP89" i="18"/>
  <c r="AQ89" i="18"/>
  <c r="AR89" i="18"/>
  <c r="AS89" i="18"/>
  <c r="AT89" i="18"/>
  <c r="AU89" i="18"/>
  <c r="AV89" i="18"/>
  <c r="AW89" i="18"/>
  <c r="AX89" i="18"/>
  <c r="AY89" i="18"/>
  <c r="AZ89" i="18"/>
  <c r="BA89" i="18"/>
  <c r="BB89" i="18"/>
  <c r="BC89" i="18"/>
  <c r="BD89" i="18"/>
  <c r="BE89" i="18"/>
  <c r="I90" i="18"/>
  <c r="K90" i="18"/>
  <c r="AA90" i="18"/>
  <c r="AB90" i="18"/>
  <c r="BF90" i="18" s="1"/>
  <c r="BH90" i="18" s="1"/>
  <c r="AC90" i="18"/>
  <c r="AD90" i="18"/>
  <c r="AE90" i="18"/>
  <c r="AF90" i="18"/>
  <c r="AG90" i="18"/>
  <c r="AH90" i="18"/>
  <c r="AI90" i="18"/>
  <c r="AJ90" i="18"/>
  <c r="AK90" i="18"/>
  <c r="AL90" i="18"/>
  <c r="AM90" i="18"/>
  <c r="AN90" i="18"/>
  <c r="AO90" i="18"/>
  <c r="AP90" i="18"/>
  <c r="AQ90" i="18"/>
  <c r="AR90" i="18"/>
  <c r="AS90" i="18"/>
  <c r="AT90" i="18"/>
  <c r="AU90" i="18"/>
  <c r="AV90" i="18"/>
  <c r="AW90" i="18"/>
  <c r="AX90" i="18"/>
  <c r="AY90" i="18"/>
  <c r="AZ90" i="18"/>
  <c r="BA90" i="18"/>
  <c r="BB90" i="18"/>
  <c r="BC90" i="18"/>
  <c r="BD90" i="18"/>
  <c r="BE90" i="18"/>
  <c r="AA92" i="18"/>
  <c r="AB92" i="18"/>
  <c r="AC92" i="18"/>
  <c r="AD92" i="18"/>
  <c r="AE92" i="18"/>
  <c r="AF92" i="18"/>
  <c r="AG92" i="18"/>
  <c r="AH92" i="18"/>
  <c r="AI92" i="18"/>
  <c r="AJ92" i="18"/>
  <c r="AK92" i="18"/>
  <c r="AL92" i="18"/>
  <c r="AM92" i="18"/>
  <c r="AN92" i="18"/>
  <c r="AO92" i="18"/>
  <c r="AP92" i="18"/>
  <c r="AQ92" i="18"/>
  <c r="AR92" i="18"/>
  <c r="AS92" i="18"/>
  <c r="AT92" i="18"/>
  <c r="AU92" i="18"/>
  <c r="AV92" i="18"/>
  <c r="AW92" i="18"/>
  <c r="AX92" i="18"/>
  <c r="AY92" i="18"/>
  <c r="AZ92" i="18"/>
  <c r="BA92" i="18"/>
  <c r="BB92" i="18"/>
  <c r="BC92" i="18"/>
  <c r="BD92" i="18"/>
  <c r="BE92" i="18"/>
  <c r="BF92" i="18"/>
  <c r="BH92" i="18" s="1"/>
  <c r="I93" i="18"/>
  <c r="K93" i="18"/>
  <c r="AA93" i="18"/>
  <c r="BF93" i="18" s="1"/>
  <c r="BH93" i="18" s="1"/>
  <c r="AB93" i="18"/>
  <c r="AC93" i="18"/>
  <c r="AD93" i="18"/>
  <c r="AE93" i="18"/>
  <c r="AF93" i="18"/>
  <c r="AG93" i="18"/>
  <c r="AH93" i="18"/>
  <c r="AI93" i="18"/>
  <c r="AJ93" i="18"/>
  <c r="AK93" i="18"/>
  <c r="AL93" i="18"/>
  <c r="AM93" i="18"/>
  <c r="AN93" i="18"/>
  <c r="AO93" i="18"/>
  <c r="AP93" i="18"/>
  <c r="AQ93" i="18"/>
  <c r="AR93" i="18"/>
  <c r="AS93" i="18"/>
  <c r="AT93" i="18"/>
  <c r="AU93" i="18"/>
  <c r="AV93" i="18"/>
  <c r="AW93" i="18"/>
  <c r="AX93" i="18"/>
  <c r="AY93" i="18"/>
  <c r="AZ93" i="18"/>
  <c r="BA93" i="18"/>
  <c r="BB93" i="18"/>
  <c r="BC93" i="18"/>
  <c r="BD93" i="18"/>
  <c r="BE93" i="18"/>
  <c r="AA95" i="18"/>
  <c r="AB95" i="18"/>
  <c r="AC95" i="18"/>
  <c r="BF95" i="18" s="1"/>
  <c r="BH95" i="18" s="1"/>
  <c r="AD95" i="18"/>
  <c r="AE95" i="18"/>
  <c r="AF95" i="18"/>
  <c r="AG95" i="18"/>
  <c r="AH95" i="18"/>
  <c r="AI95" i="18"/>
  <c r="AJ95" i="18"/>
  <c r="AK95" i="18"/>
  <c r="AL95" i="18"/>
  <c r="AM95" i="18"/>
  <c r="AN95" i="18"/>
  <c r="AO95" i="18"/>
  <c r="AP95" i="18"/>
  <c r="AQ95" i="18"/>
  <c r="AR95" i="18"/>
  <c r="AS95" i="18"/>
  <c r="AT95" i="18"/>
  <c r="AU95" i="18"/>
  <c r="AV95" i="18"/>
  <c r="AW95" i="18"/>
  <c r="AX95" i="18"/>
  <c r="AY95" i="18"/>
  <c r="AZ95" i="18"/>
  <c r="BA95" i="18"/>
  <c r="BB95" i="18"/>
  <c r="BC95" i="18"/>
  <c r="BD95" i="18"/>
  <c r="BE95" i="18"/>
  <c r="I96" i="18"/>
  <c r="K96" i="18"/>
  <c r="AA96" i="18"/>
  <c r="AB96" i="18"/>
  <c r="AC96" i="18"/>
  <c r="AD96" i="18"/>
  <c r="AE96" i="18"/>
  <c r="AF96" i="18"/>
  <c r="AG96" i="18"/>
  <c r="AH96" i="18"/>
  <c r="AI96" i="18"/>
  <c r="AJ96" i="18"/>
  <c r="AK96" i="18"/>
  <c r="AL96" i="18"/>
  <c r="AM96" i="18"/>
  <c r="AN96" i="18"/>
  <c r="AO96" i="18"/>
  <c r="AP96" i="18"/>
  <c r="AQ96" i="18"/>
  <c r="AR96" i="18"/>
  <c r="AS96" i="18"/>
  <c r="AT96" i="18"/>
  <c r="AU96" i="18"/>
  <c r="AV96" i="18"/>
  <c r="AW96" i="18"/>
  <c r="AX96" i="18"/>
  <c r="AY96" i="18"/>
  <c r="AZ96" i="18"/>
  <c r="BA96" i="18"/>
  <c r="BB96" i="18"/>
  <c r="BC96" i="18"/>
  <c r="BD96" i="18"/>
  <c r="BE96" i="18"/>
  <c r="BF96" i="18"/>
  <c r="BH96" i="18" s="1"/>
  <c r="AA98" i="18"/>
  <c r="AB98" i="18"/>
  <c r="BF98" i="18" s="1"/>
  <c r="BH98" i="18" s="1"/>
  <c r="AC98" i="18"/>
  <c r="AD98" i="18"/>
  <c r="AE98" i="18"/>
  <c r="AF98" i="18"/>
  <c r="AG98" i="18"/>
  <c r="AH98" i="18"/>
  <c r="AI98" i="18"/>
  <c r="AJ98" i="18"/>
  <c r="AK98" i="18"/>
  <c r="AL98" i="18"/>
  <c r="AM98" i="18"/>
  <c r="AN98" i="18"/>
  <c r="AO98" i="18"/>
  <c r="AP98" i="18"/>
  <c r="AQ98" i="18"/>
  <c r="AR98" i="18"/>
  <c r="AS98" i="18"/>
  <c r="AT98" i="18"/>
  <c r="AU98" i="18"/>
  <c r="AV98" i="18"/>
  <c r="AW98" i="18"/>
  <c r="AX98" i="18"/>
  <c r="AY98" i="18"/>
  <c r="AZ98" i="18"/>
  <c r="BA98" i="18"/>
  <c r="BB98" i="18"/>
  <c r="BC98" i="18"/>
  <c r="BD98" i="18"/>
  <c r="BE98" i="18"/>
  <c r="I99" i="18"/>
  <c r="AI133" i="18" s="1"/>
  <c r="K99" i="18"/>
  <c r="AA99" i="18"/>
  <c r="AB99" i="18"/>
  <c r="AC99" i="18"/>
  <c r="BF99" i="18" s="1"/>
  <c r="BH99" i="18" s="1"/>
  <c r="AD99" i="18"/>
  <c r="AE99" i="18"/>
  <c r="AF99" i="18"/>
  <c r="AG99" i="18"/>
  <c r="AH99" i="18"/>
  <c r="AI99" i="18"/>
  <c r="AJ99" i="18"/>
  <c r="AK99" i="18"/>
  <c r="AL99" i="18"/>
  <c r="AM99" i="18"/>
  <c r="AN99" i="18"/>
  <c r="AO99" i="18"/>
  <c r="AP99" i="18"/>
  <c r="AQ99" i="18"/>
  <c r="AR99" i="18"/>
  <c r="AS99" i="18"/>
  <c r="AT99" i="18"/>
  <c r="AU99" i="18"/>
  <c r="AV99" i="18"/>
  <c r="AW99" i="18"/>
  <c r="AX99" i="18"/>
  <c r="AY99" i="18"/>
  <c r="AZ99" i="18"/>
  <c r="BA99" i="18"/>
  <c r="BB99" i="18"/>
  <c r="BC99" i="18"/>
  <c r="BD99" i="18"/>
  <c r="BE99" i="18"/>
  <c r="AA101" i="18"/>
  <c r="BF101" i="18" s="1"/>
  <c r="BH101" i="18" s="1"/>
  <c r="AB101" i="18"/>
  <c r="AC101" i="18"/>
  <c r="AD101" i="18"/>
  <c r="AE101" i="18"/>
  <c r="AF101" i="18"/>
  <c r="AG101" i="18"/>
  <c r="AH101" i="18"/>
  <c r="AI101" i="18"/>
  <c r="AJ101" i="18"/>
  <c r="AK101" i="18"/>
  <c r="AL101" i="18"/>
  <c r="AM101" i="18"/>
  <c r="AN101" i="18"/>
  <c r="AO101" i="18"/>
  <c r="AP101" i="18"/>
  <c r="AQ101" i="18"/>
  <c r="AR101" i="18"/>
  <c r="AS101" i="18"/>
  <c r="AT101" i="18"/>
  <c r="AU101" i="18"/>
  <c r="AV101" i="18"/>
  <c r="AW101" i="18"/>
  <c r="AX101" i="18"/>
  <c r="AY101" i="18"/>
  <c r="AZ101" i="18"/>
  <c r="BA101" i="18"/>
  <c r="BB101" i="18"/>
  <c r="BC101" i="18"/>
  <c r="BD101" i="18"/>
  <c r="BE101" i="18"/>
  <c r="I102" i="18"/>
  <c r="K102" i="18"/>
  <c r="AA102" i="18"/>
  <c r="AB102" i="18"/>
  <c r="BF102" i="18" s="1"/>
  <c r="BH102" i="18" s="1"/>
  <c r="AC102" i="18"/>
  <c r="AD102" i="18"/>
  <c r="AE102" i="18"/>
  <c r="AF102" i="18"/>
  <c r="AG102" i="18"/>
  <c r="AH102" i="18"/>
  <c r="AI102" i="18"/>
  <c r="AJ102" i="18"/>
  <c r="AK102" i="18"/>
  <c r="AL102" i="18"/>
  <c r="AM102" i="18"/>
  <c r="AN102" i="18"/>
  <c r="AO102" i="18"/>
  <c r="AP102" i="18"/>
  <c r="AQ102" i="18"/>
  <c r="AR102" i="18"/>
  <c r="AS102" i="18"/>
  <c r="AT102" i="18"/>
  <c r="AU102" i="18"/>
  <c r="AV102" i="18"/>
  <c r="AW102" i="18"/>
  <c r="AX102" i="18"/>
  <c r="AY102" i="18"/>
  <c r="AZ102" i="18"/>
  <c r="BA102" i="18"/>
  <c r="BB102" i="18"/>
  <c r="BC102" i="18"/>
  <c r="BD102" i="18"/>
  <c r="BE102" i="18"/>
  <c r="AA104" i="18"/>
  <c r="AB104" i="18"/>
  <c r="AC104" i="18"/>
  <c r="AD104" i="18"/>
  <c r="AE104" i="18"/>
  <c r="AF104" i="18"/>
  <c r="AG104" i="18"/>
  <c r="AH104" i="18"/>
  <c r="AI104" i="18"/>
  <c r="AJ104" i="18"/>
  <c r="AK104" i="18"/>
  <c r="AL104" i="18"/>
  <c r="AM104" i="18"/>
  <c r="AN104" i="18"/>
  <c r="AO104" i="18"/>
  <c r="AP104" i="18"/>
  <c r="AQ104" i="18"/>
  <c r="AR104" i="18"/>
  <c r="AS104" i="18"/>
  <c r="AT104" i="18"/>
  <c r="AU104" i="18"/>
  <c r="AV104" i="18"/>
  <c r="AW104" i="18"/>
  <c r="AX104" i="18"/>
  <c r="AY104" i="18"/>
  <c r="AZ104" i="18"/>
  <c r="BA104" i="18"/>
  <c r="BB104" i="18"/>
  <c r="BC104" i="18"/>
  <c r="BD104" i="18"/>
  <c r="BE104" i="18"/>
  <c r="BF104" i="18"/>
  <c r="BH104" i="18" s="1"/>
  <c r="I105" i="18"/>
  <c r="K105" i="18"/>
  <c r="AA105" i="18"/>
  <c r="BF105" i="18" s="1"/>
  <c r="BH105" i="18" s="1"/>
  <c r="AB105" i="18"/>
  <c r="AC105" i="18"/>
  <c r="AD105" i="18"/>
  <c r="AE105" i="18"/>
  <c r="AF105" i="18"/>
  <c r="AG105" i="18"/>
  <c r="AH105" i="18"/>
  <c r="AI105" i="18"/>
  <c r="AJ105" i="18"/>
  <c r="AK105" i="18"/>
  <c r="AL105" i="18"/>
  <c r="AM105" i="18"/>
  <c r="AN105" i="18"/>
  <c r="AO105" i="18"/>
  <c r="AP105" i="18"/>
  <c r="AQ105" i="18"/>
  <c r="AR105" i="18"/>
  <c r="AS105" i="18"/>
  <c r="AT105" i="18"/>
  <c r="AU105" i="18"/>
  <c r="AV105" i="18"/>
  <c r="AW105" i="18"/>
  <c r="AX105" i="18"/>
  <c r="AY105" i="18"/>
  <c r="AZ105" i="18"/>
  <c r="BA105" i="18"/>
  <c r="BB105" i="18"/>
  <c r="BC105" i="18"/>
  <c r="BD105" i="18"/>
  <c r="BE105" i="18"/>
  <c r="AA107" i="18"/>
  <c r="AB107" i="18"/>
  <c r="AC107" i="18"/>
  <c r="BF107" i="18" s="1"/>
  <c r="BH107" i="18" s="1"/>
  <c r="AD107" i="18"/>
  <c r="AE107" i="18"/>
  <c r="AF107" i="18"/>
  <c r="AG107" i="18"/>
  <c r="AH107" i="18"/>
  <c r="AI107" i="18"/>
  <c r="AJ107" i="18"/>
  <c r="AK107" i="18"/>
  <c r="AL107" i="18"/>
  <c r="AM107" i="18"/>
  <c r="AN107" i="18"/>
  <c r="AO107" i="18"/>
  <c r="AP107" i="18"/>
  <c r="AQ107" i="18"/>
  <c r="AR107" i="18"/>
  <c r="AS107" i="18"/>
  <c r="AT107" i="18"/>
  <c r="AU107" i="18"/>
  <c r="AV107" i="18"/>
  <c r="AW107" i="18"/>
  <c r="AX107" i="18"/>
  <c r="AY107" i="18"/>
  <c r="AZ107" i="18"/>
  <c r="BA107" i="18"/>
  <c r="BB107" i="18"/>
  <c r="BC107" i="18"/>
  <c r="BD107" i="18"/>
  <c r="BE107" i="18"/>
  <c r="I108" i="18"/>
  <c r="K108" i="18"/>
  <c r="AA108" i="18"/>
  <c r="AB108" i="18"/>
  <c r="AC108" i="18"/>
  <c r="AD108" i="18"/>
  <c r="AE108" i="18"/>
  <c r="AF108" i="18"/>
  <c r="AG108" i="18"/>
  <c r="AH108" i="18"/>
  <c r="AI108" i="18"/>
  <c r="AJ108" i="18"/>
  <c r="AK108" i="18"/>
  <c r="AL108" i="18"/>
  <c r="AM108" i="18"/>
  <c r="AN108" i="18"/>
  <c r="AO108" i="18"/>
  <c r="AP108" i="18"/>
  <c r="AQ108" i="18"/>
  <c r="AR108" i="18"/>
  <c r="AS108" i="18"/>
  <c r="AT108" i="18"/>
  <c r="AU108" i="18"/>
  <c r="AV108" i="18"/>
  <c r="AW108" i="18"/>
  <c r="AX108" i="18"/>
  <c r="AY108" i="18"/>
  <c r="AZ108" i="18"/>
  <c r="BA108" i="18"/>
  <c r="BB108" i="18"/>
  <c r="BC108" i="18"/>
  <c r="BD108" i="18"/>
  <c r="BE108" i="18"/>
  <c r="BF108" i="18"/>
  <c r="BH108" i="18" s="1"/>
  <c r="AA110" i="18"/>
  <c r="AB110" i="18"/>
  <c r="BF110" i="18" s="1"/>
  <c r="BH110" i="18" s="1"/>
  <c r="AC110" i="18"/>
  <c r="AD110" i="18"/>
  <c r="AE110" i="18"/>
  <c r="AF110" i="18"/>
  <c r="AG110" i="18"/>
  <c r="AH110" i="18"/>
  <c r="AI110" i="18"/>
  <c r="AJ110" i="18"/>
  <c r="AK110" i="18"/>
  <c r="AL110" i="18"/>
  <c r="AM110" i="18"/>
  <c r="AN110" i="18"/>
  <c r="AO110" i="18"/>
  <c r="AP110" i="18"/>
  <c r="AQ110" i="18"/>
  <c r="AR110" i="18"/>
  <c r="AS110" i="18"/>
  <c r="AT110" i="18"/>
  <c r="AU110" i="18"/>
  <c r="AV110" i="18"/>
  <c r="AW110" i="18"/>
  <c r="AX110" i="18"/>
  <c r="AY110" i="18"/>
  <c r="AZ110" i="18"/>
  <c r="BA110" i="18"/>
  <c r="BB110" i="18"/>
  <c r="BC110" i="18"/>
  <c r="BD110" i="18"/>
  <c r="BE110" i="18"/>
  <c r="I111" i="18"/>
  <c r="AI134" i="18" s="1"/>
  <c r="K111" i="18"/>
  <c r="AA111" i="18"/>
  <c r="AB111" i="18"/>
  <c r="AC111" i="18"/>
  <c r="BF111" i="18" s="1"/>
  <c r="BH111" i="18" s="1"/>
  <c r="AD111" i="18"/>
  <c r="AE111" i="18"/>
  <c r="AF111" i="18"/>
  <c r="AG111" i="18"/>
  <c r="AH111" i="18"/>
  <c r="AI111" i="18"/>
  <c r="AJ111" i="18"/>
  <c r="AK111" i="18"/>
  <c r="AL111" i="18"/>
  <c r="AM111" i="18"/>
  <c r="AN111" i="18"/>
  <c r="AO111" i="18"/>
  <c r="AP111" i="18"/>
  <c r="AQ111" i="18"/>
  <c r="AR111" i="18"/>
  <c r="AS111" i="18"/>
  <c r="AT111" i="18"/>
  <c r="AU111" i="18"/>
  <c r="AV111" i="18"/>
  <c r="AW111" i="18"/>
  <c r="AX111" i="18"/>
  <c r="AY111" i="18"/>
  <c r="AZ111" i="18"/>
  <c r="BA111" i="18"/>
  <c r="BB111" i="18"/>
  <c r="BC111" i="18"/>
  <c r="BD111" i="18"/>
  <c r="BE111" i="18"/>
  <c r="AA113" i="18"/>
  <c r="BF113" i="18" s="1"/>
  <c r="BH113" i="18" s="1"/>
  <c r="AB113" i="18"/>
  <c r="AC113" i="18"/>
  <c r="AD113" i="18"/>
  <c r="AE113" i="18"/>
  <c r="AF113" i="18"/>
  <c r="AG113" i="18"/>
  <c r="AH113" i="18"/>
  <c r="AI113" i="18"/>
  <c r="AJ113" i="18"/>
  <c r="AK113" i="18"/>
  <c r="AL113" i="18"/>
  <c r="AM113" i="18"/>
  <c r="AN113" i="18"/>
  <c r="AO113" i="18"/>
  <c r="AP113" i="18"/>
  <c r="AQ113" i="18"/>
  <c r="AR113" i="18"/>
  <c r="AS113" i="18"/>
  <c r="AT113" i="18"/>
  <c r="AU113" i="18"/>
  <c r="AV113" i="18"/>
  <c r="AW113" i="18"/>
  <c r="AX113" i="18"/>
  <c r="AY113" i="18"/>
  <c r="AZ113" i="18"/>
  <c r="BA113" i="18"/>
  <c r="BB113" i="18"/>
  <c r="BC113" i="18"/>
  <c r="BD113" i="18"/>
  <c r="BE113" i="18"/>
  <c r="I114" i="18"/>
  <c r="K114" i="18"/>
  <c r="AA114" i="18"/>
  <c r="AB114" i="18"/>
  <c r="BF114" i="18" s="1"/>
  <c r="BH114" i="18" s="1"/>
  <c r="AC114" i="18"/>
  <c r="AD114" i="18"/>
  <c r="AE114" i="18"/>
  <c r="AF114" i="18"/>
  <c r="AG114" i="18"/>
  <c r="AH114" i="18"/>
  <c r="AI114" i="18"/>
  <c r="AJ114" i="18"/>
  <c r="AK114" i="18"/>
  <c r="AL114" i="18"/>
  <c r="AM114" i="18"/>
  <c r="AN114" i="18"/>
  <c r="AO114" i="18"/>
  <c r="AP114" i="18"/>
  <c r="AQ114" i="18"/>
  <c r="AR114" i="18"/>
  <c r="AS114" i="18"/>
  <c r="AT114" i="18"/>
  <c r="AU114" i="18"/>
  <c r="AV114" i="18"/>
  <c r="AW114" i="18"/>
  <c r="AX114" i="18"/>
  <c r="AY114" i="18"/>
  <c r="AZ114" i="18"/>
  <c r="BA114" i="18"/>
  <c r="BB114" i="18"/>
  <c r="BC114" i="18"/>
  <c r="BD114" i="18"/>
  <c r="BE114" i="18"/>
  <c r="AA116" i="18"/>
  <c r="AB116" i="18"/>
  <c r="AC116" i="18"/>
  <c r="AD116" i="18"/>
  <c r="AE116" i="18"/>
  <c r="AF116" i="18"/>
  <c r="AG116" i="18"/>
  <c r="AH116" i="18"/>
  <c r="AI116" i="18"/>
  <c r="AJ116" i="18"/>
  <c r="AK116" i="18"/>
  <c r="AL116" i="18"/>
  <c r="AM116" i="18"/>
  <c r="AN116" i="18"/>
  <c r="AO116" i="18"/>
  <c r="AP116" i="18"/>
  <c r="AQ116" i="18"/>
  <c r="AR116" i="18"/>
  <c r="AS116" i="18"/>
  <c r="AT116" i="18"/>
  <c r="AU116" i="18"/>
  <c r="AV116" i="18"/>
  <c r="AW116" i="18"/>
  <c r="AX116" i="18"/>
  <c r="AY116" i="18"/>
  <c r="AZ116" i="18"/>
  <c r="BA116" i="18"/>
  <c r="BB116" i="18"/>
  <c r="BC116" i="18"/>
  <c r="BD116" i="18"/>
  <c r="BE116" i="18"/>
  <c r="BF116" i="18"/>
  <c r="BH116" i="18" s="1"/>
  <c r="I117" i="18"/>
  <c r="K117" i="18"/>
  <c r="AA117" i="18"/>
  <c r="BF117" i="18" s="1"/>
  <c r="BH117" i="18" s="1"/>
  <c r="AB117" i="18"/>
  <c r="AC117" i="18"/>
  <c r="AD117" i="18"/>
  <c r="AE117" i="18"/>
  <c r="AF117" i="18"/>
  <c r="AG117" i="18"/>
  <c r="AH117" i="18"/>
  <c r="AI117" i="18"/>
  <c r="AJ117" i="18"/>
  <c r="AK117" i="18"/>
  <c r="AL117" i="18"/>
  <c r="AM117" i="18"/>
  <c r="AN117" i="18"/>
  <c r="AO117" i="18"/>
  <c r="AP117" i="18"/>
  <c r="AQ117" i="18"/>
  <c r="AR117" i="18"/>
  <c r="AS117" i="18"/>
  <c r="AT117" i="18"/>
  <c r="AU117" i="18"/>
  <c r="AV117" i="18"/>
  <c r="AW117" i="18"/>
  <c r="AX117" i="18"/>
  <c r="AY117" i="18"/>
  <c r="AZ117" i="18"/>
  <c r="BA117" i="18"/>
  <c r="BB117" i="18"/>
  <c r="BC117" i="18"/>
  <c r="BD117" i="18"/>
  <c r="BE117" i="18"/>
  <c r="AA119" i="18"/>
  <c r="AB119" i="18"/>
  <c r="AC119" i="18"/>
  <c r="BF119" i="18" s="1"/>
  <c r="BH119" i="18" s="1"/>
  <c r="AD119" i="18"/>
  <c r="AE119" i="18"/>
  <c r="AF119" i="18"/>
  <c r="AG119" i="18"/>
  <c r="AH119" i="18"/>
  <c r="AI119" i="18"/>
  <c r="AJ119" i="18"/>
  <c r="AK119" i="18"/>
  <c r="AL119" i="18"/>
  <c r="AM119" i="18"/>
  <c r="AN119" i="18"/>
  <c r="AO119" i="18"/>
  <c r="AP119" i="18"/>
  <c r="AQ119" i="18"/>
  <c r="AR119" i="18"/>
  <c r="AS119" i="18"/>
  <c r="AT119" i="18"/>
  <c r="AU119" i="18"/>
  <c r="AV119" i="18"/>
  <c r="AW119" i="18"/>
  <c r="AX119" i="18"/>
  <c r="AY119" i="18"/>
  <c r="AZ119" i="18"/>
  <c r="BA119" i="18"/>
  <c r="BB119" i="18"/>
  <c r="BC119" i="18"/>
  <c r="BD119" i="18"/>
  <c r="BE119" i="18"/>
  <c r="I120" i="18"/>
  <c r="K120" i="18"/>
  <c r="AA120" i="18"/>
  <c r="AB120" i="18"/>
  <c r="AC120" i="18"/>
  <c r="AD120" i="18"/>
  <c r="AE120" i="18"/>
  <c r="AF120" i="18"/>
  <c r="AG120" i="18"/>
  <c r="AH120" i="18"/>
  <c r="AI120" i="18"/>
  <c r="AJ120" i="18"/>
  <c r="AK120" i="18"/>
  <c r="AL120" i="18"/>
  <c r="AM120" i="18"/>
  <c r="AN120" i="18"/>
  <c r="AO120" i="18"/>
  <c r="AP120" i="18"/>
  <c r="AQ120" i="18"/>
  <c r="AR120" i="18"/>
  <c r="AS120" i="18"/>
  <c r="AT120" i="18"/>
  <c r="AU120" i="18"/>
  <c r="AV120" i="18"/>
  <c r="AW120" i="18"/>
  <c r="AX120" i="18"/>
  <c r="AY120" i="18"/>
  <c r="AZ120" i="18"/>
  <c r="BA120" i="18"/>
  <c r="BB120" i="18"/>
  <c r="BC120" i="18"/>
  <c r="BD120" i="18"/>
  <c r="BE120" i="18"/>
  <c r="BF120" i="18"/>
  <c r="BH120" i="18" s="1"/>
  <c r="AA122" i="18"/>
  <c r="AB122" i="18"/>
  <c r="BF122" i="18" s="1"/>
  <c r="BH122" i="18" s="1"/>
  <c r="AC122" i="18"/>
  <c r="AD122" i="18"/>
  <c r="AE122" i="18"/>
  <c r="AF122" i="18"/>
  <c r="AG122" i="18"/>
  <c r="AH122" i="18"/>
  <c r="AI122" i="18"/>
  <c r="AJ122" i="18"/>
  <c r="AK122" i="18"/>
  <c r="AL122" i="18"/>
  <c r="AM122" i="18"/>
  <c r="AN122" i="18"/>
  <c r="AO122" i="18"/>
  <c r="AP122" i="18"/>
  <c r="AQ122" i="18"/>
  <c r="AR122" i="18"/>
  <c r="AS122" i="18"/>
  <c r="AT122" i="18"/>
  <c r="AU122" i="18"/>
  <c r="AV122" i="18"/>
  <c r="AW122" i="18"/>
  <c r="AX122" i="18"/>
  <c r="AY122" i="18"/>
  <c r="AZ122" i="18"/>
  <c r="BA122" i="18"/>
  <c r="BB122" i="18"/>
  <c r="BC122" i="18"/>
  <c r="BD122" i="18"/>
  <c r="BE122" i="18"/>
  <c r="I123" i="18"/>
  <c r="AI135" i="18" s="1"/>
  <c r="K123" i="18"/>
  <c r="AA123" i="18"/>
  <c r="AB123" i="18"/>
  <c r="AC123" i="18"/>
  <c r="BF123" i="18" s="1"/>
  <c r="BH123" i="18" s="1"/>
  <c r="AD123" i="18"/>
  <c r="AE123" i="18"/>
  <c r="AF123" i="18"/>
  <c r="AG123" i="18"/>
  <c r="AH123" i="18"/>
  <c r="AI123" i="18"/>
  <c r="AJ123" i="18"/>
  <c r="AK123" i="18"/>
  <c r="AL123" i="18"/>
  <c r="AM123" i="18"/>
  <c r="AN123" i="18"/>
  <c r="AO123" i="18"/>
  <c r="AP123" i="18"/>
  <c r="AQ123" i="18"/>
  <c r="AR123" i="18"/>
  <c r="AS123" i="18"/>
  <c r="AT123" i="18"/>
  <c r="AU123" i="18"/>
  <c r="AV123" i="18"/>
  <c r="AW123" i="18"/>
  <c r="AX123" i="18"/>
  <c r="AY123" i="18"/>
  <c r="AZ123" i="18"/>
  <c r="BA123" i="18"/>
  <c r="BB123" i="18"/>
  <c r="BC123" i="18"/>
  <c r="BD123" i="18"/>
  <c r="BE123" i="18"/>
  <c r="AA125" i="18"/>
  <c r="BF125" i="18" s="1"/>
  <c r="BH125" i="18" s="1"/>
  <c r="AB125" i="18"/>
  <c r="AC125" i="18"/>
  <c r="AD125" i="18"/>
  <c r="AE125" i="18"/>
  <c r="AF125" i="18"/>
  <c r="AG125" i="18"/>
  <c r="AH125" i="18"/>
  <c r="AI125" i="18"/>
  <c r="AJ125" i="18"/>
  <c r="AK125" i="18"/>
  <c r="AL125" i="18"/>
  <c r="AM125" i="18"/>
  <c r="AN125" i="18"/>
  <c r="AO125" i="18"/>
  <c r="AP125" i="18"/>
  <c r="AQ125" i="18"/>
  <c r="AR125" i="18"/>
  <c r="AS125" i="18"/>
  <c r="AT125" i="18"/>
  <c r="AU125" i="18"/>
  <c r="AV125" i="18"/>
  <c r="AW125" i="18"/>
  <c r="AX125" i="18"/>
  <c r="AY125" i="18"/>
  <c r="AZ125" i="18"/>
  <c r="BA125" i="18"/>
  <c r="BB125" i="18"/>
  <c r="BC125" i="18"/>
  <c r="BD125" i="18"/>
  <c r="BE125" i="18"/>
  <c r="I126" i="18"/>
  <c r="K126" i="18"/>
  <c r="AA126" i="18"/>
  <c r="AB126" i="18"/>
  <c r="BF126" i="18" s="1"/>
  <c r="BH126" i="18" s="1"/>
  <c r="AC126" i="18"/>
  <c r="AD126" i="18"/>
  <c r="AE126" i="18"/>
  <c r="AF126" i="18"/>
  <c r="AG126" i="18"/>
  <c r="AH126" i="18"/>
  <c r="AI126" i="18"/>
  <c r="AJ126" i="18"/>
  <c r="AK126" i="18"/>
  <c r="AL126" i="18"/>
  <c r="AM126" i="18"/>
  <c r="AN126" i="18"/>
  <c r="AO126" i="18"/>
  <c r="AP126" i="18"/>
  <c r="AQ126" i="18"/>
  <c r="AR126" i="18"/>
  <c r="AS126" i="18"/>
  <c r="AT126" i="18"/>
  <c r="AU126" i="18"/>
  <c r="AV126" i="18"/>
  <c r="AW126" i="18"/>
  <c r="AX126" i="18"/>
  <c r="AY126" i="18"/>
  <c r="AZ126" i="18"/>
  <c r="BA126" i="18"/>
  <c r="BB126" i="18"/>
  <c r="BC126" i="18"/>
  <c r="BD126" i="18"/>
  <c r="BE126" i="18"/>
  <c r="Q132" i="18"/>
  <c r="S132" i="18"/>
  <c r="S136" i="18" s="1"/>
  <c r="S133" i="18"/>
  <c r="AG133" i="18"/>
  <c r="S134" i="18"/>
  <c r="AG134" i="18"/>
  <c r="S135" i="18"/>
  <c r="AG135" i="18"/>
  <c r="V136" i="18"/>
  <c r="X136" i="18"/>
  <c r="AA136" i="18"/>
  <c r="AL136" i="18"/>
  <c r="AN136" i="18"/>
  <c r="AQ136" i="18"/>
  <c r="AE146" i="18" s="1"/>
  <c r="AO146" i="18" s="1"/>
  <c r="AZ132" i="18" s="1"/>
  <c r="O140" i="18"/>
  <c r="T140" i="18"/>
  <c r="AE140" i="18"/>
  <c r="AJ140" i="18"/>
  <c r="O141" i="18"/>
  <c r="Y141" i="18" s="1"/>
  <c r="T146" i="18" s="1"/>
  <c r="Y146" i="18" s="1"/>
  <c r="AU132" i="18" s="1"/>
  <c r="T141" i="18"/>
  <c r="AE141" i="18"/>
  <c r="AO141" i="18" s="1"/>
  <c r="AJ146" i="18" s="1"/>
  <c r="AJ141" i="18"/>
  <c r="O146" i="18"/>
  <c r="BE132" i="18" l="1"/>
  <c r="BF32" i="18"/>
  <c r="BH32" i="18" s="1"/>
  <c r="BF30" i="18"/>
  <c r="BH30" i="18" s="1"/>
  <c r="BF29" i="18"/>
  <c r="BH29" i="18" s="1"/>
  <c r="Q135" i="18"/>
  <c r="Q134" i="18"/>
  <c r="Q133" i="18"/>
  <c r="Q136" i="18" s="1"/>
  <c r="AI132" i="18"/>
  <c r="AI136" i="18" s="1"/>
  <c r="AO146" i="21"/>
  <c r="AZ132" i="21" s="1"/>
  <c r="BE132" i="21" s="1"/>
  <c r="BF26" i="18"/>
  <c r="BH26" i="18" s="1"/>
  <c r="BF24" i="18"/>
  <c r="BH24" i="18" s="1"/>
  <c r="BF20" i="18"/>
  <c r="BH20" i="18" s="1"/>
  <c r="BF38" i="18"/>
  <c r="BH38" i="18" s="1"/>
  <c r="BF36" i="18"/>
  <c r="BH36" i="18" s="1"/>
  <c r="BF21" i="18"/>
  <c r="BH21" i="18" s="1"/>
  <c r="M17" i="19"/>
  <c r="M18" i="19"/>
  <c r="M19" i="19"/>
  <c r="M20" i="19"/>
  <c r="M21" i="19"/>
  <c r="M38" i="19"/>
  <c r="M39" i="19"/>
  <c r="M40" i="19"/>
  <c r="M41" i="19"/>
  <c r="M42" i="19"/>
  <c r="M43" i="19"/>
  <c r="M44" i="19"/>
  <c r="Q44" i="19" s="1"/>
  <c r="W44" i="19" s="1"/>
  <c r="M45" i="19"/>
  <c r="Q45" i="19" s="1"/>
  <c r="W45" i="19" s="1"/>
  <c r="Y45" i="19" s="1"/>
  <c r="M46" i="19"/>
  <c r="Q46" i="19" s="1"/>
  <c r="M47" i="19"/>
  <c r="Q47" i="19" s="1"/>
  <c r="W47" i="19" s="1"/>
  <c r="Y47" i="19" s="1"/>
  <c r="M12" i="19"/>
  <c r="M13" i="19"/>
  <c r="M14" i="19"/>
  <c r="M15" i="19"/>
  <c r="M16" i="19"/>
  <c r="Q16" i="19" s="1"/>
  <c r="M8" i="19"/>
  <c r="Q8" i="19" s="1"/>
  <c r="W8" i="19" s="1"/>
  <c r="Y8" i="19" s="1"/>
  <c r="M9" i="19"/>
  <c r="Q9" i="19" s="1"/>
  <c r="W9" i="19" s="1"/>
  <c r="Y9" i="19" s="1"/>
  <c r="M10" i="19"/>
  <c r="M11" i="19"/>
  <c r="Q11" i="19" s="1"/>
  <c r="W11" i="19" s="1"/>
  <c r="Y11" i="19" s="1"/>
  <c r="BB17" i="18"/>
  <c r="BB18" i="18" s="1"/>
  <c r="AX17" i="18"/>
  <c r="AX18" i="18" s="1"/>
  <c r="AT17" i="18"/>
  <c r="AT18" i="18" s="1"/>
  <c r="AP17" i="18"/>
  <c r="AP18" i="18" s="1"/>
  <c r="AL17" i="18"/>
  <c r="AL18" i="18" s="1"/>
  <c r="AH17" i="18"/>
  <c r="AH18" i="18" s="1"/>
  <c r="AD17" i="18"/>
  <c r="AD18" i="18" s="1"/>
  <c r="O16" i="19"/>
  <c r="S16" i="19" s="1"/>
  <c r="O15" i="19"/>
  <c r="S15" i="19" s="1"/>
  <c r="O14" i="19"/>
  <c r="S14" i="19" s="1"/>
  <c r="O13" i="19"/>
  <c r="S13" i="19" s="1"/>
  <c r="O12" i="19"/>
  <c r="S12" i="19" s="1"/>
  <c r="AZ17" i="18"/>
  <c r="AZ18" i="18" s="1"/>
  <c r="AV17" i="18"/>
  <c r="AV18" i="18" s="1"/>
  <c r="AR17" i="18"/>
  <c r="AR18" i="18" s="1"/>
  <c r="AN17" i="18"/>
  <c r="AN18" i="18" s="1"/>
  <c r="AJ17" i="18"/>
  <c r="AJ18" i="18" s="1"/>
  <c r="AF17" i="18"/>
  <c r="AF18" i="18" s="1"/>
  <c r="AB17" i="18"/>
  <c r="AB18" i="18" s="1"/>
  <c r="O11" i="19"/>
  <c r="S11" i="19" s="1"/>
  <c r="O10" i="19"/>
  <c r="S10" i="19" s="1"/>
  <c r="O9" i="19"/>
  <c r="S9" i="19" s="1"/>
  <c r="W46" i="22"/>
  <c r="Y46" i="22" s="1"/>
  <c r="Y44" i="22"/>
  <c r="Q12" i="22"/>
  <c r="W12" i="22" s="1"/>
  <c r="W45" i="22"/>
  <c r="Y45" i="22" s="1"/>
  <c r="O11" i="22"/>
  <c r="S11" i="22" s="1"/>
  <c r="O10" i="22"/>
  <c r="S10" i="22" s="1"/>
  <c r="O9" i="22"/>
  <c r="S9" i="22" s="1"/>
  <c r="O8" i="22"/>
  <c r="S8" i="22" s="1"/>
  <c r="BB17" i="21"/>
  <c r="BB18" i="21" s="1"/>
  <c r="AX17" i="21"/>
  <c r="AX18" i="21" s="1"/>
  <c r="AT17" i="21"/>
  <c r="AT18" i="21" s="1"/>
  <c r="AP17" i="21"/>
  <c r="AP18" i="21" s="1"/>
  <c r="AL17" i="21"/>
  <c r="AL18" i="21" s="1"/>
  <c r="AH17" i="21"/>
  <c r="AH18" i="21" s="1"/>
  <c r="AD17" i="21"/>
  <c r="AD18" i="21" s="1"/>
  <c r="O16" i="22"/>
  <c r="S16" i="22" s="1"/>
  <c r="O15" i="22"/>
  <c r="S15" i="22" s="1"/>
  <c r="O14" i="22"/>
  <c r="S14" i="22" s="1"/>
  <c r="O13" i="22"/>
  <c r="S13" i="22" s="1"/>
  <c r="O12" i="22"/>
  <c r="S12" i="22" s="1"/>
  <c r="M11" i="22"/>
  <c r="Q11" i="22" s="1"/>
  <c r="W11" i="22" s="1"/>
  <c r="M10" i="22"/>
  <c r="Q10" i="22" s="1"/>
  <c r="W10" i="22" s="1"/>
  <c r="Y10" i="22" s="1"/>
  <c r="M9" i="22"/>
  <c r="Q9" i="22" s="1"/>
  <c r="W9" i="22" s="1"/>
  <c r="M8" i="22"/>
  <c r="Q8" i="22" s="1"/>
  <c r="W8" i="22" s="1"/>
  <c r="BA17" i="21"/>
  <c r="BA18" i="21" s="1"/>
  <c r="AW17" i="21"/>
  <c r="AW18" i="21" s="1"/>
  <c r="AS17" i="21"/>
  <c r="AS18" i="21" s="1"/>
  <c r="AO17" i="21"/>
  <c r="AO18" i="21" s="1"/>
  <c r="AK17" i="21"/>
  <c r="AK18" i="21" s="1"/>
  <c r="AG17" i="21"/>
  <c r="AG18" i="21" s="1"/>
  <c r="O43" i="22"/>
  <c r="O42" i="22"/>
  <c r="O41" i="22"/>
  <c r="O40" i="22"/>
  <c r="O39" i="22"/>
  <c r="O38" i="22"/>
  <c r="O21" i="22"/>
  <c r="O20" i="22"/>
  <c r="O19" i="22"/>
  <c r="O18" i="22"/>
  <c r="M16" i="22"/>
  <c r="Q16" i="22" s="1"/>
  <c r="W16" i="22" s="1"/>
  <c r="Y16" i="22" s="1"/>
  <c r="M15" i="22"/>
  <c r="M14" i="22"/>
  <c r="Q14" i="22" s="1"/>
  <c r="W14" i="22" s="1"/>
  <c r="Y14" i="22" s="1"/>
  <c r="M13" i="22"/>
  <c r="W16" i="19" l="1"/>
  <c r="Y16" i="19" s="1"/>
  <c r="Q12" i="19"/>
  <c r="W12" i="19" s="1"/>
  <c r="Y12" i="19" s="1"/>
  <c r="Y44" i="19"/>
  <c r="W46" i="19"/>
  <c r="Y46" i="19" s="1"/>
  <c r="AA20" i="21"/>
  <c r="AI20" i="21"/>
  <c r="AM20" i="21"/>
  <c r="AQ20" i="21"/>
  <c r="AU20" i="21"/>
  <c r="AH23" i="21"/>
  <c r="AP23" i="21"/>
  <c r="AT23" i="21"/>
  <c r="AX23" i="21"/>
  <c r="BB23" i="21"/>
  <c r="AC26" i="21"/>
  <c r="AG26" i="21"/>
  <c r="AO26" i="21"/>
  <c r="AW26" i="21"/>
  <c r="BA26" i="21"/>
  <c r="AB20" i="21"/>
  <c r="AF20" i="21"/>
  <c r="AJ20" i="21"/>
  <c r="AN20" i="21"/>
  <c r="AV20" i="21"/>
  <c r="AA23" i="21"/>
  <c r="AI23" i="21"/>
  <c r="AM23" i="21"/>
  <c r="AQ23" i="21"/>
  <c r="AU23" i="21"/>
  <c r="AH26" i="21"/>
  <c r="AP26" i="21"/>
  <c r="AT26" i="21"/>
  <c r="AX26" i="21"/>
  <c r="BB26" i="21"/>
  <c r="AC20" i="21"/>
  <c r="AG20" i="21"/>
  <c r="AO20" i="21"/>
  <c r="AW20" i="21"/>
  <c r="BA20" i="21"/>
  <c r="AB23" i="21"/>
  <c r="AF23" i="21"/>
  <c r="AJ23" i="21"/>
  <c r="AN23" i="21"/>
  <c r="AV23" i="21"/>
  <c r="AA26" i="21"/>
  <c r="AI26" i="21"/>
  <c r="AM26" i="21"/>
  <c r="AQ26" i="21"/>
  <c r="AU26" i="21"/>
  <c r="AH20" i="21"/>
  <c r="AW23" i="21"/>
  <c r="AH32" i="21"/>
  <c r="AP32" i="21"/>
  <c r="AT32" i="21"/>
  <c r="AX32" i="21"/>
  <c r="BB32" i="21"/>
  <c r="AF38" i="21"/>
  <c r="AJ38" i="21"/>
  <c r="AN38" i="21"/>
  <c r="AR38" i="21"/>
  <c r="AZ38" i="21"/>
  <c r="AA41" i="21"/>
  <c r="AI41" i="21"/>
  <c r="AM41" i="21"/>
  <c r="AQ41" i="21"/>
  <c r="AU41" i="21"/>
  <c r="AO23" i="21"/>
  <c r="AV26" i="21"/>
  <c r="AA32" i="21"/>
  <c r="AI32" i="21"/>
  <c r="AM32" i="21"/>
  <c r="AQ32" i="21"/>
  <c r="AU32" i="21"/>
  <c r="AC38" i="21"/>
  <c r="AG38" i="21"/>
  <c r="AK38" i="21"/>
  <c r="AS38" i="21"/>
  <c r="BA38" i="21"/>
  <c r="AB41" i="21"/>
  <c r="AF41" i="21"/>
  <c r="AJ41" i="21"/>
  <c r="AN41" i="21"/>
  <c r="AV41" i="21"/>
  <c r="AT20" i="21"/>
  <c r="BB20" i="21"/>
  <c r="AG23" i="21"/>
  <c r="AF26" i="21"/>
  <c r="AN26" i="21"/>
  <c r="AB32" i="21"/>
  <c r="AF32" i="21"/>
  <c r="AJ32" i="21"/>
  <c r="AN32" i="21"/>
  <c r="AV32" i="21"/>
  <c r="AD38" i="21"/>
  <c r="AL38" i="21"/>
  <c r="AT38" i="21"/>
  <c r="AX38" i="21"/>
  <c r="BB38" i="21"/>
  <c r="AC41" i="21"/>
  <c r="AG41" i="21"/>
  <c r="AO41" i="21"/>
  <c r="AW41" i="21"/>
  <c r="BA41" i="21"/>
  <c r="Y9" i="22"/>
  <c r="AP20" i="21"/>
  <c r="AX20" i="21"/>
  <c r="AC23" i="21"/>
  <c r="BA23" i="21"/>
  <c r="AB26" i="21"/>
  <c r="AJ26" i="21"/>
  <c r="AC32" i="21"/>
  <c r="AG32" i="21"/>
  <c r="AO32" i="21"/>
  <c r="AW32" i="21"/>
  <c r="BA32" i="21"/>
  <c r="AE38" i="21"/>
  <c r="AM38" i="21"/>
  <c r="AQ38" i="21"/>
  <c r="AU38" i="21"/>
  <c r="AY38" i="21"/>
  <c r="AH41" i="21"/>
  <c r="AP41" i="21"/>
  <c r="AT41" i="21"/>
  <c r="AX41" i="21"/>
  <c r="BB41" i="21"/>
  <c r="Y12" i="22"/>
  <c r="AC35" i="21"/>
  <c r="AG35" i="21"/>
  <c r="AO35" i="21"/>
  <c r="AW35" i="21"/>
  <c r="BA35" i="21"/>
  <c r="AH35" i="21"/>
  <c r="AP35" i="21"/>
  <c r="AT35" i="21"/>
  <c r="AX35" i="21"/>
  <c r="BB35" i="21"/>
  <c r="AA35" i="21"/>
  <c r="AI35" i="21"/>
  <c r="AM35" i="21"/>
  <c r="AQ35" i="21"/>
  <c r="AU35" i="21"/>
  <c r="AB35" i="21"/>
  <c r="AF35" i="21"/>
  <c r="AJ35" i="21"/>
  <c r="AN35" i="21"/>
  <c r="AV35" i="21"/>
  <c r="Q15" i="22"/>
  <c r="W15" i="22" s="1"/>
  <c r="Y15" i="22" s="1"/>
  <c r="Q10" i="19"/>
  <c r="W10" i="19" s="1"/>
  <c r="Y10" i="19" s="1"/>
  <c r="Q15" i="19"/>
  <c r="W15" i="19" s="1"/>
  <c r="Y15" i="19" s="1"/>
  <c r="Y11" i="22"/>
  <c r="AG47" i="21"/>
  <c r="AO47" i="21"/>
  <c r="AW47" i="21"/>
  <c r="AI53" i="21"/>
  <c r="AQ53" i="21"/>
  <c r="AY53" i="21"/>
  <c r="AD47" i="21"/>
  <c r="AH47" i="21"/>
  <c r="AL47" i="21"/>
  <c r="AT47" i="21"/>
  <c r="BB47" i="21"/>
  <c r="AB53" i="21"/>
  <c r="AR53" i="21"/>
  <c r="AV53" i="21"/>
  <c r="AE56" i="21"/>
  <c r="AU56" i="21"/>
  <c r="AF44" i="21"/>
  <c r="AN44" i="21"/>
  <c r="AV44" i="21"/>
  <c r="AO44" i="21"/>
  <c r="AI50" i="21"/>
  <c r="AM50" i="21"/>
  <c r="AO53" i="21"/>
  <c r="AF56" i="21"/>
  <c r="AK56" i="21"/>
  <c r="AR59" i="21"/>
  <c r="BA59" i="21"/>
  <c r="AJ62" i="21"/>
  <c r="AR62" i="21"/>
  <c r="AE65" i="21"/>
  <c r="AI65" i="21"/>
  <c r="AL68" i="21"/>
  <c r="AT68" i="21"/>
  <c r="BB68" i="21"/>
  <c r="AG71" i="21"/>
  <c r="AO71" i="21"/>
  <c r="AS71" i="21"/>
  <c r="AW71" i="21"/>
  <c r="AF74" i="21"/>
  <c r="AN74" i="21"/>
  <c r="AV74" i="21"/>
  <c r="AP80" i="21"/>
  <c r="AX80" i="21"/>
  <c r="AO83" i="21"/>
  <c r="AF86" i="21"/>
  <c r="AJ86" i="21"/>
  <c r="AZ86" i="21"/>
  <c r="AA50" i="21"/>
  <c r="BF50" i="21" s="1"/>
  <c r="BH50" i="21" s="1"/>
  <c r="AE50" i="21"/>
  <c r="AX50" i="21"/>
  <c r="AZ56" i="21"/>
  <c r="AA59" i="21"/>
  <c r="AJ59" i="21"/>
  <c r="BB59" i="21"/>
  <c r="AC62" i="21"/>
  <c r="AK62" i="21"/>
  <c r="AJ65" i="21"/>
  <c r="AN65" i="21"/>
  <c r="AZ65" i="21"/>
  <c r="AM68" i="21"/>
  <c r="AU68" i="21"/>
  <c r="AP50" i="21"/>
  <c r="AC56" i="21"/>
  <c r="AW56" i="21"/>
  <c r="AB59" i="21"/>
  <c r="AK59" i="21"/>
  <c r="AD62" i="21"/>
  <c r="AH62" i="21"/>
  <c r="AP62" i="21"/>
  <c r="AS65" i="21"/>
  <c r="BA65" i="21"/>
  <c r="AB68" i="21"/>
  <c r="AV68" i="21"/>
  <c r="AA71" i="21"/>
  <c r="AI71" i="21"/>
  <c r="AQ71" i="21"/>
  <c r="AY71" i="21"/>
  <c r="AG77" i="21"/>
  <c r="AO77" i="21"/>
  <c r="AW77" i="21"/>
  <c r="AH53" i="21"/>
  <c r="AJ56" i="21"/>
  <c r="AS56" i="21"/>
  <c r="AX56" i="21"/>
  <c r="AQ62" i="21"/>
  <c r="AY62" i="21"/>
  <c r="AT65" i="21"/>
  <c r="AC68" i="21"/>
  <c r="AF71" i="21"/>
  <c r="AD77" i="21"/>
  <c r="AH77" i="21"/>
  <c r="AL77" i="21"/>
  <c r="AT77" i="21"/>
  <c r="BB77" i="21"/>
  <c r="AB83" i="21"/>
  <c r="AR83" i="21"/>
  <c r="AV83" i="21"/>
  <c r="AE86" i="21"/>
  <c r="AO74" i="21"/>
  <c r="BB89" i="21"/>
  <c r="AC92" i="21"/>
  <c r="AK92" i="21"/>
  <c r="AJ95" i="21"/>
  <c r="AN95" i="21"/>
  <c r="AZ95" i="21"/>
  <c r="AM98" i="21"/>
  <c r="AU98" i="21"/>
  <c r="AD101" i="21"/>
  <c r="AL101" i="21"/>
  <c r="AI80" i="21"/>
  <c r="AM80" i="21"/>
  <c r="AQ83" i="21"/>
  <c r="AS86" i="21"/>
  <c r="AW86" i="21"/>
  <c r="AA89" i="21"/>
  <c r="AD92" i="21"/>
  <c r="AH92" i="21"/>
  <c r="AP92" i="21"/>
  <c r="AS95" i="21"/>
  <c r="BA95" i="21"/>
  <c r="AB98" i="21"/>
  <c r="AV98" i="21"/>
  <c r="AA101" i="21"/>
  <c r="AI101" i="21"/>
  <c r="AQ101" i="21"/>
  <c r="AY101" i="21"/>
  <c r="AD71" i="21"/>
  <c r="AH83" i="21"/>
  <c r="AY83" i="21"/>
  <c r="AX86" i="21"/>
  <c r="AB89" i="21"/>
  <c r="AJ89" i="21"/>
  <c r="AR89" i="21"/>
  <c r="AQ92" i="21"/>
  <c r="AY92" i="21"/>
  <c r="AT95" i="21"/>
  <c r="AC98" i="21"/>
  <c r="AF101" i="21"/>
  <c r="AL71" i="21"/>
  <c r="AA80" i="21"/>
  <c r="AE80" i="21"/>
  <c r="AI83" i="21"/>
  <c r="AC86" i="21"/>
  <c r="AK86" i="21"/>
  <c r="AU86" i="21"/>
  <c r="AK89" i="21"/>
  <c r="BA89" i="21"/>
  <c r="AJ92" i="21"/>
  <c r="AR92" i="21"/>
  <c r="AE95" i="21"/>
  <c r="AI95" i="21"/>
  <c r="AL98" i="21"/>
  <c r="AT98" i="21"/>
  <c r="BB98" i="21"/>
  <c r="AG101" i="21"/>
  <c r="AO101" i="21"/>
  <c r="AS101" i="21"/>
  <c r="AW101" i="21"/>
  <c r="Q14" i="19"/>
  <c r="W14" i="19" s="1"/>
  <c r="Y14" i="19" s="1"/>
  <c r="Q13" i="22"/>
  <c r="W13" i="22" s="1"/>
  <c r="AD44" i="21"/>
  <c r="AL44" i="21"/>
  <c r="AT44" i="21"/>
  <c r="BB44" i="21"/>
  <c r="AF50" i="21"/>
  <c r="AV50" i="21"/>
  <c r="AA53" i="21"/>
  <c r="AP47" i="21"/>
  <c r="AX47" i="21"/>
  <c r="AO50" i="21"/>
  <c r="AJ53" i="21"/>
  <c r="AI56" i="21"/>
  <c r="AQ56" i="21"/>
  <c r="AH59" i="21"/>
  <c r="AP59" i="21"/>
  <c r="AX59" i="21"/>
  <c r="Y8" i="22"/>
  <c r="AC44" i="21"/>
  <c r="AK44" i="21"/>
  <c r="AS44" i="21"/>
  <c r="BA44" i="21"/>
  <c r="AB62" i="21"/>
  <c r="AA65" i="21"/>
  <c r="AQ65" i="21"/>
  <c r="AY65" i="21"/>
  <c r="AD68" i="21"/>
  <c r="BA71" i="21"/>
  <c r="AE77" i="21"/>
  <c r="AM77" i="21"/>
  <c r="AH80" i="21"/>
  <c r="AG83" i="21"/>
  <c r="AW83" i="21"/>
  <c r="AB86" i="21"/>
  <c r="AN86" i="21"/>
  <c r="AR86" i="21"/>
  <c r="AE47" i="21"/>
  <c r="AW53" i="21"/>
  <c r="AB56" i="21"/>
  <c r="AW59" i="21"/>
  <c r="AS62" i="21"/>
  <c r="AE68" i="21"/>
  <c r="AM47" i="21"/>
  <c r="AY50" i="21"/>
  <c r="AG53" i="21"/>
  <c r="AR56" i="21"/>
  <c r="BA56" i="21"/>
  <c r="AO59" i="21"/>
  <c r="AT62" i="21"/>
  <c r="AX62" i="21"/>
  <c r="BB62" i="21"/>
  <c r="AC65" i="21"/>
  <c r="AK65" i="21"/>
  <c r="AF68" i="21"/>
  <c r="AJ68" i="21"/>
  <c r="AR68" i="21"/>
  <c r="AZ68" i="21"/>
  <c r="AM71" i="21"/>
  <c r="AU71" i="21"/>
  <c r="AD74" i="21"/>
  <c r="AL74" i="21"/>
  <c r="AT74" i="21"/>
  <c r="BB74" i="21"/>
  <c r="AF80" i="21"/>
  <c r="AV80" i="21"/>
  <c r="AH50" i="21"/>
  <c r="AU50" i="21"/>
  <c r="AN56" i="21"/>
  <c r="AG59" i="21"/>
  <c r="AZ59" i="21"/>
  <c r="AL65" i="21"/>
  <c r="AN71" i="21"/>
  <c r="AV71" i="21"/>
  <c r="AP77" i="21"/>
  <c r="AX77" i="21"/>
  <c r="AO80" i="21"/>
  <c r="AJ83" i="21"/>
  <c r="AI86" i="21"/>
  <c r="AC74" i="21"/>
  <c r="AS74" i="21"/>
  <c r="AQ86" i="21"/>
  <c r="BA86" i="21"/>
  <c r="AH89" i="21"/>
  <c r="AP89" i="21"/>
  <c r="AX89" i="21"/>
  <c r="AS92" i="21"/>
  <c r="AE98" i="21"/>
  <c r="AY80" i="21"/>
  <c r="AA83" i="21"/>
  <c r="BF83" i="21" s="1"/>
  <c r="BH83" i="21" s="1"/>
  <c r="AT92" i="21"/>
  <c r="AX92" i="21"/>
  <c r="BB92" i="21"/>
  <c r="AC95" i="21"/>
  <c r="AK95" i="21"/>
  <c r="AF98" i="21"/>
  <c r="AJ98" i="21"/>
  <c r="AR98" i="21"/>
  <c r="AZ98" i="21"/>
  <c r="AM101" i="21"/>
  <c r="AU101" i="21"/>
  <c r="AK74" i="21"/>
  <c r="BA74" i="21"/>
  <c r="AZ89" i="21"/>
  <c r="AL95" i="21"/>
  <c r="AN101" i="21"/>
  <c r="AV101" i="21"/>
  <c r="AU80" i="21"/>
  <c r="AG89" i="21"/>
  <c r="AO89" i="21"/>
  <c r="AW89" i="21"/>
  <c r="AB92" i="21"/>
  <c r="AA95" i="21"/>
  <c r="AQ95" i="21"/>
  <c r="AY95" i="21"/>
  <c r="AD98" i="21"/>
  <c r="BA101" i="21"/>
  <c r="Q13" i="19"/>
  <c r="W13" i="19" s="1"/>
  <c r="Y13" i="19" s="1"/>
  <c r="BF80" i="21" l="1"/>
  <c r="BH80" i="21" s="1"/>
  <c r="BF68" i="21"/>
  <c r="BH68" i="21" s="1"/>
  <c r="BF59" i="21"/>
  <c r="BH59" i="21" s="1"/>
  <c r="BF74" i="21"/>
  <c r="BH74" i="21" s="1"/>
  <c r="BF56" i="21"/>
  <c r="BF62" i="21"/>
  <c r="BH62" i="21" s="1"/>
  <c r="BF44" i="21"/>
  <c r="BF77" i="21"/>
  <c r="BH77" i="21" s="1"/>
  <c r="BF71" i="21"/>
  <c r="BH71" i="21" s="1"/>
  <c r="AB21" i="21"/>
  <c r="AF21" i="21"/>
  <c r="AJ21" i="21"/>
  <c r="AN21" i="21"/>
  <c r="AV21" i="21"/>
  <c r="AA24" i="21"/>
  <c r="AI24" i="21"/>
  <c r="AM24" i="21"/>
  <c r="AQ24" i="21"/>
  <c r="AU24" i="21"/>
  <c r="AH27" i="21"/>
  <c r="AP27" i="21"/>
  <c r="AT27" i="21"/>
  <c r="AX27" i="21"/>
  <c r="BB27" i="21"/>
  <c r="AC21" i="21"/>
  <c r="AG21" i="21"/>
  <c r="AO21" i="21"/>
  <c r="AW21" i="21"/>
  <c r="BA21" i="21"/>
  <c r="AB24" i="21"/>
  <c r="AF24" i="21"/>
  <c r="AJ24" i="21"/>
  <c r="AN24" i="21"/>
  <c r="AV24" i="21"/>
  <c r="AA27" i="21"/>
  <c r="AI27" i="21"/>
  <c r="AM27" i="21"/>
  <c r="AQ27" i="21"/>
  <c r="AU27" i="21"/>
  <c r="AH21" i="21"/>
  <c r="AP21" i="21"/>
  <c r="AT21" i="21"/>
  <c r="AX21" i="21"/>
  <c r="BB21" i="21"/>
  <c r="AC24" i="21"/>
  <c r="AG24" i="21"/>
  <c r="AO24" i="21"/>
  <c r="AW24" i="21"/>
  <c r="BA24" i="21"/>
  <c r="AB27" i="21"/>
  <c r="AF27" i="21"/>
  <c r="AJ27" i="21"/>
  <c r="AN27" i="21"/>
  <c r="AV27" i="21"/>
  <c r="AI21" i="21"/>
  <c r="AQ21" i="21"/>
  <c r="AG27" i="21"/>
  <c r="AA33" i="21"/>
  <c r="AI33" i="21"/>
  <c r="AM33" i="21"/>
  <c r="AQ33" i="21"/>
  <c r="AU33" i="21"/>
  <c r="AC39" i="21"/>
  <c r="AG39" i="21"/>
  <c r="AK39" i="21"/>
  <c r="AS39" i="21"/>
  <c r="BA39" i="21"/>
  <c r="AB42" i="21"/>
  <c r="AF42" i="21"/>
  <c r="AJ42" i="21"/>
  <c r="AN42" i="21"/>
  <c r="AV42" i="21"/>
  <c r="AA21" i="21"/>
  <c r="AT24" i="21"/>
  <c r="BB24" i="21"/>
  <c r="AC27" i="21"/>
  <c r="BA27" i="21"/>
  <c r="AB33" i="21"/>
  <c r="AF33" i="21"/>
  <c r="AJ33" i="21"/>
  <c r="AN33" i="21"/>
  <c r="AV33" i="21"/>
  <c r="AD39" i="21"/>
  <c r="AL39" i="21"/>
  <c r="AT39" i="21"/>
  <c r="AX39" i="21"/>
  <c r="BB39" i="21"/>
  <c r="AC42" i="21"/>
  <c r="AG42" i="21"/>
  <c r="AO42" i="21"/>
  <c r="AW42" i="21"/>
  <c r="BA42" i="21"/>
  <c r="AP24" i="21"/>
  <c r="AX24" i="21"/>
  <c r="AW27" i="21"/>
  <c r="AC33" i="21"/>
  <c r="AG33" i="21"/>
  <c r="AO33" i="21"/>
  <c r="AW33" i="21"/>
  <c r="BA33" i="21"/>
  <c r="AE39" i="21"/>
  <c r="AM39" i="21"/>
  <c r="AQ39" i="21"/>
  <c r="AU39" i="21"/>
  <c r="AY39" i="21"/>
  <c r="AH42" i="21"/>
  <c r="AP42" i="21"/>
  <c r="AT42" i="21"/>
  <c r="AX42" i="21"/>
  <c r="BB42" i="21"/>
  <c r="AM21" i="21"/>
  <c r="AU21" i="21"/>
  <c r="AH24" i="21"/>
  <c r="AO27" i="21"/>
  <c r="AH33" i="21"/>
  <c r="AP33" i="21"/>
  <c r="AT33" i="21"/>
  <c r="AX33" i="21"/>
  <c r="BB33" i="21"/>
  <c r="AF39" i="21"/>
  <c r="AJ39" i="21"/>
  <c r="AN39" i="21"/>
  <c r="AR39" i="21"/>
  <c r="AZ39" i="21"/>
  <c r="AA42" i="21"/>
  <c r="AI42" i="21"/>
  <c r="AM42" i="21"/>
  <c r="AQ42" i="21"/>
  <c r="AU42" i="21"/>
  <c r="AB29" i="21"/>
  <c r="AF29" i="21"/>
  <c r="AJ29" i="21"/>
  <c r="AN29" i="21"/>
  <c r="AV29" i="21"/>
  <c r="AC29" i="21"/>
  <c r="AG29" i="21"/>
  <c r="AO29" i="21"/>
  <c r="Y13" i="22"/>
  <c r="AH29" i="21"/>
  <c r="AP29" i="21"/>
  <c r="AT29" i="21"/>
  <c r="AX29" i="21"/>
  <c r="AM29" i="21"/>
  <c r="AU29" i="21"/>
  <c r="BA29" i="21"/>
  <c r="AI29" i="21"/>
  <c r="AQ29" i="21"/>
  <c r="AW29" i="21"/>
  <c r="BB29" i="21"/>
  <c r="AA29" i="21"/>
  <c r="BF92" i="21"/>
  <c r="BH92" i="21" s="1"/>
  <c r="BF86" i="21"/>
  <c r="BH86" i="21" s="1"/>
  <c r="AP48" i="21"/>
  <c r="AX48" i="21"/>
  <c r="AO51" i="21"/>
  <c r="AE48" i="21"/>
  <c r="AM48" i="21"/>
  <c r="AH51" i="21"/>
  <c r="AG54" i="21"/>
  <c r="AW54" i="21"/>
  <c r="AB57" i="21"/>
  <c r="AN57" i="21"/>
  <c r="AR57" i="21"/>
  <c r="AC45" i="21"/>
  <c r="AK45" i="21"/>
  <c r="AS45" i="21"/>
  <c r="AD45" i="21"/>
  <c r="AL45" i="21"/>
  <c r="AT45" i="21"/>
  <c r="BA45" i="21"/>
  <c r="AI57" i="21"/>
  <c r="AH60" i="21"/>
  <c r="AP60" i="21"/>
  <c r="AX60" i="21"/>
  <c r="AS63" i="21"/>
  <c r="AE69" i="21"/>
  <c r="AC75" i="21"/>
  <c r="AK75" i="21"/>
  <c r="AS75" i="21"/>
  <c r="BA75" i="21"/>
  <c r="AU81" i="21"/>
  <c r="AY81" i="21"/>
  <c r="BB45" i="21"/>
  <c r="AY51" i="21"/>
  <c r="AA54" i="21"/>
  <c r="AJ54" i="21"/>
  <c r="AT63" i="21"/>
  <c r="AX63" i="21"/>
  <c r="BB63" i="21"/>
  <c r="AC66" i="21"/>
  <c r="AK66" i="21"/>
  <c r="AF51" i="21"/>
  <c r="AU51" i="21"/>
  <c r="AQ57" i="21"/>
  <c r="BA57" i="21"/>
  <c r="AZ60" i="21"/>
  <c r="AL66" i="21"/>
  <c r="AN72" i="21"/>
  <c r="AV72" i="21"/>
  <c r="AP78" i="21"/>
  <c r="AX78" i="21"/>
  <c r="AO81" i="21"/>
  <c r="AV51" i="21"/>
  <c r="AG60" i="21"/>
  <c r="AO60" i="21"/>
  <c r="AW60" i="21"/>
  <c r="AB63" i="21"/>
  <c r="AA66" i="21"/>
  <c r="AQ66" i="21"/>
  <c r="AY66" i="21"/>
  <c r="AD69" i="21"/>
  <c r="BA72" i="21"/>
  <c r="AE78" i="21"/>
  <c r="AM78" i="21"/>
  <c r="AH81" i="21"/>
  <c r="AG84" i="21"/>
  <c r="AW84" i="21"/>
  <c r="AR69" i="21"/>
  <c r="AM72" i="21"/>
  <c r="AL75" i="21"/>
  <c r="AV81" i="21"/>
  <c r="AJ84" i="21"/>
  <c r="AI87" i="21"/>
  <c r="AN87" i="21"/>
  <c r="AR87" i="21"/>
  <c r="AT93" i="21"/>
  <c r="AX93" i="21"/>
  <c r="BB93" i="21"/>
  <c r="AC96" i="21"/>
  <c r="AK96" i="21"/>
  <c r="AF99" i="21"/>
  <c r="AJ99" i="21"/>
  <c r="AR99" i="21"/>
  <c r="AZ99" i="21"/>
  <c r="AM102" i="21"/>
  <c r="AU102" i="21"/>
  <c r="AU72" i="21"/>
  <c r="AT75" i="21"/>
  <c r="AA84" i="21"/>
  <c r="BA87" i="21"/>
  <c r="AZ90" i="21"/>
  <c r="AL96" i="21"/>
  <c r="AN102" i="21"/>
  <c r="AV102" i="21"/>
  <c r="AF69" i="21"/>
  <c r="AJ69" i="21"/>
  <c r="AZ69" i="21"/>
  <c r="AD75" i="21"/>
  <c r="AF81" i="21"/>
  <c r="AB87" i="21"/>
  <c r="AG90" i="21"/>
  <c r="AO90" i="21"/>
  <c r="AW90" i="21"/>
  <c r="AB93" i="21"/>
  <c r="AA96" i="21"/>
  <c r="AQ96" i="21"/>
  <c r="AY96" i="21"/>
  <c r="AD99" i="21"/>
  <c r="BA102" i="21"/>
  <c r="BB75" i="21"/>
  <c r="AQ87" i="21"/>
  <c r="AH90" i="21"/>
  <c r="AP90" i="21"/>
  <c r="AX90" i="21"/>
  <c r="AS93" i="21"/>
  <c r="AE99" i="21"/>
  <c r="BF98" i="21"/>
  <c r="BH98" i="21" s="1"/>
  <c r="BF38" i="21"/>
  <c r="BH38" i="21" s="1"/>
  <c r="BF41" i="21"/>
  <c r="BH41" i="21" s="1"/>
  <c r="AD48" i="21"/>
  <c r="AH48" i="21"/>
  <c r="AL48" i="21"/>
  <c r="AT48" i="21"/>
  <c r="BB48" i="21"/>
  <c r="AF45" i="21"/>
  <c r="AN45" i="21"/>
  <c r="AV45" i="21"/>
  <c r="AP51" i="21"/>
  <c r="AX51" i="21"/>
  <c r="AO54" i="21"/>
  <c r="AF57" i="21"/>
  <c r="AJ57" i="21"/>
  <c r="AZ57" i="21"/>
  <c r="AO45" i="21"/>
  <c r="AI51" i="21"/>
  <c r="AM51" i="21"/>
  <c r="AI54" i="21"/>
  <c r="AR54" i="21"/>
  <c r="AV54" i="21"/>
  <c r="AX57" i="21"/>
  <c r="BB60" i="21"/>
  <c r="AC63" i="21"/>
  <c r="AK63" i="21"/>
  <c r="AJ66" i="21"/>
  <c r="AN66" i="21"/>
  <c r="AZ66" i="21"/>
  <c r="AM69" i="21"/>
  <c r="AU69" i="21"/>
  <c r="AD72" i="21"/>
  <c r="AL72" i="21"/>
  <c r="AO75" i="21"/>
  <c r="AA81" i="21"/>
  <c r="AE81" i="21"/>
  <c r="AI81" i="21"/>
  <c r="AM81" i="21"/>
  <c r="AH84" i="21"/>
  <c r="AC87" i="21"/>
  <c r="AK87" i="21"/>
  <c r="AW48" i="21"/>
  <c r="AA51" i="21"/>
  <c r="AE51" i="21"/>
  <c r="AE57" i="21"/>
  <c r="AK57" i="21"/>
  <c r="AU57" i="21"/>
  <c r="AA60" i="21"/>
  <c r="AD63" i="21"/>
  <c r="AH63" i="21"/>
  <c r="AP63" i="21"/>
  <c r="AS66" i="21"/>
  <c r="BA66" i="21"/>
  <c r="AG48" i="21"/>
  <c r="AB54" i="21"/>
  <c r="AY54" i="21"/>
  <c r="AB60" i="21"/>
  <c r="AJ60" i="21"/>
  <c r="AR60" i="21"/>
  <c r="AQ63" i="21"/>
  <c r="AY63" i="21"/>
  <c r="AT66" i="21"/>
  <c r="AC69" i="21"/>
  <c r="AF72" i="21"/>
  <c r="AD78" i="21"/>
  <c r="AH78" i="21"/>
  <c r="AL78" i="21"/>
  <c r="AT78" i="21"/>
  <c r="BB78" i="21"/>
  <c r="AO48" i="21"/>
  <c r="AH54" i="21"/>
  <c r="AQ54" i="21"/>
  <c r="AC57" i="21"/>
  <c r="AS57" i="21"/>
  <c r="AW57" i="21"/>
  <c r="AK60" i="21"/>
  <c r="BA60" i="21"/>
  <c r="AJ63" i="21"/>
  <c r="AR63" i="21"/>
  <c r="AE66" i="21"/>
  <c r="AI66" i="21"/>
  <c r="AL69" i="21"/>
  <c r="AT69" i="21"/>
  <c r="BB69" i="21"/>
  <c r="AG72" i="21"/>
  <c r="AO72" i="21"/>
  <c r="AS72" i="21"/>
  <c r="AW72" i="21"/>
  <c r="AF75" i="21"/>
  <c r="AN75" i="21"/>
  <c r="AV75" i="21"/>
  <c r="AP81" i="21"/>
  <c r="AX81" i="21"/>
  <c r="AO84" i="21"/>
  <c r="AA72" i="21"/>
  <c r="AW78" i="21"/>
  <c r="AE87" i="21"/>
  <c r="AZ87" i="21"/>
  <c r="AA90" i="21"/>
  <c r="AD93" i="21"/>
  <c r="AH93" i="21"/>
  <c r="AP93" i="21"/>
  <c r="AS96" i="21"/>
  <c r="BA96" i="21"/>
  <c r="AB99" i="21"/>
  <c r="AV99" i="21"/>
  <c r="AA102" i="21"/>
  <c r="AI102" i="21"/>
  <c r="AQ102" i="21"/>
  <c r="AY102" i="21"/>
  <c r="AB69" i="21"/>
  <c r="AI72" i="21"/>
  <c r="AG78" i="21"/>
  <c r="AY84" i="21"/>
  <c r="AF87" i="21"/>
  <c r="AJ87" i="21"/>
  <c r="AS87" i="21"/>
  <c r="AW87" i="21"/>
  <c r="AB90" i="21"/>
  <c r="AJ90" i="21"/>
  <c r="AR90" i="21"/>
  <c r="AQ93" i="21"/>
  <c r="AY93" i="21"/>
  <c r="AT96" i="21"/>
  <c r="AC99" i="21"/>
  <c r="AF102" i="21"/>
  <c r="AV69" i="21"/>
  <c r="AQ72" i="21"/>
  <c r="AO78" i="21"/>
  <c r="AB84" i="21"/>
  <c r="AQ84" i="21"/>
  <c r="AX87" i="21"/>
  <c r="AK90" i="21"/>
  <c r="BA90" i="21"/>
  <c r="AJ93" i="21"/>
  <c r="AR93" i="21"/>
  <c r="AE96" i="21"/>
  <c r="AI96" i="21"/>
  <c r="AL99" i="21"/>
  <c r="AT99" i="21"/>
  <c r="BB99" i="21"/>
  <c r="AG102" i="21"/>
  <c r="AO102" i="21"/>
  <c r="AS102" i="21"/>
  <c r="AW102" i="21"/>
  <c r="AY72" i="21"/>
  <c r="AI84" i="21"/>
  <c r="AR84" i="21"/>
  <c r="AV84" i="21"/>
  <c r="AU87" i="21"/>
  <c r="BB90" i="21"/>
  <c r="AC93" i="21"/>
  <c r="AK93" i="21"/>
  <c r="AJ96" i="21"/>
  <c r="AN96" i="21"/>
  <c r="AZ96" i="21"/>
  <c r="AM99" i="21"/>
  <c r="AU99" i="21"/>
  <c r="AD102" i="21"/>
  <c r="AL102" i="21"/>
  <c r="AH36" i="21"/>
  <c r="AP36" i="21"/>
  <c r="AT36" i="21"/>
  <c r="AX36" i="21"/>
  <c r="BB36" i="21"/>
  <c r="AA36" i="21"/>
  <c r="AI36" i="21"/>
  <c r="AM36" i="21"/>
  <c r="AQ36" i="21"/>
  <c r="AU36" i="21"/>
  <c r="AB36" i="21"/>
  <c r="AF36" i="21"/>
  <c r="AJ36" i="21"/>
  <c r="AN36" i="21"/>
  <c r="AV36" i="21"/>
  <c r="AC36" i="21"/>
  <c r="AG36" i="21"/>
  <c r="AO36" i="21"/>
  <c r="AW36" i="21"/>
  <c r="BA36" i="21"/>
  <c r="BF95" i="21"/>
  <c r="BH95" i="21" s="1"/>
  <c r="BF65" i="21"/>
  <c r="BH65" i="21" s="1"/>
  <c r="BF53" i="21"/>
  <c r="BH53" i="21" s="1"/>
  <c r="BF101" i="21"/>
  <c r="BH101" i="21" s="1"/>
  <c r="BF89" i="21"/>
  <c r="BH89" i="21" s="1"/>
  <c r="BF47" i="21"/>
  <c r="BH47" i="21" s="1"/>
  <c r="BF35" i="21"/>
  <c r="BF32" i="21"/>
  <c r="BF26" i="21"/>
  <c r="BH26" i="21" s="1"/>
  <c r="BF23" i="21"/>
  <c r="BH23" i="21" s="1"/>
  <c r="BF20" i="21"/>
  <c r="BH20" i="21" s="1"/>
  <c r="BF99" i="21" l="1"/>
  <c r="BH99" i="21" s="1"/>
  <c r="BF78" i="21"/>
  <c r="BH78" i="21" s="1"/>
  <c r="BF66" i="21"/>
  <c r="BH66" i="21" s="1"/>
  <c r="BF45" i="21"/>
  <c r="BH45" i="21" s="1"/>
  <c r="BF60" i="21"/>
  <c r="BH60" i="21" s="1"/>
  <c r="BF96" i="21"/>
  <c r="BH96" i="21" s="1"/>
  <c r="BF84" i="21"/>
  <c r="BH84" i="21" s="1"/>
  <c r="BF63" i="21"/>
  <c r="BH63" i="21" s="1"/>
  <c r="BF39" i="21"/>
  <c r="BH39" i="21" s="1"/>
  <c r="BF27" i="21"/>
  <c r="BH27" i="21" s="1"/>
  <c r="BF24" i="21"/>
  <c r="BH24" i="21" s="1"/>
  <c r="BH44" i="21"/>
  <c r="AI132" i="21" s="1"/>
  <c r="BH35" i="21"/>
  <c r="BF69" i="21"/>
  <c r="BH69" i="21" s="1"/>
  <c r="BF102" i="21"/>
  <c r="BH102" i="21" s="1"/>
  <c r="BF90" i="21"/>
  <c r="BH90" i="21" s="1"/>
  <c r="BF72" i="21"/>
  <c r="BH72" i="21" s="1"/>
  <c r="BF51" i="21"/>
  <c r="BH51" i="21" s="1"/>
  <c r="BF81" i="21"/>
  <c r="BH81" i="21" s="1"/>
  <c r="BF48" i="21"/>
  <c r="BH48" i="21" s="1"/>
  <c r="BF93" i="21"/>
  <c r="BH93" i="21" s="1"/>
  <c r="BF87" i="21"/>
  <c r="BH87" i="21" s="1"/>
  <c r="BF29" i="21"/>
  <c r="BH29" i="21" s="1"/>
  <c r="AC30" i="21"/>
  <c r="AG30" i="21"/>
  <c r="AJ30" i="21"/>
  <c r="AN30" i="21"/>
  <c r="AV30" i="21"/>
  <c r="AA30" i="21"/>
  <c r="AF30" i="21"/>
  <c r="AO30" i="21"/>
  <c r="AW30" i="21"/>
  <c r="BA30" i="21"/>
  <c r="AB30" i="21"/>
  <c r="AH30" i="21"/>
  <c r="AP30" i="21"/>
  <c r="AT30" i="21"/>
  <c r="AX30" i="21"/>
  <c r="BB30" i="21"/>
  <c r="AI30" i="21"/>
  <c r="AM30" i="21"/>
  <c r="AQ30" i="21"/>
  <c r="AU30" i="21"/>
  <c r="BF33" i="21"/>
  <c r="BH33" i="21" s="1"/>
  <c r="BH32" i="21"/>
  <c r="Q132" i="21"/>
  <c r="BF36" i="21"/>
  <c r="BH36" i="21" s="1"/>
  <c r="BF54" i="21"/>
  <c r="BH54" i="21" s="1"/>
  <c r="BF75" i="21"/>
  <c r="BH75" i="21" s="1"/>
  <c r="BF57" i="21"/>
  <c r="BH57" i="21" s="1"/>
  <c r="BF42" i="21"/>
  <c r="BH42" i="21" s="1"/>
  <c r="BF21" i="21"/>
  <c r="BH21" i="21" s="1"/>
  <c r="BH56" i="21"/>
  <c r="AI134" i="21" s="1"/>
  <c r="AG134" i="21"/>
  <c r="Q133" i="21" l="1"/>
  <c r="Q136" i="21" s="1"/>
  <c r="S132" i="21"/>
  <c r="S136" i="21" s="1"/>
  <c r="BF30" i="21"/>
  <c r="BH30" i="21" s="1"/>
  <c r="S133" i="21"/>
  <c r="AI133" i="21"/>
  <c r="AI136" i="21" s="1"/>
  <c r="AG132" i="21"/>
  <c r="AG136" i="21" s="1"/>
</calcChain>
</file>

<file path=xl/comments1.xml><?xml version="1.0" encoding="utf-8"?>
<comments xmlns="http://schemas.openxmlformats.org/spreadsheetml/2006/main">
  <authors>
    <author>IT推進課</author>
  </authors>
  <commentList>
    <comment ref="Z18" authorId="0" shapeId="0">
      <text>
        <r>
          <rPr>
            <sz val="9"/>
            <color indexed="81"/>
            <rFont val="ＭＳ Ｐゴシック"/>
            <family val="3"/>
            <charset val="128"/>
          </rPr>
          <t xml:space="preserve">ドロップダウンリストから選択してください。
・事業所内
・同一敷地内他事業所等合同
・同一法人（複数事業所等合同）
・外部研修（外部主催研修に参加）
・その他
</t>
        </r>
      </text>
    </comment>
  </commentList>
</comments>
</file>

<file path=xl/comments2.xml><?xml version="1.0" encoding="utf-8"?>
<comments xmlns="http://schemas.openxmlformats.org/spreadsheetml/2006/main">
  <authors>
    <author>新潟県</author>
  </authors>
  <commentList>
    <comment ref="S8" authorId="0" shapeId="0">
      <text>
        <r>
          <rPr>
            <sz val="9"/>
            <color indexed="81"/>
            <rFont val="ＭＳ Ｐゴシック"/>
            <family val="3"/>
            <charset val="128"/>
          </rPr>
          <t>ドロップダウンリストから選択してください。
・事業所内
・同一敷地内他事業所等合同
・同一法人（複数事業所等合同）
・外部研修（外部主催研修に参加）
・その他</t>
        </r>
      </text>
    </comment>
  </commentList>
</comments>
</file>

<file path=xl/sharedStrings.xml><?xml version="1.0" encoding="utf-8"?>
<sst xmlns="http://schemas.openxmlformats.org/spreadsheetml/2006/main" count="3686" uniqueCount="955">
  <si>
    <t>夜間看護体制加算</t>
    <rPh sb="0" eb="2">
      <t>ヤカン</t>
    </rPh>
    <rPh sb="2" eb="4">
      <t>カンゴ</t>
    </rPh>
    <rPh sb="4" eb="6">
      <t>タイセイ</t>
    </rPh>
    <rPh sb="6" eb="8">
      <t>カサン</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</si>
  <si>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</si>
  <si>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</si>
  <si>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</si>
  <si>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</si>
  <si>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2"/>
  </si>
  <si>
    <t>作成</t>
    <rPh sb="0" eb="2">
      <t>サクセイ</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</si>
  <si>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</si>
  <si>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３月毎に実施</t>
    <rPh sb="1" eb="2">
      <t>ツキ</t>
    </rPh>
    <rPh sb="2" eb="3">
      <t>ゴト</t>
    </rPh>
    <rPh sb="4" eb="6">
      <t>ジッシ</t>
    </rPh>
    <phoneticPr fontId="2"/>
  </si>
  <si>
    <t>実施</t>
    <rPh sb="0" eb="2">
      <t>ジッシ</t>
    </rPh>
    <phoneticPr fontId="2"/>
  </si>
  <si>
    <t>配置</t>
    <rPh sb="0" eb="2">
      <t>ハイチ</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</si>
  <si>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</si>
  <si>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t>
    <phoneticPr fontId="2"/>
  </si>
  <si>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2"/>
  </si>
  <si>
    <t>協力医療機関等と情報内容を定めている</t>
    <rPh sb="0" eb="2">
      <t>キョウリョク</t>
    </rPh>
    <rPh sb="2" eb="4">
      <t>イリョウ</t>
    </rPh>
    <rPh sb="4" eb="6">
      <t>キカン</t>
    </rPh>
    <rPh sb="6" eb="7">
      <t>トウ</t>
    </rPh>
    <rPh sb="8" eb="10">
      <t>ジョウホウ</t>
    </rPh>
    <rPh sb="10" eb="12">
      <t>ナイヨウ</t>
    </rPh>
    <rPh sb="13" eb="14">
      <t>サダ</t>
    </rPh>
    <phoneticPr fontId="2"/>
  </si>
  <si>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2"/>
  </si>
  <si>
    <t>医療機関連携加算</t>
    <rPh sb="0" eb="2">
      <t>イリョウ</t>
    </rPh>
    <rPh sb="2" eb="4">
      <t>キカン</t>
    </rPh>
    <rPh sb="4" eb="6">
      <t>レンケイ</t>
    </rPh>
    <rPh sb="6" eb="8">
      <t>カサン</t>
    </rPh>
    <phoneticPr fontId="2"/>
  </si>
  <si>
    <t>該当</t>
    <rPh sb="0" eb="2">
      <t>ガイトウ</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</si>
  <si>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</si>
  <si>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２　改善計画書の作成、周知、届出</t>
    <rPh sb="2" eb="4">
      <t>カイゼン</t>
    </rPh>
    <rPh sb="4" eb="7">
      <t>ケイカクショ</t>
    </rPh>
    <rPh sb="8" eb="10">
      <t>サクセイ</t>
    </rPh>
    <rPh sb="11" eb="13">
      <t>シュウチ</t>
    </rPh>
    <rPh sb="14" eb="16">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</si>
  <si>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</si>
  <si>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</si>
  <si>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</si>
  <si>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</si>
  <si>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</si>
  <si>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</si>
  <si>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24時間連絡できる体制の確保等</t>
    <rPh sb="2" eb="4">
      <t>ジカン</t>
    </rPh>
    <rPh sb="4" eb="6">
      <t>レンラク</t>
    </rPh>
    <rPh sb="9" eb="11">
      <t>タイセイ</t>
    </rPh>
    <rPh sb="12" eb="14">
      <t>カクホ</t>
    </rPh>
    <rPh sb="14" eb="15">
      <t>トウ</t>
    </rPh>
    <phoneticPr fontId="2"/>
  </si>
  <si>
    <t>認知症専門ケア加算（Ⅰ）</t>
    <rPh sb="0" eb="3">
      <t>ニンチショウ</t>
    </rPh>
    <rPh sb="3" eb="5">
      <t>センモン</t>
    </rPh>
    <rPh sb="7" eb="9">
      <t>カサン</t>
    </rPh>
    <phoneticPr fontId="2"/>
  </si>
  <si>
    <t>□</t>
    <phoneticPr fontId="2"/>
  </si>
  <si>
    <t>サービス提供体制強化加算（Ⅱ）</t>
    <rPh sb="4" eb="6">
      <t>テイキョウ</t>
    </rPh>
    <rPh sb="6" eb="8">
      <t>タイセイ</t>
    </rPh>
    <rPh sb="8" eb="10">
      <t>キョウカ</t>
    </rPh>
    <rPh sb="10" eb="12">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</si>
  <si>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</si>
  <si>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</si>
  <si>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</si>
  <si>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</si>
  <si>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</si>
  <si>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身体拘束廃止未実施減算</t>
    <rPh sb="0" eb="2">
      <t>シンタイ</t>
    </rPh>
    <rPh sb="2" eb="4">
      <t>コウソク</t>
    </rPh>
    <rPh sb="4" eb="6">
      <t>ハイシ</t>
    </rPh>
    <rPh sb="6" eb="9">
      <t>ミジッシ</t>
    </rPh>
    <rPh sb="9" eb="11">
      <t>ゲンサン</t>
    </rPh>
    <phoneticPr fontId="2"/>
  </si>
  <si>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2"/>
  </si>
  <si>
    <t>身体的拘束等の適正化のための指針を整備</t>
    <rPh sb="0" eb="3">
      <t>シンタイテキ</t>
    </rPh>
    <rPh sb="3" eb="5">
      <t>コウソク</t>
    </rPh>
    <rPh sb="5" eb="6">
      <t>トウ</t>
    </rPh>
    <rPh sb="7" eb="10">
      <t>テキセイカ</t>
    </rPh>
    <rPh sb="14" eb="16">
      <t>シシン</t>
    </rPh>
    <rPh sb="17" eb="19">
      <t>セイビ</t>
    </rPh>
    <phoneticPr fontId="2"/>
  </si>
  <si>
    <t>若年性認知症入居者受入加算</t>
    <rPh sb="0" eb="3">
      <t>ジャクネンセイ</t>
    </rPh>
    <rPh sb="3" eb="6">
      <t>ニンチショウ</t>
    </rPh>
    <rPh sb="6" eb="9">
      <t>ニュウキョシャ</t>
    </rPh>
    <rPh sb="9" eb="11">
      <t>ウケイ</t>
    </rPh>
    <rPh sb="11" eb="13">
      <t>カサン</t>
    </rPh>
    <phoneticPr fontId="2"/>
  </si>
  <si>
    <t>口腔衛生管理体制加算</t>
    <rPh sb="0" eb="2">
      <t>コウクウ</t>
    </rPh>
    <rPh sb="2" eb="4">
      <t>エイセイ</t>
    </rPh>
    <rPh sb="4" eb="6">
      <t>カンリ</t>
    </rPh>
    <rPh sb="6" eb="8">
      <t>タイセイ</t>
    </rPh>
    <rPh sb="8" eb="10">
      <t>カサン</t>
    </rPh>
    <phoneticPr fontId="2"/>
  </si>
  <si>
    <t>退院・退所時連携加算</t>
    <rPh sb="0" eb="2">
      <t>タイイン</t>
    </rPh>
    <rPh sb="3" eb="5">
      <t>タイショ</t>
    </rPh>
    <rPh sb="5" eb="6">
      <t>ジ</t>
    </rPh>
    <rPh sb="6" eb="8">
      <t>レンケイ</t>
    </rPh>
    <rPh sb="8" eb="10">
      <t>カサン</t>
    </rPh>
    <phoneticPr fontId="2"/>
  </si>
  <si>
    <t>他職種共同による指針の見直し</t>
    <rPh sb="0" eb="3">
      <t>タショクシュ</t>
    </rPh>
    <rPh sb="3" eb="5">
      <t>キョウドウ</t>
    </rPh>
    <rPh sb="8" eb="10">
      <t>シシン</t>
    </rPh>
    <rPh sb="11" eb="13">
      <t>ミナオ</t>
    </rPh>
    <phoneticPr fontId="2"/>
  </si>
  <si>
    <t>看取りに関する職員研修</t>
    <rPh sb="0" eb="2">
      <t>ミト</t>
    </rPh>
    <rPh sb="4" eb="5">
      <t>カン</t>
    </rPh>
    <rPh sb="7" eb="9">
      <t>ショクイン</t>
    </rPh>
    <rPh sb="9" eb="11">
      <t>ケンシュウ</t>
    </rPh>
    <phoneticPr fontId="2"/>
  </si>
  <si>
    <t>あり</t>
    <phoneticPr fontId="2"/>
  </si>
  <si>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2"/>
  </si>
  <si>
    <t>１日144単位</t>
    <rPh sb="1" eb="2">
      <t>ニチ</t>
    </rPh>
    <rPh sb="5" eb="7">
      <t>タンイ</t>
    </rPh>
    <phoneticPr fontId="2"/>
  </si>
  <si>
    <t>１日680単位</t>
    <rPh sb="1" eb="2">
      <t>ニチ</t>
    </rPh>
    <rPh sb="5" eb="7">
      <t>タンイ</t>
    </rPh>
    <phoneticPr fontId="2"/>
  </si>
  <si>
    <t>１日1,280単位</t>
    <rPh sb="1" eb="2">
      <t>ニチ</t>
    </rPh>
    <rPh sb="7" eb="9">
      <t>タンイ</t>
    </rPh>
    <phoneticPr fontId="2"/>
  </si>
  <si>
    <t>なし</t>
    <phoneticPr fontId="2"/>
  </si>
  <si>
    <t>７　次の(一)、(二)、(三)のいずれにも適合</t>
    <rPh sb="2" eb="3">
      <t>ツギ</t>
    </rPh>
    <rPh sb="5" eb="6">
      <t>1</t>
    </rPh>
    <rPh sb="9" eb="10">
      <t>2</t>
    </rPh>
    <rPh sb="13" eb="14">
      <t>サン</t>
    </rPh>
    <rPh sb="21" eb="23">
      <t>テキゴウ</t>
    </rPh>
    <phoneticPr fontId="2"/>
  </si>
  <si>
    <t>(三)経験、資格等に応じて昇級する仕組み又は一定の基準に基づき定期に昇給を判定する仕組みを就業規則等で明確に整備し、全ての介護職員に周知</t>
    <rPh sb="1" eb="2">
      <t>サン</t>
    </rPh>
    <rPh sb="3" eb="5">
      <t>ケイケン</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3">
      <t>テイキ</t>
    </rPh>
    <rPh sb="34" eb="36">
      <t>ショウキュウ</t>
    </rPh>
    <rPh sb="37" eb="39">
      <t>ハンテイ</t>
    </rPh>
    <rPh sb="41" eb="43">
      <t>シク</t>
    </rPh>
    <rPh sb="45" eb="47">
      <t>シュウギョウ</t>
    </rPh>
    <rPh sb="47" eb="49">
      <t>キソク</t>
    </rPh>
    <rPh sb="49" eb="50">
      <t>トウ</t>
    </rPh>
    <rPh sb="51" eb="53">
      <t>メイカク</t>
    </rPh>
    <rPh sb="54" eb="56">
      <t>セイビ</t>
    </rPh>
    <rPh sb="58" eb="59">
      <t>スベ</t>
    </rPh>
    <rPh sb="61" eb="63">
      <t>カイゴ</t>
    </rPh>
    <rPh sb="63" eb="65">
      <t>ショクイン</t>
    </rPh>
    <rPh sb="66" eb="68">
      <t>シュウチ</t>
    </rPh>
    <phoneticPr fontId="2"/>
  </si>
  <si>
    <t>７　次の(一)、(二)のいずれかに適合</t>
    <rPh sb="2" eb="3">
      <t>ツギ</t>
    </rPh>
    <rPh sb="5" eb="6">
      <t>1</t>
    </rPh>
    <rPh sb="9" eb="10">
      <t>2</t>
    </rPh>
    <rPh sb="17" eb="19">
      <t>テキゴウ</t>
    </rPh>
    <phoneticPr fontId="2"/>
  </si>
  <si>
    <t>７　次の(一)、(二)、(三)のいずれかに適合</t>
    <rPh sb="2" eb="3">
      <t>ツギ</t>
    </rPh>
    <rPh sb="5" eb="6">
      <t>1</t>
    </rPh>
    <rPh sb="9" eb="10">
      <t>2</t>
    </rPh>
    <rPh sb="13" eb="14">
      <t>サン</t>
    </rPh>
    <rPh sb="21" eb="23">
      <t>テキゴウ</t>
    </rPh>
    <phoneticPr fontId="2"/>
  </si>
  <si>
    <t>(三)処遇改善の内容（賃金改善を除く）及び処遇改善に要した費用を全ての職員に周知</t>
    <rPh sb="1" eb="2">
      <t>サン</t>
    </rPh>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</si>
  <si>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介護職員処遇改善加算（Ⅴ）</t>
    <rPh sb="0" eb="2">
      <t>カイゴ</t>
    </rPh>
    <rPh sb="2" eb="4">
      <t>ショクイン</t>
    </rPh>
    <rPh sb="4" eb="6">
      <t>ショグウ</t>
    </rPh>
    <rPh sb="6" eb="8">
      <t>カイゼン</t>
    </rPh>
    <rPh sb="8" eb="10">
      <t>カサン</t>
    </rPh>
    <phoneticPr fontId="2"/>
  </si>
  <si>
    <t>人員基準欠如減算</t>
    <rPh sb="0" eb="2">
      <t>ジンイン</t>
    </rPh>
    <rPh sb="2" eb="4">
      <t>キジュン</t>
    </rPh>
    <rPh sb="4" eb="6">
      <t>ケツジョ</t>
    </rPh>
    <rPh sb="6" eb="8">
      <t>ゲンサン</t>
    </rPh>
    <phoneticPr fontId="2"/>
  </si>
  <si>
    <t>□</t>
  </si>
  <si>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2"/>
  </si>
  <si>
    <t>重度化した場合における対応の指針</t>
    <rPh sb="0" eb="3">
      <t>ジュウドカ</t>
    </rPh>
    <rPh sb="5" eb="7">
      <t>バアイ</t>
    </rPh>
    <rPh sb="11" eb="13">
      <t>タイオウ</t>
    </rPh>
    <rPh sb="14" eb="16">
      <t>シシン</t>
    </rPh>
    <phoneticPr fontId="2"/>
  </si>
  <si>
    <t>利用者の同意</t>
    <rPh sb="0" eb="3">
      <t>リヨウシャ</t>
    </rPh>
    <rPh sb="4" eb="6">
      <t>ドウイ</t>
    </rPh>
    <phoneticPr fontId="2"/>
  </si>
  <si>
    <t>協力医療機関又は利用者の主治の医師に月１回以上情報提供</t>
    <rPh sb="0" eb="2">
      <t>キョウリョク</t>
    </rPh>
    <rPh sb="2" eb="4">
      <t>イリョウ</t>
    </rPh>
    <rPh sb="4" eb="6">
      <t>キカン</t>
    </rPh>
    <rPh sb="6" eb="7">
      <t>マタ</t>
    </rPh>
    <rPh sb="8" eb="11">
      <t>リヨウシャ</t>
    </rPh>
    <rPh sb="12" eb="14">
      <t>ヌシハル</t>
    </rPh>
    <rPh sb="15" eb="16">
      <t>イ</t>
    </rPh>
    <rPh sb="16" eb="17">
      <t>シ</t>
    </rPh>
    <rPh sb="18" eb="19">
      <t>ツキ</t>
    </rPh>
    <rPh sb="20" eb="21">
      <t>カイ</t>
    </rPh>
    <rPh sb="21" eb="23">
      <t>イジョウ</t>
    </rPh>
    <rPh sb="23" eb="25">
      <t>ジョウホウ</t>
    </rPh>
    <rPh sb="25" eb="27">
      <t>テイキョウ</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</si>
  <si>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</si>
  <si>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夜間看護体制加算の算定</t>
    <rPh sb="0" eb="2">
      <t>ヤカン</t>
    </rPh>
    <rPh sb="2" eb="4">
      <t>カンゴ</t>
    </rPh>
    <rPh sb="4" eb="6">
      <t>タイセイ</t>
    </rPh>
    <rPh sb="6" eb="8">
      <t>カサン</t>
    </rPh>
    <rPh sb="9" eb="11">
      <t>サンテイ</t>
    </rPh>
    <phoneticPr fontId="2"/>
  </si>
  <si>
    <t>７　次の(一)、(二)のいずれにも適合</t>
    <rPh sb="2" eb="3">
      <t>ツギ</t>
    </rPh>
    <rPh sb="5" eb="6">
      <t>1</t>
    </rPh>
    <rPh sb="9" eb="10">
      <t>2</t>
    </rPh>
    <rPh sb="11" eb="12">
      <t>キジュン</t>
    </rPh>
    <rPh sb="17" eb="19">
      <t>テキゴウ</t>
    </rPh>
    <phoneticPr fontId="2"/>
  </si>
  <si>
    <t>協力医療機関又は主治医への情報提供日前30日以内において地域密着型特定施設入居者生活介護を算定した日が14日未満である</t>
    <rPh sb="0" eb="2">
      <t>キョウリョク</t>
    </rPh>
    <rPh sb="2" eb="4">
      <t>イリョウ</t>
    </rPh>
    <rPh sb="4" eb="6">
      <t>キカン</t>
    </rPh>
    <rPh sb="6" eb="7">
      <t>マタ</t>
    </rPh>
    <rPh sb="8" eb="11">
      <t>シュジイ</t>
    </rPh>
    <rPh sb="13" eb="15">
      <t>ジョウホウ</t>
    </rPh>
    <rPh sb="15" eb="17">
      <t>テイキョウ</t>
    </rPh>
    <rPh sb="17" eb="18">
      <t>ビ</t>
    </rPh>
    <rPh sb="18" eb="19">
      <t>マエ</t>
    </rPh>
    <rPh sb="21" eb="22">
      <t>ニチ</t>
    </rPh>
    <rPh sb="22" eb="24">
      <t>イナイ</t>
    </rPh>
    <rPh sb="28" eb="30">
      <t>チイキ</t>
    </rPh>
    <rPh sb="30" eb="33">
      <t>ミッチャクガタ</t>
    </rPh>
    <rPh sb="33" eb="35">
      <t>トクテイ</t>
    </rPh>
    <rPh sb="35" eb="37">
      <t>シセツ</t>
    </rPh>
    <rPh sb="37" eb="40">
      <t>ニュウキョシャ</t>
    </rPh>
    <rPh sb="40" eb="42">
      <t>セイカツ</t>
    </rPh>
    <rPh sb="42" eb="44">
      <t>カイゴ</t>
    </rPh>
    <rPh sb="45" eb="47">
      <t>サンテイ</t>
    </rPh>
    <rPh sb="49" eb="50">
      <t>ヒ</t>
    </rPh>
    <rPh sb="53" eb="54">
      <t>ニチ</t>
    </rPh>
    <rPh sb="54" eb="56">
      <t>ミマン</t>
    </rPh>
    <phoneticPr fontId="2"/>
  </si>
  <si>
    <t>他事業所で同加算の算定</t>
    <rPh sb="0" eb="1">
      <t>ホカ</t>
    </rPh>
    <rPh sb="1" eb="4">
      <t>ジギョウショ</t>
    </rPh>
    <rPh sb="5" eb="6">
      <t>ドウ</t>
    </rPh>
    <rPh sb="6" eb="8">
      <t>カサン</t>
    </rPh>
    <rPh sb="9" eb="11">
      <t>サンテイ</t>
    </rPh>
    <phoneticPr fontId="2"/>
  </si>
  <si>
    <t>算定なし</t>
    <rPh sb="0" eb="2">
      <t>サンテイ</t>
    </rPh>
    <phoneticPr fontId="2"/>
  </si>
  <si>
    <t>個別機能訓練加算の算定</t>
    <rPh sb="0" eb="2">
      <t>コベツ</t>
    </rPh>
    <rPh sb="2" eb="4">
      <t>キノウ</t>
    </rPh>
    <rPh sb="4" eb="6">
      <t>クンレン</t>
    </rPh>
    <rPh sb="6" eb="8">
      <t>カサン</t>
    </rPh>
    <rPh sb="9" eb="11">
      <t>サンテイ</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</si>
  <si>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</si>
  <si>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７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</si>
  <si>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８　処遇改善の内容等について、インターネットの利用その他の適切な方法により公表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</si>
  <si>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</si>
  <si>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６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</si>
  <si>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７　処遇改善の内容等について、インターネットの利用その他の適切な方法により公表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</si>
  <si>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日常生活自立度ランクⅢ以上である者の占める割合</t>
    <rPh sb="0" eb="2">
      <t>ニチジョウ</t>
    </rPh>
    <rPh sb="2" eb="4">
      <t>セイカツ</t>
    </rPh>
    <rPh sb="4" eb="7">
      <t>ジリツド</t>
    </rPh>
    <rPh sb="11" eb="13">
      <t>イジョウ</t>
    </rPh>
    <rPh sb="16" eb="17">
      <t>モノ</t>
    </rPh>
    <rPh sb="18" eb="19">
      <t>シ</t>
    </rPh>
    <rPh sb="21" eb="23">
      <t>ワリアイ</t>
    </rPh>
    <phoneticPr fontId="2"/>
  </si>
  <si>
    <t>５割以上</t>
    <rPh sb="1" eb="2">
      <t>ワリ</t>
    </rPh>
    <rPh sb="2" eb="4">
      <t>イジョウ</t>
    </rPh>
    <phoneticPr fontId="2"/>
  </si>
  <si>
    <t>介護職員その他の従業者に対し、身体的拘束等の適正化のための研修を年２回以上実施し、その内容を記録</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3">
      <t>ネン</t>
    </rPh>
    <rPh sb="34" eb="37">
      <t>カイイジョウ</t>
    </rPh>
    <rPh sb="37" eb="39">
      <t>ジッシ</t>
    </rPh>
    <rPh sb="43" eb="45">
      <t>ナイヨウ</t>
    </rPh>
    <rPh sb="46" eb="48">
      <t>キロク</t>
    </rPh>
    <phoneticPr fontId="2"/>
  </si>
  <si>
    <t>＝</t>
    <phoneticPr fontId="13"/>
  </si>
  <si>
    <t>＋</t>
    <phoneticPr fontId="13"/>
  </si>
  <si>
    <t>合計</t>
    <rPh sb="0" eb="2">
      <t>ゴウケイ</t>
    </rPh>
    <phoneticPr fontId="13"/>
  </si>
  <si>
    <t>常勤換算方法による人数</t>
    <rPh sb="0" eb="2">
      <t>ジョウキン</t>
    </rPh>
    <rPh sb="2" eb="4">
      <t>カンサン</t>
    </rPh>
    <rPh sb="4" eb="6">
      <t>ホウホウ</t>
    </rPh>
    <rPh sb="9" eb="11">
      <t>ニンズウ</t>
    </rPh>
    <phoneticPr fontId="13"/>
  </si>
  <si>
    <t>常勤の従業者の人数</t>
  </si>
  <si>
    <t>常勤換算方法対象外の</t>
    <rPh sb="0" eb="2">
      <t>ジョウキン</t>
    </rPh>
    <rPh sb="2" eb="4">
      <t>カンサン</t>
    </rPh>
    <rPh sb="4" eb="6">
      <t>ホウホウ</t>
    </rPh>
    <rPh sb="6" eb="9">
      <t>タイショウガイ</t>
    </rPh>
    <phoneticPr fontId="13"/>
  </si>
  <si>
    <t>■ 介護職員の常勤換算方法による人数</t>
    <rPh sb="2" eb="4">
      <t>カイゴ</t>
    </rPh>
    <rPh sb="4" eb="6">
      <t>ショクイン</t>
    </rPh>
    <rPh sb="7" eb="9">
      <t>ジョウキン</t>
    </rPh>
    <rPh sb="9" eb="11">
      <t>カンサン</t>
    </rPh>
    <rPh sb="11" eb="13">
      <t>ホウホウ</t>
    </rPh>
    <rPh sb="16" eb="18">
      <t>ニンズウ</t>
    </rPh>
    <phoneticPr fontId="13"/>
  </si>
  <si>
    <t>■ 看護職員の常勤換算方法による人数</t>
    <rPh sb="2" eb="4">
      <t>カンゴ</t>
    </rPh>
    <rPh sb="4" eb="6">
      <t>ショクイン</t>
    </rPh>
    <rPh sb="7" eb="9">
      <t>ジョウキン</t>
    </rPh>
    <rPh sb="9" eb="11">
      <t>カンサン</t>
    </rPh>
    <rPh sb="11" eb="13">
      <t>ホウホウ</t>
    </rPh>
    <rPh sb="16" eb="18">
      <t>ニンズウ</t>
    </rPh>
    <phoneticPr fontId="13"/>
  </si>
  <si>
    <t>（小数点第2位以下切り捨て）</t>
    <rPh sb="1" eb="4">
      <t>ショウスウテン</t>
    </rPh>
    <rPh sb="4" eb="5">
      <t>ダイ</t>
    </rPh>
    <rPh sb="6" eb="7">
      <t>イ</t>
    </rPh>
    <rPh sb="7" eb="9">
      <t>イカ</t>
    </rPh>
    <rPh sb="9" eb="10">
      <t>キ</t>
    </rPh>
    <rPh sb="11" eb="12">
      <t>ス</t>
    </rPh>
    <phoneticPr fontId="13"/>
  </si>
  <si>
    <t>÷</t>
    <phoneticPr fontId="13"/>
  </si>
  <si>
    <t>非常勤で兼務</t>
    <rPh sb="0" eb="3">
      <t>ヒジョウキン</t>
    </rPh>
    <rPh sb="4" eb="6">
      <t>ケンム</t>
    </rPh>
    <phoneticPr fontId="13"/>
  </si>
  <si>
    <t>D</t>
    <phoneticPr fontId="13"/>
  </si>
  <si>
    <t>常勤換算後の人数</t>
    <rPh sb="0" eb="2">
      <t>ジョウキン</t>
    </rPh>
    <rPh sb="2" eb="4">
      <t>カンサン</t>
    </rPh>
    <rPh sb="4" eb="5">
      <t>ゴ</t>
    </rPh>
    <rPh sb="6" eb="8">
      <t>ニンズウ</t>
    </rPh>
    <phoneticPr fontId="13"/>
  </si>
  <si>
    <t>非常勤で専従</t>
    <rPh sb="0" eb="3">
      <t>ヒジョウキン</t>
    </rPh>
    <rPh sb="4" eb="6">
      <t>センジュウ</t>
    </rPh>
    <phoneticPr fontId="13"/>
  </si>
  <si>
    <t>C</t>
    <phoneticPr fontId="13"/>
  </si>
  <si>
    <t>常勤の従業者が</t>
    <rPh sb="0" eb="2">
      <t>ジョウキン</t>
    </rPh>
    <rPh sb="3" eb="6">
      <t>ジュウギョウシャ</t>
    </rPh>
    <phoneticPr fontId="13"/>
  </si>
  <si>
    <t>常勤換算の</t>
    <rPh sb="0" eb="2">
      <t>ジョウキン</t>
    </rPh>
    <rPh sb="2" eb="4">
      <t>カンサン</t>
    </rPh>
    <phoneticPr fontId="13"/>
  </si>
  <si>
    <t>常勤で兼務</t>
    <rPh sb="0" eb="2">
      <t>ジョウキン</t>
    </rPh>
    <rPh sb="3" eb="5">
      <t>ケンム</t>
    </rPh>
    <phoneticPr fontId="13"/>
  </si>
  <si>
    <t>B</t>
    <phoneticPr fontId="13"/>
  </si>
  <si>
    <t>■ 常勤換算方法による人数</t>
    <rPh sb="2" eb="4">
      <t>ジョウキン</t>
    </rPh>
    <rPh sb="4" eb="6">
      <t>カンサン</t>
    </rPh>
    <rPh sb="6" eb="8">
      <t>ホウホウ</t>
    </rPh>
    <rPh sb="11" eb="13">
      <t>ニンズウ</t>
    </rPh>
    <phoneticPr fontId="13"/>
  </si>
  <si>
    <t>常勤で専従</t>
    <rPh sb="0" eb="2">
      <t>ジョウキン</t>
    </rPh>
    <rPh sb="3" eb="5">
      <t>センジュウ</t>
    </rPh>
    <phoneticPr fontId="13"/>
  </si>
  <si>
    <t>A</t>
    <phoneticPr fontId="13"/>
  </si>
  <si>
    <t>区分</t>
    <rPh sb="0" eb="2">
      <t>クブン</t>
    </rPh>
    <phoneticPr fontId="13"/>
  </si>
  <si>
    <t>記号</t>
    <rPh sb="0" eb="2">
      <t>キゴウ</t>
    </rPh>
    <phoneticPr fontId="13"/>
  </si>
  <si>
    <t>（勤務形態の記号）</t>
    <rPh sb="1" eb="3">
      <t>キンム</t>
    </rPh>
    <rPh sb="3" eb="5">
      <t>ケイタイ</t>
    </rPh>
    <rPh sb="6" eb="8">
      <t>キゴウ</t>
    </rPh>
    <phoneticPr fontId="13"/>
  </si>
  <si>
    <t>-</t>
    <phoneticPr fontId="13"/>
  </si>
  <si>
    <t>D</t>
    <phoneticPr fontId="13"/>
  </si>
  <si>
    <t>C</t>
    <phoneticPr fontId="13"/>
  </si>
  <si>
    <t>B</t>
    <phoneticPr fontId="13"/>
  </si>
  <si>
    <t>＝</t>
    <phoneticPr fontId="13"/>
  </si>
  <si>
    <t>＋</t>
    <phoneticPr fontId="13"/>
  </si>
  <si>
    <t>A</t>
    <phoneticPr fontId="13"/>
  </si>
  <si>
    <t>介護職員</t>
    <rPh sb="0" eb="2">
      <t>カイゴ</t>
    </rPh>
    <rPh sb="2" eb="4">
      <t>ショクイン</t>
    </rPh>
    <phoneticPr fontId="13"/>
  </si>
  <si>
    <t>看護職員</t>
    <rPh sb="0" eb="2">
      <t>カンゴ</t>
    </rPh>
    <rPh sb="2" eb="4">
      <t>ショクイン</t>
    </rPh>
    <phoneticPr fontId="13"/>
  </si>
  <si>
    <t>常勤の従業者の人数</t>
    <rPh sb="0" eb="2">
      <t>ジョウキン</t>
    </rPh>
    <rPh sb="3" eb="6">
      <t>ジュウギョウシャ</t>
    </rPh>
    <rPh sb="7" eb="9">
      <t>ニンズウ</t>
    </rPh>
    <phoneticPr fontId="13"/>
  </si>
  <si>
    <t>週平均</t>
    <rPh sb="0" eb="3">
      <t>シュウヘイキン</t>
    </rPh>
    <phoneticPr fontId="13"/>
  </si>
  <si>
    <t>当月合計</t>
    <rPh sb="0" eb="2">
      <t>トウゲツ</t>
    </rPh>
    <rPh sb="2" eb="4">
      <t>ゴウケイ</t>
    </rPh>
    <phoneticPr fontId="13"/>
  </si>
  <si>
    <t>常勤換算の対象時間数</t>
    <rPh sb="0" eb="2">
      <t>ジョウキン</t>
    </rPh>
    <rPh sb="2" eb="4">
      <t>カンサン</t>
    </rPh>
    <rPh sb="5" eb="7">
      <t>タイショウ</t>
    </rPh>
    <rPh sb="7" eb="9">
      <t>ジカン</t>
    </rPh>
    <rPh sb="9" eb="10">
      <t>スウ</t>
    </rPh>
    <phoneticPr fontId="13"/>
  </si>
  <si>
    <t>勤務時間数合計</t>
    <rPh sb="0" eb="2">
      <t>キンム</t>
    </rPh>
    <rPh sb="2" eb="5">
      <t>ジカンスウ</t>
    </rPh>
    <rPh sb="5" eb="7">
      <t>ゴウケイ</t>
    </rPh>
    <phoneticPr fontId="13"/>
  </si>
  <si>
    <t>勤務形態</t>
    <rPh sb="0" eb="2">
      <t>キンム</t>
    </rPh>
    <rPh sb="2" eb="4">
      <t>ケイタイ</t>
    </rPh>
    <phoneticPr fontId="13"/>
  </si>
  <si>
    <t>③看護職員と介護職員の合計</t>
    <rPh sb="1" eb="3">
      <t>カンゴ</t>
    </rPh>
    <rPh sb="3" eb="5">
      <t>ショクイン</t>
    </rPh>
    <rPh sb="6" eb="8">
      <t>カイゴ</t>
    </rPh>
    <rPh sb="8" eb="10">
      <t>ショクイン</t>
    </rPh>
    <rPh sb="11" eb="13">
      <t>ゴウケイ</t>
    </rPh>
    <phoneticPr fontId="13"/>
  </si>
  <si>
    <t>②介護職員</t>
    <rPh sb="1" eb="3">
      <t>カイゴ</t>
    </rPh>
    <rPh sb="3" eb="5">
      <t>ショクイン</t>
    </rPh>
    <phoneticPr fontId="13"/>
  </si>
  <si>
    <t>①看護職員</t>
    <rPh sb="1" eb="3">
      <t>カンゴ</t>
    </rPh>
    <rPh sb="3" eb="5">
      <t>ショクイン</t>
    </rPh>
    <phoneticPr fontId="1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</si>
  <si>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13"/>
  </si>
  <si>
    <t>夜勤時間帯の勤務時間数</t>
    <rPh sb="0" eb="2">
      <t>ヤキン</t>
    </rPh>
    <rPh sb="2" eb="5">
      <t>ジカンタイ</t>
    </rPh>
    <rPh sb="6" eb="8">
      <t>キンム</t>
    </rPh>
    <rPh sb="8" eb="11">
      <t>ジカンスウ</t>
    </rPh>
    <phoneticPr fontId="16"/>
  </si>
  <si>
    <t>日中の勤務時間数</t>
    <rPh sb="0" eb="2">
      <t>ニッチュウ</t>
    </rPh>
    <rPh sb="3" eb="5">
      <t>キンム</t>
    </rPh>
    <rPh sb="5" eb="8">
      <t>ジカンスウ</t>
    </rPh>
    <phoneticPr fontId="13"/>
  </si>
  <si>
    <t>シフト記号</t>
    <rPh sb="3" eb="5">
      <t>キゴウ</t>
    </rPh>
    <phoneticPr fontId="16"/>
  </si>
  <si>
    <t>5週目</t>
    <rPh sb="1" eb="2">
      <t>シュウ</t>
    </rPh>
    <rPh sb="2" eb="3">
      <t>メ</t>
    </rPh>
    <phoneticPr fontId="13"/>
  </si>
  <si>
    <t>4週目</t>
    <rPh sb="1" eb="2">
      <t>シュウ</t>
    </rPh>
    <rPh sb="2" eb="3">
      <t>メ</t>
    </rPh>
    <phoneticPr fontId="13"/>
  </si>
  <si>
    <t>3週目</t>
    <rPh sb="1" eb="2">
      <t>シュウ</t>
    </rPh>
    <rPh sb="2" eb="3">
      <t>メ</t>
    </rPh>
    <phoneticPr fontId="13"/>
  </si>
  <si>
    <t>2週目</t>
    <rPh sb="1" eb="2">
      <t>シュウ</t>
    </rPh>
    <rPh sb="2" eb="3">
      <t>メ</t>
    </rPh>
    <phoneticPr fontId="13"/>
  </si>
  <si>
    <t>1週目</t>
    <rPh sb="1" eb="2">
      <t>シュウ</t>
    </rPh>
    <rPh sb="2" eb="3">
      <t>メ</t>
    </rPh>
    <phoneticPr fontId="1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</si>
  <si>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</si>
  <si>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2"/>
  </si>
  <si>
    <t>(12) 勤 務 時 間 数</t>
    <rPh sb="5" eb="6">
      <t>ツトム</t>
    </rPh>
    <rPh sb="7" eb="8">
      <t>ツトム</t>
    </rPh>
    <rPh sb="9" eb="10">
      <t>トキ</t>
    </rPh>
    <rPh sb="11" eb="12">
      <t>アイダ</t>
    </rPh>
    <rPh sb="13" eb="14">
      <t>スウ</t>
    </rPh>
    <phoneticPr fontId="13"/>
  </si>
  <si>
    <t>日中／夜勤時間帯
の区分</t>
    <rPh sb="0" eb="2">
      <t>ニッチュウ</t>
    </rPh>
    <rPh sb="3" eb="5">
      <t>ヤキン</t>
    </rPh>
    <rPh sb="5" eb="8">
      <t>ジカンタイ</t>
    </rPh>
    <rPh sb="10" eb="12">
      <t>クブン</t>
    </rPh>
    <phoneticPr fontId="13"/>
  </si>
  <si>
    <t>(11) 氏　名</t>
    <phoneticPr fontId="2"/>
  </si>
  <si>
    <t>(10) 資格</t>
    <rPh sb="5" eb="7">
      <t>シカク</t>
    </rPh>
    <phoneticPr fontId="13"/>
  </si>
  <si>
    <t>(9)
勤務
形態</t>
    <phoneticPr fontId="2"/>
  </si>
  <si>
    <t>(8) 
職種</t>
    <phoneticPr fontId="2"/>
  </si>
  <si>
    <t>(7)ユニット名</t>
    <rPh sb="7" eb="8">
      <t>メイ</t>
    </rPh>
    <phoneticPr fontId="13"/>
  </si>
  <si>
    <t>(6)
ユニットリーダー</t>
    <phoneticPr fontId="13"/>
  </si>
  <si>
    <t>No</t>
    <phoneticPr fontId="13"/>
  </si>
  <si>
    <t>人</t>
    <rPh sb="0" eb="1">
      <t>ニン</t>
    </rPh>
    <phoneticPr fontId="13"/>
  </si>
  <si>
    <t>推定数</t>
    <rPh sb="0" eb="2">
      <t>スイテイ</t>
    </rPh>
    <rPh sb="2" eb="3">
      <t>スウ</t>
    </rPh>
    <phoneticPr fontId="13"/>
  </si>
  <si>
    <t>～</t>
    <phoneticPr fontId="13"/>
  </si>
  <si>
    <t>夜勤時間帯</t>
    <rPh sb="0" eb="2">
      <t>ヤキン</t>
    </rPh>
    <rPh sb="2" eb="5">
      <t>ジカンタイ</t>
    </rPh>
    <phoneticPr fontId="13"/>
  </si>
  <si>
    <t>（新規に指定を受ける場合）</t>
    <rPh sb="1" eb="3">
      <t>シンキ</t>
    </rPh>
    <rPh sb="4" eb="6">
      <t>シテイ</t>
    </rPh>
    <rPh sb="7" eb="8">
      <t>ウ</t>
    </rPh>
    <rPh sb="10" eb="12">
      <t>バアイ</t>
    </rPh>
    <phoneticPr fontId="13"/>
  </si>
  <si>
    <t>～</t>
    <phoneticPr fontId="13"/>
  </si>
  <si>
    <t>日中（夜勤時間帯以外）の時間帯</t>
    <rPh sb="0" eb="2">
      <t>ニッチュウ</t>
    </rPh>
    <rPh sb="3" eb="5">
      <t>ヤキン</t>
    </rPh>
    <rPh sb="5" eb="8">
      <t>ジカンタイ</t>
    </rPh>
    <rPh sb="8" eb="10">
      <t>イガイ</t>
    </rPh>
    <rPh sb="12" eb="15">
      <t>ジカンタイ</t>
    </rPh>
    <phoneticPr fontId="13"/>
  </si>
  <si>
    <t>前年度の平均値</t>
    <rPh sb="0" eb="3">
      <t>ゼンネンド</t>
    </rPh>
    <rPh sb="4" eb="6">
      <t>ヘイキン</t>
    </rPh>
    <rPh sb="6" eb="7">
      <t>アタイ</t>
    </rPh>
    <phoneticPr fontId="13"/>
  </si>
  <si>
    <t>(3) 日中／夜勤の時間帯の区分</t>
    <rPh sb="4" eb="6">
      <t>ニッチュウ</t>
    </rPh>
    <rPh sb="7" eb="9">
      <t>ヤキン</t>
    </rPh>
    <rPh sb="10" eb="13">
      <t>ジカンタイ</t>
    </rPh>
    <rPh sb="14" eb="16">
      <t>クブン</t>
    </rPh>
    <phoneticPr fontId="13"/>
  </si>
  <si>
    <t>(7) 利用者数</t>
    <rPh sb="4" eb="6">
      <t>リヨウ</t>
    </rPh>
    <rPh sb="6" eb="7">
      <t>シャ</t>
    </rPh>
    <rPh sb="7" eb="8">
      <t>スウ</t>
    </rPh>
    <phoneticPr fontId="13"/>
  </si>
  <si>
    <t>(6) 利用定員</t>
    <rPh sb="4" eb="6">
      <t>リヨウ</t>
    </rPh>
    <rPh sb="6" eb="8">
      <t>テイイン</t>
    </rPh>
    <phoneticPr fontId="13"/>
  </si>
  <si>
    <t>(5) 利用者数</t>
    <rPh sb="4" eb="6">
      <t>リヨウ</t>
    </rPh>
    <rPh sb="6" eb="7">
      <t>シャ</t>
    </rPh>
    <rPh sb="7" eb="8">
      <t>スウ</t>
    </rPh>
    <phoneticPr fontId="13"/>
  </si>
  <si>
    <t>(4) 利用定員</t>
    <rPh sb="4" eb="6">
      <t>リヨウ</t>
    </rPh>
    <rPh sb="6" eb="8">
      <t>テイイン</t>
    </rPh>
    <phoneticPr fontId="13"/>
  </si>
  <si>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13"/>
  </si>
  <si>
    <t>(特定施設入居者生活介護）</t>
    <rPh sb="1" eb="3">
      <t>トクテイ</t>
    </rPh>
    <rPh sb="3" eb="5">
      <t>シセツ</t>
    </rPh>
    <rPh sb="5" eb="8">
      <t>ニュウキョシャ</t>
    </rPh>
    <rPh sb="8" eb="10">
      <t>セイカツ</t>
    </rPh>
    <rPh sb="10" eb="12">
      <t>カイゴ</t>
    </rPh>
    <phoneticPr fontId="13"/>
  </si>
  <si>
    <t>日</t>
    <rPh sb="0" eb="1">
      <t>ニチ</t>
    </rPh>
    <phoneticPr fontId="13"/>
  </si>
  <si>
    <t>当月の日数</t>
    <rPh sb="0" eb="2">
      <t>トウゲツ</t>
    </rPh>
    <rPh sb="3" eb="5">
      <t>ニッスウ</t>
    </rPh>
    <phoneticPr fontId="13"/>
  </si>
  <si>
    <t>時間/月</t>
    <rPh sb="0" eb="2">
      <t>ジカン</t>
    </rPh>
    <rPh sb="3" eb="4">
      <t>ツキ</t>
    </rPh>
    <phoneticPr fontId="13"/>
  </si>
  <si>
    <t>時間/週</t>
    <rPh sb="0" eb="2">
      <t>ジカン</t>
    </rPh>
    <rPh sb="3" eb="4">
      <t>シュウ</t>
    </rPh>
    <phoneticPr fontId="13"/>
  </si>
  <si>
    <t>時間/日</t>
    <rPh sb="0" eb="2">
      <t>ジカン</t>
    </rPh>
    <rPh sb="3" eb="4">
      <t>ニチ</t>
    </rPh>
    <phoneticPr fontId="13"/>
  </si>
  <si>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3"/>
  </si>
  <si>
    <t>計画</t>
  </si>
  <si>
    <t>(1)</t>
    <phoneticPr fontId="13"/>
  </si>
  <si>
    <t>）</t>
    <phoneticPr fontId="13"/>
  </si>
  <si>
    <t>○○○○</t>
    <phoneticPr fontId="13"/>
  </si>
  <si>
    <t>事業所名（</t>
    <rPh sb="0" eb="3">
      <t>ジギョウショ</t>
    </rPh>
    <rPh sb="3" eb="4">
      <t>メイ</t>
    </rPh>
    <phoneticPr fontId="13"/>
  </si>
  <si>
    <t>月</t>
    <rPh sb="0" eb="1">
      <t>ゲツ</t>
    </rPh>
    <phoneticPr fontId="13"/>
  </si>
  <si>
    <t>年</t>
    <rPh sb="0" eb="1">
      <t>ネン</t>
    </rPh>
    <phoneticPr fontId="13"/>
  </si>
  <si>
    <t>)</t>
    <phoneticPr fontId="13"/>
  </si>
  <si>
    <t>(</t>
    <phoneticPr fontId="13"/>
  </si>
  <si>
    <t>令和</t>
    <rPh sb="0" eb="2">
      <t>レイワ</t>
    </rPh>
    <phoneticPr fontId="13"/>
  </si>
  <si>
    <t>特定施設入居者生活介護</t>
    <rPh sb="0" eb="2">
      <t>トクテイ</t>
    </rPh>
    <rPh sb="2" eb="4">
      <t>シセツ</t>
    </rPh>
    <rPh sb="4" eb="7">
      <t>ニュウキョシャ</t>
    </rPh>
    <rPh sb="7" eb="9">
      <t>セイカツ</t>
    </rPh>
    <rPh sb="9" eb="11">
      <t>カイゴ</t>
    </rPh>
    <phoneticPr fontId="13"/>
  </si>
  <si>
    <t>サービス種別（</t>
    <rPh sb="4" eb="6">
      <t>シュベツ</t>
    </rPh>
    <phoneticPr fontId="13"/>
  </si>
  <si>
    <t>従業者の勤務実績及び勤務形態一覧表　</t>
    <rPh sb="6" eb="8">
      <t>ジッセキ</t>
    </rPh>
    <phoneticPr fontId="2"/>
  </si>
  <si>
    <t>）</t>
    <phoneticPr fontId="13"/>
  </si>
  <si>
    <t>（</t>
    <phoneticPr fontId="13"/>
  </si>
  <si>
    <t>～</t>
    <phoneticPr fontId="13"/>
  </si>
  <si>
    <t>：</t>
    <phoneticPr fontId="13"/>
  </si>
  <si>
    <t>宿直</t>
    <rPh sb="0" eb="2">
      <t>シュクチョク</t>
    </rPh>
    <phoneticPr fontId="13"/>
  </si>
  <si>
    <t>（プルダウン対象外）→</t>
    <rPh sb="6" eb="9">
      <t>タイショウガイ</t>
    </rPh>
    <phoneticPr fontId="13"/>
  </si>
  <si>
    <t>-</t>
    <phoneticPr fontId="13"/>
  </si>
  <si>
    <t>ba</t>
    <phoneticPr fontId="13"/>
  </si>
  <si>
    <t>勤務の場合</t>
    <rPh sb="0" eb="2">
      <t>キンム</t>
    </rPh>
    <rPh sb="3" eb="5">
      <t>バアイ</t>
    </rPh>
    <phoneticPr fontId="13"/>
  </si>
  <si>
    <t>朝・夜の2回</t>
    <rPh sb="0" eb="1">
      <t>アサ</t>
    </rPh>
    <rPh sb="2" eb="3">
      <t>ヨル</t>
    </rPh>
    <rPh sb="5" eb="6">
      <t>カイ</t>
    </rPh>
    <phoneticPr fontId="13"/>
  </si>
  <si>
    <t>1日のうち</t>
    <rPh sb="1" eb="2">
      <t>ニチ</t>
    </rPh>
    <phoneticPr fontId="13"/>
  </si>
  <si>
    <t>az</t>
    <phoneticPr fontId="13"/>
  </si>
  <si>
    <t>実績で早退者がいた場合に使用</t>
    <rPh sb="0" eb="2">
      <t>ジッセキ</t>
    </rPh>
    <rPh sb="3" eb="6">
      <t>ソウタイシャ</t>
    </rPh>
    <rPh sb="9" eb="11">
      <t>バアイ</t>
    </rPh>
    <rPh sb="12" eb="14">
      <t>シヨウ</t>
    </rPh>
    <phoneticPr fontId="13"/>
  </si>
  <si>
    <t>早退(2)</t>
    <rPh sb="0" eb="2">
      <t>ソウタイ</t>
    </rPh>
    <phoneticPr fontId="13"/>
  </si>
  <si>
    <t>早退(1)</t>
    <rPh sb="0" eb="2">
      <t>ソウタイ</t>
    </rPh>
    <phoneticPr fontId="13"/>
  </si>
  <si>
    <t>ag</t>
    <phoneticPr fontId="13"/>
  </si>
  <si>
    <t>（</t>
    <phoneticPr fontId="13"/>
  </si>
  <si>
    <t>～</t>
    <phoneticPr fontId="13"/>
  </si>
  <si>
    <t>）</t>
    <phoneticPr fontId="13"/>
  </si>
  <si>
    <t>（</t>
    <phoneticPr fontId="13"/>
  </si>
  <si>
    <t>～</t>
    <phoneticPr fontId="13"/>
  </si>
  <si>
    <t>：</t>
    <phoneticPr fontId="13"/>
  </si>
  <si>
    <t>af</t>
    <phoneticPr fontId="13"/>
  </si>
  <si>
    <t>）</t>
    <phoneticPr fontId="13"/>
  </si>
  <si>
    <t>～</t>
    <phoneticPr fontId="13"/>
  </si>
  <si>
    <t>）</t>
    <phoneticPr fontId="13"/>
  </si>
  <si>
    <t>（</t>
    <phoneticPr fontId="13"/>
  </si>
  <si>
    <t>：</t>
    <phoneticPr fontId="13"/>
  </si>
  <si>
    <t>ae</t>
    <phoneticPr fontId="13"/>
  </si>
  <si>
    <t>：</t>
    <phoneticPr fontId="13"/>
  </si>
  <si>
    <t>ad</t>
    <phoneticPr fontId="13"/>
  </si>
  <si>
    <t>ac</t>
    <phoneticPr fontId="13"/>
  </si>
  <si>
    <t>ab</t>
    <phoneticPr fontId="13"/>
  </si>
  <si>
    <t>aa</t>
    <phoneticPr fontId="13"/>
  </si>
  <si>
    <t>z</t>
    <phoneticPr fontId="13"/>
  </si>
  <si>
    <t>y</t>
    <phoneticPr fontId="13"/>
  </si>
  <si>
    <t>x</t>
    <phoneticPr fontId="13"/>
  </si>
  <si>
    <t>w</t>
    <phoneticPr fontId="13"/>
  </si>
  <si>
    <t>v</t>
    <phoneticPr fontId="13"/>
  </si>
  <si>
    <t>u</t>
    <phoneticPr fontId="13"/>
  </si>
  <si>
    <t>t</t>
    <phoneticPr fontId="13"/>
  </si>
  <si>
    <t>s</t>
    <phoneticPr fontId="13"/>
  </si>
  <si>
    <t>r</t>
    <phoneticPr fontId="13"/>
  </si>
  <si>
    <t>q</t>
    <phoneticPr fontId="13"/>
  </si>
  <si>
    <t>p</t>
    <phoneticPr fontId="13"/>
  </si>
  <si>
    <t>o</t>
    <phoneticPr fontId="13"/>
  </si>
  <si>
    <t>n</t>
    <phoneticPr fontId="13"/>
  </si>
  <si>
    <t>m</t>
    <phoneticPr fontId="13"/>
  </si>
  <si>
    <t>l</t>
    <phoneticPr fontId="13"/>
  </si>
  <si>
    <t>k</t>
    <phoneticPr fontId="13"/>
  </si>
  <si>
    <t>j</t>
    <phoneticPr fontId="13"/>
  </si>
  <si>
    <t>i</t>
    <phoneticPr fontId="13"/>
  </si>
  <si>
    <t>h</t>
    <phoneticPr fontId="13"/>
  </si>
  <si>
    <t>g</t>
    <phoneticPr fontId="13"/>
  </si>
  <si>
    <t>f</t>
    <phoneticPr fontId="13"/>
  </si>
  <si>
    <t>e</t>
    <phoneticPr fontId="13"/>
  </si>
  <si>
    <t>d</t>
    <phoneticPr fontId="13"/>
  </si>
  <si>
    <t>c</t>
    <phoneticPr fontId="13"/>
  </si>
  <si>
    <t>b</t>
    <phoneticPr fontId="13"/>
  </si>
  <si>
    <t>a</t>
    <phoneticPr fontId="13"/>
  </si>
  <si>
    <t>研</t>
    <rPh sb="0" eb="1">
      <t>ケン</t>
    </rPh>
    <phoneticPr fontId="13"/>
  </si>
  <si>
    <t>研：研修</t>
    <rPh sb="0" eb="1">
      <t>ケン</t>
    </rPh>
    <rPh sb="2" eb="4">
      <t>ケンシュウ</t>
    </rPh>
    <phoneticPr fontId="13"/>
  </si>
  <si>
    <t>-</t>
    <phoneticPr fontId="13"/>
  </si>
  <si>
    <t>）</t>
    <phoneticPr fontId="13"/>
  </si>
  <si>
    <t>（</t>
    <phoneticPr fontId="13"/>
  </si>
  <si>
    <t>～</t>
    <phoneticPr fontId="13"/>
  </si>
  <si>
    <t>出</t>
    <rPh sb="0" eb="1">
      <t>シュツ</t>
    </rPh>
    <phoneticPr fontId="13"/>
  </si>
  <si>
    <t>出：出張</t>
    <rPh sb="0" eb="1">
      <t>シュツ</t>
    </rPh>
    <rPh sb="2" eb="4">
      <t>シュッチョウ</t>
    </rPh>
    <phoneticPr fontId="13"/>
  </si>
  <si>
    <t>-</t>
    <phoneticPr fontId="13"/>
  </si>
  <si>
    <t>～</t>
    <phoneticPr fontId="13"/>
  </si>
  <si>
    <t>：</t>
    <phoneticPr fontId="13"/>
  </si>
  <si>
    <t>休</t>
    <rPh sb="0" eb="1">
      <t>ヤス</t>
    </rPh>
    <phoneticPr fontId="13"/>
  </si>
  <si>
    <t>休：休暇</t>
    <rPh sb="0" eb="1">
      <t>ヤス</t>
    </rPh>
    <rPh sb="2" eb="4">
      <t>キュウカ</t>
    </rPh>
    <phoneticPr fontId="13"/>
  </si>
  <si>
    <t>の勤務時間</t>
    <rPh sb="1" eb="3">
      <t>キンム</t>
    </rPh>
    <rPh sb="3" eb="5">
      <t>ジカン</t>
    </rPh>
    <phoneticPr fontId="13"/>
  </si>
  <si>
    <t>勤務時間</t>
    <rPh sb="0" eb="2">
      <t>キンム</t>
    </rPh>
    <rPh sb="2" eb="4">
      <t>ジカン</t>
    </rPh>
    <phoneticPr fontId="13"/>
  </si>
  <si>
    <t>うち、休憩時間</t>
    <rPh sb="3" eb="5">
      <t>キュウケイ</t>
    </rPh>
    <rPh sb="5" eb="7">
      <t>ジカン</t>
    </rPh>
    <phoneticPr fontId="13"/>
  </si>
  <si>
    <t>終了</t>
    <rPh sb="0" eb="2">
      <t>シュウリョウ</t>
    </rPh>
    <phoneticPr fontId="13"/>
  </si>
  <si>
    <t>開始</t>
    <rPh sb="0" eb="2">
      <t>カイシ</t>
    </rPh>
    <phoneticPr fontId="13"/>
  </si>
  <si>
    <t>終業時間</t>
    <rPh sb="0" eb="2">
      <t>シュウギョウ</t>
    </rPh>
    <rPh sb="2" eb="4">
      <t>ジカン</t>
    </rPh>
    <phoneticPr fontId="13"/>
  </si>
  <si>
    <t>始業時間</t>
    <rPh sb="0" eb="2">
      <t>シギョウ</t>
    </rPh>
    <rPh sb="2" eb="4">
      <t>ジカン</t>
    </rPh>
    <phoneticPr fontId="13"/>
  </si>
  <si>
    <t>（記号の意味）</t>
    <rPh sb="1" eb="3">
      <t>キゴウ</t>
    </rPh>
    <rPh sb="4" eb="6">
      <t>イミ</t>
    </rPh>
    <phoneticPr fontId="13"/>
  </si>
  <si>
    <t>日中（夜勤時間帯以外）の勤務時間</t>
    <rPh sb="0" eb="2">
      <t>ニッチュウ</t>
    </rPh>
    <rPh sb="3" eb="5">
      <t>ヤキン</t>
    </rPh>
    <rPh sb="5" eb="8">
      <t>ジカンタイ</t>
    </rPh>
    <rPh sb="8" eb="10">
      <t>イガイ</t>
    </rPh>
    <rPh sb="12" eb="14">
      <t>キンム</t>
    </rPh>
    <rPh sb="14" eb="16">
      <t>ジカン</t>
    </rPh>
    <phoneticPr fontId="1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</si>
  <si>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3"/>
  </si>
  <si>
    <t>※24時間表記</t>
    <rPh sb="3" eb="5">
      <t>ジカン</t>
    </rPh>
    <rPh sb="5" eb="7">
      <t>ヒョウキ</t>
    </rPh>
    <phoneticPr fontId="13"/>
  </si>
  <si>
    <t>■シフト記号表（勤務時間帯）</t>
    <rPh sb="4" eb="6">
      <t>キゴウ</t>
    </rPh>
    <rPh sb="6" eb="7">
      <t>ヒョウ</t>
    </rPh>
    <rPh sb="8" eb="10">
      <t>キンム</t>
    </rPh>
    <rPh sb="10" eb="13">
      <t>ジカンタイ</t>
    </rPh>
    <phoneticPr fontId="13"/>
  </si>
  <si>
    <t>≪要 提出≫</t>
    <rPh sb="1" eb="2">
      <t>ヨウ</t>
    </rPh>
    <rPh sb="3" eb="5">
      <t>テイシュツ</t>
    </rPh>
    <phoneticPr fontId="13"/>
  </si>
  <si>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1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</si>
  <si>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3"/>
  </si>
  <si>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13"/>
  </si>
  <si>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</si>
  <si>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3"/>
  </si>
  <si>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3"/>
  </si>
  <si>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3"/>
  </si>
  <si>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13"/>
  </si>
  <si>
    <t>　(11) 従業者の氏名を記入してください。</t>
    <rPh sb="6" eb="9">
      <t>ジュウギョウシャ</t>
    </rPh>
    <rPh sb="10" eb="12">
      <t>シメイ</t>
    </rPh>
    <rPh sb="13" eb="15">
      <t>キニュウ</t>
    </rPh>
    <phoneticPr fontId="1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</si>
  <si>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</si>
  <si>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</si>
  <si>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1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</si>
  <si>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</si>
  <si>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3"/>
  </si>
  <si>
    <t>（注）常勤・非常勤の区分について</t>
    <rPh sb="1" eb="2">
      <t>チュウ</t>
    </rPh>
    <rPh sb="3" eb="5">
      <t>ジョウキン</t>
    </rPh>
    <rPh sb="6" eb="9">
      <t>ヒジョウキン</t>
    </rPh>
    <rPh sb="10" eb="12">
      <t>クブン</t>
    </rPh>
    <phoneticPr fontId="13"/>
  </si>
  <si>
    <t>非常勤で兼務</t>
    <rPh sb="0" eb="1">
      <t>ヒ</t>
    </rPh>
    <rPh sb="1" eb="3">
      <t>ジョウキン</t>
    </rPh>
    <rPh sb="4" eb="6">
      <t>ケンム</t>
    </rPh>
    <phoneticPr fontId="1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</si>
  <si>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3"/>
  </si>
  <si>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</si>
  <si>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計画作成担当者</t>
    <rPh sb="0" eb="2">
      <t>ケイカク</t>
    </rPh>
    <rPh sb="2" eb="4">
      <t>サクセイ</t>
    </rPh>
    <rPh sb="4" eb="7">
      <t>タントウシャ</t>
    </rPh>
    <phoneticPr fontId="13"/>
  </si>
  <si>
    <t>機能訓練指導員</t>
    <rPh sb="0" eb="2">
      <t>キノウ</t>
    </rPh>
    <rPh sb="2" eb="4">
      <t>クンレン</t>
    </rPh>
    <rPh sb="4" eb="7">
      <t>シドウイン</t>
    </rPh>
    <phoneticPr fontId="13"/>
  </si>
  <si>
    <t>生活相談員</t>
    <rPh sb="0" eb="2">
      <t>セイカツ</t>
    </rPh>
    <rPh sb="2" eb="5">
      <t>ソウダンイン</t>
    </rPh>
    <phoneticPr fontId="13"/>
  </si>
  <si>
    <t>管理者</t>
    <rPh sb="0" eb="3">
      <t>カンリシャ</t>
    </rPh>
    <phoneticPr fontId="13"/>
  </si>
  <si>
    <t>職種名</t>
    <rPh sb="0" eb="2">
      <t>ショクシュ</t>
    </rPh>
    <rPh sb="2" eb="3">
      <t>メイ</t>
    </rPh>
    <phoneticPr fontId="13"/>
  </si>
  <si>
    <t>No</t>
    <phoneticPr fontId="13"/>
  </si>
  <si>
    <t xml:space="preserve"> 　　 記入の順序は、職種ごとにまとめてください。</t>
    <rPh sb="4" eb="6">
      <t>キニュウ</t>
    </rPh>
    <rPh sb="7" eb="9">
      <t>ジュンジョ</t>
    </rPh>
    <rPh sb="11" eb="13">
      <t>ショクシュ</t>
    </rPh>
    <phoneticPr fontId="13"/>
  </si>
  <si>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3"/>
  </si>
  <si>
    <t>　　  利用者数は、前年度の平均値（前年度の利用者延数を当該前年度の日数で除して得た数。小数点第2位以下を切り上げ）とします。新規又は再開の場合は、推定数を入力してください。</t>
    <phoneticPr fontId="13"/>
  </si>
  <si>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13"/>
  </si>
  <si>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13"/>
  </si>
  <si>
    <t>　　  新規又は再開の場合は、推定数を入力してください。</t>
    <phoneticPr fontId="13"/>
  </si>
  <si>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13"/>
  </si>
  <si>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13"/>
  </si>
  <si>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13"/>
  </si>
  <si>
    <t>　(3) 事業所における夜勤時間帯を入力してください。</t>
    <rPh sb="5" eb="8">
      <t>ジギョウショ</t>
    </rPh>
    <rPh sb="12" eb="14">
      <t>ヤキン</t>
    </rPh>
    <rPh sb="14" eb="17">
      <t>ジカンタイ</t>
    </rPh>
    <rPh sb="18" eb="20">
      <t>ニュウリョク</t>
    </rPh>
    <phoneticPr fontId="1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</si>
  <si>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3"/>
  </si>
  <si>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3"/>
  </si>
  <si>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3"/>
  </si>
  <si>
    <t>　(1) 「計画」・「実績」のいずれかを選択してください。</t>
    <rPh sb="6" eb="8">
      <t>ケイカク</t>
    </rPh>
    <rPh sb="11" eb="13">
      <t>ジッセキ</t>
    </rPh>
    <rPh sb="20" eb="22">
      <t>センタク</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</si>
  <si>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</si>
  <si>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3"/>
  </si>
  <si>
    <t>・・・プルダウンから選択して入力する必要がある箇所です。</t>
    <rPh sb="10" eb="12">
      <t>センタク</t>
    </rPh>
    <rPh sb="14" eb="16">
      <t>ニュウリョク</t>
    </rPh>
    <rPh sb="18" eb="20">
      <t>ヒツヨウ</t>
    </rPh>
    <rPh sb="23" eb="25">
      <t>カショ</t>
    </rPh>
    <phoneticPr fontId="13"/>
  </si>
  <si>
    <t>下記の記入方法に従って、入力してください。</t>
    <phoneticPr fontId="13"/>
  </si>
  <si>
    <t>・・・直接入力する必要がある箇所です。</t>
    <rPh sb="3" eb="5">
      <t>チョクセツ</t>
    </rPh>
    <rPh sb="5" eb="7">
      <t>ニュウリョク</t>
    </rPh>
    <rPh sb="9" eb="11">
      <t>ヒツヨウ</t>
    </rPh>
    <rPh sb="14" eb="16">
      <t>カショ</t>
    </rPh>
    <phoneticPr fontId="13"/>
  </si>
  <si>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
  </si>
  <si>
    <t>≪提出不要≫</t>
    <rPh sb="1" eb="3">
      <t>テイシュツ</t>
    </rPh>
    <rPh sb="3" eb="5">
      <t>フヨウ</t>
    </rPh>
    <phoneticPr fontId="13"/>
  </si>
  <si>
    <t>A</t>
    <phoneticPr fontId="13"/>
  </si>
  <si>
    <t>ー</t>
  </si>
  <si>
    <t>C</t>
  </si>
  <si>
    <t>d</t>
    <phoneticPr fontId="13"/>
  </si>
  <si>
    <t>d</t>
    <phoneticPr fontId="13"/>
  </si>
  <si>
    <t>a</t>
    <phoneticPr fontId="13"/>
  </si>
  <si>
    <t>○○　CC次郎</t>
    <rPh sb="5" eb="7">
      <t>ジロウ</t>
    </rPh>
    <phoneticPr fontId="13"/>
  </si>
  <si>
    <t>ユニット４</t>
    <phoneticPr fontId="13"/>
  </si>
  <si>
    <t>A</t>
  </si>
  <si>
    <t>o</t>
    <phoneticPr fontId="13"/>
  </si>
  <si>
    <t>○○　BB子</t>
    <rPh sb="5" eb="6">
      <t>コ</t>
    </rPh>
    <phoneticPr fontId="13"/>
  </si>
  <si>
    <t>○○　AA三郎</t>
    <rPh sb="5" eb="7">
      <t>サブロウ</t>
    </rPh>
    <phoneticPr fontId="13"/>
  </si>
  <si>
    <t>○○　Z男</t>
    <rPh sb="4" eb="5">
      <t>オトコ</t>
    </rPh>
    <phoneticPr fontId="13"/>
  </si>
  <si>
    <t>介護福祉士</t>
    <rPh sb="0" eb="2">
      <t>カイゴ</t>
    </rPh>
    <rPh sb="2" eb="5">
      <t>フクシシ</t>
    </rPh>
    <phoneticPr fontId="13"/>
  </si>
  <si>
    <t>○○　Y子</t>
    <rPh sb="4" eb="5">
      <t>コ</t>
    </rPh>
    <phoneticPr fontId="13"/>
  </si>
  <si>
    <t>○</t>
  </si>
  <si>
    <t>○○　X太郎</t>
    <rPh sb="4" eb="6">
      <t>タロウ</t>
    </rPh>
    <phoneticPr fontId="13"/>
  </si>
  <si>
    <t>ユニット３</t>
    <phoneticPr fontId="13"/>
  </si>
  <si>
    <t>○○　W子</t>
    <rPh sb="4" eb="5">
      <t>コ</t>
    </rPh>
    <phoneticPr fontId="13"/>
  </si>
  <si>
    <t>○○　V男</t>
    <rPh sb="4" eb="5">
      <t>オトコ</t>
    </rPh>
    <phoneticPr fontId="13"/>
  </si>
  <si>
    <t>○○　U子</t>
    <rPh sb="4" eb="5">
      <t>コ</t>
    </rPh>
    <phoneticPr fontId="13"/>
  </si>
  <si>
    <t>o</t>
  </si>
  <si>
    <t>○○　T太</t>
    <rPh sb="4" eb="5">
      <t>タ</t>
    </rPh>
    <phoneticPr fontId="13"/>
  </si>
  <si>
    <t>◎</t>
  </si>
  <si>
    <t>○○　S子</t>
    <rPh sb="4" eb="5">
      <t>コ</t>
    </rPh>
    <phoneticPr fontId="13"/>
  </si>
  <si>
    <t>ユニット２</t>
    <phoneticPr fontId="13"/>
  </si>
  <si>
    <t>○○　R次郎</t>
    <rPh sb="4" eb="6">
      <t>ジロウ</t>
    </rPh>
    <phoneticPr fontId="13"/>
  </si>
  <si>
    <t>○○　P子</t>
    <rPh sb="4" eb="5">
      <t>コ</t>
    </rPh>
    <phoneticPr fontId="13"/>
  </si>
  <si>
    <t>○○　N男</t>
    <rPh sb="4" eb="5">
      <t>オトコ</t>
    </rPh>
    <phoneticPr fontId="13"/>
  </si>
  <si>
    <t>○○　M子</t>
    <rPh sb="4" eb="5">
      <t>コ</t>
    </rPh>
    <phoneticPr fontId="13"/>
  </si>
  <si>
    <t>○○　L太</t>
    <rPh sb="4" eb="5">
      <t>タ</t>
    </rPh>
    <phoneticPr fontId="13"/>
  </si>
  <si>
    <t>ユニット１</t>
    <phoneticPr fontId="13"/>
  </si>
  <si>
    <t>○○　K子</t>
    <rPh sb="4" eb="5">
      <t>コ</t>
    </rPh>
    <phoneticPr fontId="13"/>
  </si>
  <si>
    <t>○○　J太郎</t>
    <rPh sb="4" eb="6">
      <t>タロウ</t>
    </rPh>
    <phoneticPr fontId="13"/>
  </si>
  <si>
    <t>○○　H美</t>
    <rPh sb="4" eb="5">
      <t>ミ</t>
    </rPh>
    <phoneticPr fontId="13"/>
  </si>
  <si>
    <t>○○　G太</t>
    <rPh sb="4" eb="5">
      <t>タ</t>
    </rPh>
    <phoneticPr fontId="13"/>
  </si>
  <si>
    <t>看護師</t>
    <rPh sb="0" eb="3">
      <t>カンゴシ</t>
    </rPh>
    <phoneticPr fontId="19"/>
  </si>
  <si>
    <t>b</t>
    <phoneticPr fontId="13"/>
  </si>
  <si>
    <t>○○　F子</t>
    <rPh sb="4" eb="5">
      <t>コ</t>
    </rPh>
    <phoneticPr fontId="13"/>
  </si>
  <si>
    <t>○○　E夫</t>
    <rPh sb="4" eb="5">
      <t>オット</t>
    </rPh>
    <phoneticPr fontId="13"/>
  </si>
  <si>
    <t>B</t>
  </si>
  <si>
    <t>機能訓練指導員を兼務</t>
    <rPh sb="0" eb="2">
      <t>キノウ</t>
    </rPh>
    <rPh sb="2" eb="4">
      <t>クンレン</t>
    </rPh>
    <rPh sb="4" eb="7">
      <t>シドウイン</t>
    </rPh>
    <rPh sb="8" eb="10">
      <t>ケンム</t>
    </rPh>
    <phoneticPr fontId="13"/>
  </si>
  <si>
    <t>e</t>
    <phoneticPr fontId="13"/>
  </si>
  <si>
    <t>○○　C太</t>
    <rPh sb="4" eb="5">
      <t>タ</t>
    </rPh>
    <phoneticPr fontId="13"/>
  </si>
  <si>
    <t>○○　D美</t>
    <rPh sb="4" eb="5">
      <t>ウツク</t>
    </rPh>
    <phoneticPr fontId="13"/>
  </si>
  <si>
    <t>看護師</t>
    <rPh sb="0" eb="3">
      <t>カンゴシ</t>
    </rPh>
    <phoneticPr fontId="13"/>
  </si>
  <si>
    <t>看護職員を兼務</t>
    <rPh sb="0" eb="2">
      <t>カンゴ</t>
    </rPh>
    <rPh sb="2" eb="4">
      <t>ショクイン</t>
    </rPh>
    <rPh sb="5" eb="7">
      <t>ケンム</t>
    </rPh>
    <phoneticPr fontId="13"/>
  </si>
  <si>
    <t>f</t>
    <phoneticPr fontId="13"/>
  </si>
  <si>
    <t>介護支援専門員</t>
    <rPh sb="0" eb="2">
      <t>カイゴ</t>
    </rPh>
    <rPh sb="2" eb="4">
      <t>シエン</t>
    </rPh>
    <rPh sb="4" eb="7">
      <t>センモンイン</t>
    </rPh>
    <phoneticPr fontId="13"/>
  </si>
  <si>
    <t>b</t>
  </si>
  <si>
    <t>○○　B子</t>
    <rPh sb="4" eb="5">
      <t>コ</t>
    </rPh>
    <phoneticPr fontId="13"/>
  </si>
  <si>
    <t>社会福祉主事任用資格</t>
    <rPh sb="0" eb="2">
      <t>シャカイ</t>
    </rPh>
    <rPh sb="2" eb="4">
      <t>フクシ</t>
    </rPh>
    <rPh sb="4" eb="6">
      <t>シュジ</t>
    </rPh>
    <rPh sb="6" eb="8">
      <t>ニンヨウ</t>
    </rPh>
    <rPh sb="8" eb="10">
      <t>シカク</t>
    </rPh>
    <phoneticPr fontId="13"/>
  </si>
  <si>
    <t>○○　A男</t>
    <rPh sb="4" eb="5">
      <t>オトコ</t>
    </rPh>
    <phoneticPr fontId="13"/>
  </si>
  <si>
    <t>厚労　太郎</t>
    <rPh sb="0" eb="2">
      <t>コウロウ</t>
    </rPh>
    <rPh sb="3" eb="5">
      <t>タロウ</t>
    </rPh>
    <phoneticPr fontId="13"/>
  </si>
  <si>
    <t>(11) 氏　名</t>
    <phoneticPr fontId="2"/>
  </si>
  <si>
    <t>(9)
勤務
形態</t>
    <phoneticPr fontId="2"/>
  </si>
  <si>
    <t>(8) 
職種</t>
    <phoneticPr fontId="2"/>
  </si>
  <si>
    <t>(9)
ユニット名</t>
    <rPh sb="8" eb="9">
      <t>メイ</t>
    </rPh>
    <phoneticPr fontId="13"/>
  </si>
  <si>
    <t>(8)
ユニットリーダー</t>
    <phoneticPr fontId="13"/>
  </si>
  <si>
    <t>No</t>
    <phoneticPr fontId="13"/>
  </si>
  <si>
    <t>○○○○</t>
    <phoneticPr fontId="13"/>
  </si>
  <si>
    <t>)</t>
    <phoneticPr fontId="13"/>
  </si>
  <si>
    <t>(</t>
    <phoneticPr fontId="13"/>
  </si>
  <si>
    <t>）</t>
    <phoneticPr fontId="13"/>
  </si>
  <si>
    <t>～</t>
    <phoneticPr fontId="13"/>
  </si>
  <si>
    <t>）</t>
    <phoneticPr fontId="13"/>
  </si>
  <si>
    <t>（</t>
    <phoneticPr fontId="13"/>
  </si>
  <si>
    <t>af</t>
    <phoneticPr fontId="13"/>
  </si>
  <si>
    <t>：</t>
    <phoneticPr fontId="13"/>
  </si>
  <si>
    <t>ae</t>
    <phoneticPr fontId="13"/>
  </si>
  <si>
    <t>ad</t>
    <phoneticPr fontId="13"/>
  </si>
  <si>
    <t>ac</t>
    <phoneticPr fontId="13"/>
  </si>
  <si>
    <t>ab</t>
    <phoneticPr fontId="13"/>
  </si>
  <si>
    <t>aa</t>
    <phoneticPr fontId="13"/>
  </si>
  <si>
    <t>z</t>
    <phoneticPr fontId="13"/>
  </si>
  <si>
    <t>y</t>
    <phoneticPr fontId="13"/>
  </si>
  <si>
    <t>x</t>
    <phoneticPr fontId="13"/>
  </si>
  <si>
    <t>w</t>
    <phoneticPr fontId="13"/>
  </si>
  <si>
    <t>v</t>
    <phoneticPr fontId="13"/>
  </si>
  <si>
    <t>u</t>
    <phoneticPr fontId="13"/>
  </si>
  <si>
    <t>t</t>
    <phoneticPr fontId="13"/>
  </si>
  <si>
    <t>s</t>
    <phoneticPr fontId="13"/>
  </si>
  <si>
    <t>r</t>
    <phoneticPr fontId="13"/>
  </si>
  <si>
    <t>q</t>
    <phoneticPr fontId="13"/>
  </si>
  <si>
    <t>p</t>
    <phoneticPr fontId="13"/>
  </si>
  <si>
    <t>o</t>
    <phoneticPr fontId="13"/>
  </si>
  <si>
    <t>n</t>
    <phoneticPr fontId="13"/>
  </si>
  <si>
    <t>m</t>
    <phoneticPr fontId="13"/>
  </si>
  <si>
    <t>l</t>
    <phoneticPr fontId="13"/>
  </si>
  <si>
    <t>h</t>
    <phoneticPr fontId="13"/>
  </si>
  <si>
    <t>）</t>
    <phoneticPr fontId="1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</si>
  <si>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</si>
  <si>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3"/>
  </si>
  <si>
    <t>　・「名前」に職種名を入力</t>
    <rPh sb="3" eb="5">
      <t>ナマエ</t>
    </rPh>
    <rPh sb="7" eb="9">
      <t>ショクシュ</t>
    </rPh>
    <rPh sb="9" eb="10">
      <t>メイ</t>
    </rPh>
    <rPh sb="11" eb="13">
      <t>ニュウリョク</t>
    </rPh>
    <phoneticPr fontId="13"/>
  </si>
  <si>
    <t>　・「数式」タブ　⇒　「名前の定義」を選択</t>
    <rPh sb="3" eb="5">
      <t>スウシキ</t>
    </rPh>
    <rPh sb="12" eb="14">
      <t>ナマエ</t>
    </rPh>
    <rPh sb="15" eb="17">
      <t>テイギ</t>
    </rPh>
    <rPh sb="19" eb="21">
      <t>センタク</t>
    </rPh>
    <phoneticPr fontId="1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</si>
  <si>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3"/>
  </si>
  <si>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3"/>
  </si>
  <si>
    <t>　行が足りない場合は、適宜追加してください。</t>
    <rPh sb="1" eb="2">
      <t>ギョウ</t>
    </rPh>
    <rPh sb="3" eb="4">
      <t>タ</t>
    </rPh>
    <rPh sb="7" eb="9">
      <t>バアイ</t>
    </rPh>
    <rPh sb="11" eb="13">
      <t>テキギ</t>
    </rPh>
    <rPh sb="13" eb="15">
      <t>ツイカ</t>
    </rPh>
    <phoneticPr fontId="1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</si>
  <si>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3"/>
  </si>
  <si>
    <t>　H列・・・「計画作成担当者」</t>
    <rPh sb="2" eb="3">
      <t>レツ</t>
    </rPh>
    <rPh sb="7" eb="9">
      <t>ケイカク</t>
    </rPh>
    <rPh sb="9" eb="11">
      <t>サクセイ</t>
    </rPh>
    <rPh sb="11" eb="14">
      <t>タントウシャ</t>
    </rPh>
    <phoneticPr fontId="13"/>
  </si>
  <si>
    <t>　G列・・・「機能訓練指導員」</t>
    <rPh sb="2" eb="3">
      <t>レツ</t>
    </rPh>
    <rPh sb="7" eb="9">
      <t>キノウ</t>
    </rPh>
    <rPh sb="9" eb="11">
      <t>クンレン</t>
    </rPh>
    <rPh sb="11" eb="14">
      <t>シドウイン</t>
    </rPh>
    <phoneticPr fontId="13"/>
  </si>
  <si>
    <t>　F列・・・「介護職員」</t>
    <rPh sb="2" eb="3">
      <t>レツ</t>
    </rPh>
    <rPh sb="7" eb="9">
      <t>カイゴ</t>
    </rPh>
    <rPh sb="9" eb="11">
      <t>ショクイン</t>
    </rPh>
    <phoneticPr fontId="13"/>
  </si>
  <si>
    <t>　E列・・・「看護職員」</t>
    <rPh sb="2" eb="3">
      <t>レツ</t>
    </rPh>
    <rPh sb="7" eb="9">
      <t>カンゴ</t>
    </rPh>
    <rPh sb="9" eb="11">
      <t>ショクイン</t>
    </rPh>
    <phoneticPr fontId="13"/>
  </si>
  <si>
    <t>　D列・・・「生活相談員」</t>
    <rPh sb="2" eb="3">
      <t>レツ</t>
    </rPh>
    <rPh sb="7" eb="9">
      <t>セイカツ</t>
    </rPh>
    <rPh sb="9" eb="12">
      <t>ソウダンイン</t>
    </rPh>
    <phoneticPr fontId="13"/>
  </si>
  <si>
    <t>　C列・・・「管理者」</t>
    <rPh sb="2" eb="3">
      <t>レツ</t>
    </rPh>
    <rPh sb="7" eb="10">
      <t>カンリシャ</t>
    </rPh>
    <phoneticPr fontId="13"/>
  </si>
  <si>
    <t>　C17～L17・・・「職種」</t>
    <rPh sb="12" eb="14">
      <t>ショクシュ</t>
    </rPh>
    <phoneticPr fontId="13"/>
  </si>
  <si>
    <t>※ INDIRECT関数使用のため、以下のとおりセルに「名前の定義」をしています。</t>
    <rPh sb="10" eb="12">
      <t>カンスウ</t>
    </rPh>
    <rPh sb="12" eb="14">
      <t>シヨウ</t>
    </rPh>
    <rPh sb="18" eb="20">
      <t>イカ</t>
    </rPh>
    <rPh sb="28" eb="30">
      <t>ナマエ</t>
    </rPh>
    <rPh sb="31" eb="33">
      <t>テイギ</t>
    </rPh>
    <phoneticPr fontId="13"/>
  </si>
  <si>
    <t>【自治体の皆様へ】</t>
    <rPh sb="1" eb="4">
      <t>ジチタイ</t>
    </rPh>
    <rPh sb="5" eb="7">
      <t>ミナサマ</t>
    </rPh>
    <phoneticPr fontId="13"/>
  </si>
  <si>
    <t>きゅう師</t>
    <rPh sb="3" eb="4">
      <t>シ</t>
    </rPh>
    <phoneticPr fontId="13"/>
  </si>
  <si>
    <t>はり師</t>
    <rPh sb="2" eb="3">
      <t>シ</t>
    </rPh>
    <phoneticPr fontId="13"/>
  </si>
  <si>
    <t>あん摩マッサージ指圧師</t>
    <rPh sb="2" eb="3">
      <t>マ</t>
    </rPh>
    <rPh sb="8" eb="11">
      <t>シアツシ</t>
    </rPh>
    <phoneticPr fontId="13"/>
  </si>
  <si>
    <t>柔道整復師</t>
    <rPh sb="0" eb="2">
      <t>ジュウドウ</t>
    </rPh>
    <rPh sb="2" eb="5">
      <t>セイフクシ</t>
    </rPh>
    <phoneticPr fontId="13"/>
  </si>
  <si>
    <t>准看護師</t>
    <rPh sb="0" eb="4">
      <t>ジュンカンゴシ</t>
    </rPh>
    <phoneticPr fontId="13"/>
  </si>
  <si>
    <t>言語聴覚士</t>
    <rPh sb="0" eb="2">
      <t>ゲンゴ</t>
    </rPh>
    <rPh sb="2" eb="5">
      <t>チョウカクシ</t>
    </rPh>
    <phoneticPr fontId="13"/>
  </si>
  <si>
    <t>作業療法士</t>
    <rPh sb="0" eb="2">
      <t>サギョウ</t>
    </rPh>
    <rPh sb="2" eb="5">
      <t>リョウホウシ</t>
    </rPh>
    <phoneticPr fontId="13"/>
  </si>
  <si>
    <t>ー</t>
    <phoneticPr fontId="13"/>
  </si>
  <si>
    <t>ー</t>
    <phoneticPr fontId="13"/>
  </si>
  <si>
    <t>理学療法士</t>
    <rPh sb="0" eb="2">
      <t>リガク</t>
    </rPh>
    <rPh sb="2" eb="5">
      <t>リョウホウシ</t>
    </rPh>
    <phoneticPr fontId="13"/>
  </si>
  <si>
    <t>資格</t>
    <rPh sb="0" eb="2">
      <t>シカク</t>
    </rPh>
    <phoneticPr fontId="13"/>
  </si>
  <si>
    <t>２．職種名・資格名称</t>
    <rPh sb="2" eb="4">
      <t>ショクシュ</t>
    </rPh>
    <rPh sb="4" eb="5">
      <t>メイ</t>
    </rPh>
    <rPh sb="6" eb="8">
      <t>シカク</t>
    </rPh>
    <rPh sb="8" eb="10">
      <t>メイショウ</t>
    </rPh>
    <phoneticPr fontId="13"/>
  </si>
  <si>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3"/>
  </si>
  <si>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3"/>
  </si>
  <si>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</si>
  <si>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</si>
  <si>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3"/>
  </si>
  <si>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</si>
  <si>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3"/>
  </si>
  <si>
    <t>サービス種別</t>
    <rPh sb="4" eb="6">
      <t>シュベツ</t>
    </rPh>
    <phoneticPr fontId="13"/>
  </si>
  <si>
    <t>No</t>
    <phoneticPr fontId="13"/>
  </si>
  <si>
    <t>１．サービス種別</t>
    <rPh sb="6" eb="8">
      <t>シュベツ</t>
    </rPh>
    <phoneticPr fontId="13"/>
  </si>
  <si>
    <t>不適</t>
    <rPh sb="0" eb="2">
      <t>フテキ</t>
    </rPh>
    <phoneticPr fontId="2"/>
  </si>
  <si>
    <t>適</t>
    <rPh sb="0" eb="1">
      <t>テキ</t>
    </rPh>
    <phoneticPr fontId="2"/>
  </si>
  <si>
    <t>確認事項</t>
    <rPh sb="0" eb="2">
      <t>カクニン</t>
    </rPh>
    <rPh sb="2" eb="4">
      <t>ジコウ</t>
    </rPh>
    <phoneticPr fontId="2"/>
  </si>
  <si>
    <t>　点検結果を記載してください。</t>
    <rPh sb="1" eb="3">
      <t>テンケン</t>
    </rPh>
    <rPh sb="3" eb="5">
      <t>ケッカ</t>
    </rPh>
    <rPh sb="6" eb="8">
      <t>キサイ</t>
    </rPh>
    <phoneticPr fontId="2"/>
  </si>
  <si>
    <t>自己点検シート（地域密着型特定施設入居者生活介護）</t>
    <rPh sb="0" eb="2">
      <t>ジコ</t>
    </rPh>
    <rPh sb="2" eb="4">
      <t>テンケン</t>
    </rPh>
    <phoneticPr fontId="2"/>
  </si>
  <si>
    <t>自己点検シート（　　　　　　　　　年度）</t>
    <rPh sb="0" eb="2">
      <t>ジコ</t>
    </rPh>
    <rPh sb="2" eb="4">
      <t>テンケン</t>
    </rPh>
    <rPh sb="17" eb="19">
      <t>ネンド</t>
    </rPh>
    <phoneticPr fontId="2"/>
  </si>
  <si>
    <t>サービス種別</t>
    <rPh sb="4" eb="6">
      <t>シュベツ</t>
    </rPh>
    <phoneticPr fontId="2"/>
  </si>
  <si>
    <t>記入日　　　　　　　　年　　　　月　　　　日</t>
    <rPh sb="0" eb="2">
      <t>キニュウ</t>
    </rPh>
    <rPh sb="2" eb="3">
      <t>ビ</t>
    </rPh>
    <rPh sb="11" eb="12">
      <t>ネン</t>
    </rPh>
    <rPh sb="16" eb="17">
      <t>ガツ</t>
    </rPh>
    <rPh sb="21" eb="22">
      <t>ヒ</t>
    </rPh>
    <phoneticPr fontId="2"/>
  </si>
  <si>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2"/>
  </si>
  <si>
    <t>法人名</t>
    <rPh sb="0" eb="2">
      <t>ホウジン</t>
    </rPh>
    <rPh sb="2" eb="3">
      <t>メイ</t>
    </rPh>
    <phoneticPr fontId="2"/>
  </si>
  <si>
    <t>代表者職名・氏名</t>
    <rPh sb="0" eb="3">
      <t>ダイヒョウシャ</t>
    </rPh>
    <rPh sb="3" eb="4">
      <t>ショク</t>
    </rPh>
    <rPh sb="4" eb="5">
      <t>ナ</t>
    </rPh>
    <rPh sb="6" eb="8">
      <t>シメイ</t>
    </rPh>
    <phoneticPr fontId="2"/>
  </si>
  <si>
    <t>事業所番号</t>
    <rPh sb="0" eb="3">
      <t>ジギョウショ</t>
    </rPh>
    <rPh sb="3" eb="5">
      <t>バンゴウ</t>
    </rPh>
    <phoneticPr fontId="2"/>
  </si>
  <si>
    <t>フリガナ</t>
    <phoneticPr fontId="2"/>
  </si>
  <si>
    <t>事業所名</t>
    <rPh sb="0" eb="3">
      <t>ジギョウショ</t>
    </rPh>
    <rPh sb="3" eb="4">
      <t>メイ</t>
    </rPh>
    <phoneticPr fontId="2"/>
  </si>
  <si>
    <t>住所</t>
    <rPh sb="0" eb="2">
      <t>ジュウショ</t>
    </rPh>
    <phoneticPr fontId="2"/>
  </si>
  <si>
    <t>（〒　　　　－　　　　　　　）</t>
    <phoneticPr fontId="2"/>
  </si>
  <si>
    <t>連絡先</t>
    <rPh sb="0" eb="2">
      <t>レンラク</t>
    </rPh>
    <rPh sb="2" eb="3">
      <t>サキ</t>
    </rPh>
    <phoneticPr fontId="2"/>
  </si>
  <si>
    <t>電話</t>
    <rPh sb="0" eb="2">
      <t>デンワ</t>
    </rPh>
    <phoneticPr fontId="2"/>
  </si>
  <si>
    <t>ＦＡＸ</t>
    <phoneticPr fontId="2"/>
  </si>
  <si>
    <t>メールアドレス</t>
    <phoneticPr fontId="2"/>
  </si>
  <si>
    <t>開設年月日</t>
    <rPh sb="0" eb="2">
      <t>カイセツ</t>
    </rPh>
    <rPh sb="2" eb="5">
      <t>ネンガッピ</t>
    </rPh>
    <phoneticPr fontId="2"/>
  </si>
  <si>
    <t>　　　　　　年　　　　　月　　　　　日</t>
    <rPh sb="6" eb="7">
      <t>ネン</t>
    </rPh>
    <rPh sb="12" eb="13">
      <t>ガツ</t>
    </rPh>
    <rPh sb="18" eb="19">
      <t>ヒ</t>
    </rPh>
    <phoneticPr fontId="2"/>
  </si>
  <si>
    <t>指定年月日</t>
    <rPh sb="0" eb="2">
      <t>シテイ</t>
    </rPh>
    <rPh sb="2" eb="5">
      <t>ネンガッピ</t>
    </rPh>
    <phoneticPr fontId="2"/>
  </si>
  <si>
    <t>管理者</t>
    <rPh sb="0" eb="2">
      <t>カンリ</t>
    </rPh>
    <rPh sb="2" eb="3">
      <t>シャ</t>
    </rPh>
    <phoneticPr fontId="2"/>
  </si>
  <si>
    <t>職名</t>
    <rPh sb="0" eb="2">
      <t>ショクメイ</t>
    </rPh>
    <phoneticPr fontId="2"/>
  </si>
  <si>
    <t>氏名</t>
    <rPh sb="0" eb="2">
      <t>シメイ</t>
    </rPh>
    <phoneticPr fontId="2"/>
  </si>
  <si>
    <t>記載担当者</t>
    <rPh sb="0" eb="2">
      <t>キサイ</t>
    </rPh>
    <rPh sb="2" eb="5">
      <t>タントウシャ</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</si>
  <si>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</si>
  <si>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・届出書類の控</t>
    <rPh sb="1" eb="2">
      <t>トドケ</t>
    </rPh>
    <rPh sb="2" eb="3">
      <t>デ</t>
    </rPh>
    <rPh sb="3" eb="5">
      <t>ショルイ</t>
    </rPh>
    <rPh sb="6" eb="7">
      <t>ヒカ</t>
    </rPh>
    <phoneticPr fontId="2"/>
  </si>
  <si>
    <r>
      <t>事業者は，当該指定に係る事業所の名称及び所在地その他厚生労働省令で定める事項に変更があったとき，又は当該地域密着型特定施設入居者生活介護事業を廃止し，休止し，若しくは再開したときは，厚生労働省令で定めるところにより，10日以内に，その旨を市</t>
    </r>
    <r>
      <rPr>
        <sz val="9"/>
        <rFont val="ＭＳ ゴシック"/>
        <family val="3"/>
        <charset val="128"/>
      </rPr>
      <t xml:space="preserve">長に届け出ていますか。
・事業所の名称及び所在地
・申請者の名称及び主たる事務所の所在地並びにその
  代表者の氏名，生年月日，住所及び職名
・申請者の定款，寄附行為等及びその登記事項証明書
　又は条例等
・建物の構造概要及び平面図並びに設備の概要
・事業所の管理者の氏名，生年月日，住所及び経歴
・運営規程
・協力医療機関の名称及び診療科名並びに契約の内容
　(協力歯科医療機関があるときはこれを含む)
・地域密着型サービス費の請求に関する事項
・役員の氏名，生年月日及び住所
・介護支援専門員の氏名及びその登録番号
</t>
    </r>
    <rPh sb="52" eb="64">
      <t>チイキミッチャクガタトクテイシセツニュウキョシャ</t>
    </rPh>
    <rPh sb="199" eb="201">
      <t>キフ</t>
    </rPh>
    <rPh sb="272" eb="274">
      <t>キテイ</t>
    </rPh>
    <rPh sb="290" eb="291">
      <t>ナ</t>
    </rPh>
    <rPh sb="369" eb="371">
      <t>シメイ</t>
    </rPh>
    <phoneticPr fontId="2"/>
  </si>
  <si>
    <t>Ⅴ　変更の届出等</t>
    <rPh sb="2" eb="4">
      <t>ヘンコウ</t>
    </rPh>
    <rPh sb="5" eb="7">
      <t>トドケデ</t>
    </rPh>
    <rPh sb="7" eb="8">
      <t>トウ</t>
    </rPh>
    <phoneticPr fontId="2"/>
  </si>
  <si>
    <r>
      <t>・地域密着型特定施設サービス計画書
・サービス提供記録
・身体的拘束等に関する記録
・市</t>
    </r>
    <r>
      <rPr>
        <sz val="9"/>
        <rFont val="ＭＳ Ｐゴシック"/>
        <family val="3"/>
        <charset val="128"/>
      </rPr>
      <t>への通知に係る記録
・苦情の記録
・事故の記録
・運営推進会議の記録</t>
    </r>
    <rPh sb="1" eb="3">
      <t>チイキ</t>
    </rPh>
    <rPh sb="3" eb="5">
      <t>ミッチャク</t>
    </rPh>
    <rPh sb="5" eb="6">
      <t>カタ</t>
    </rPh>
    <rPh sb="6" eb="8">
      <t>トクテイ</t>
    </rPh>
    <rPh sb="8" eb="10">
      <t>シセツ</t>
    </rPh>
    <rPh sb="14" eb="17">
      <t>ケイカクショ</t>
    </rPh>
    <rPh sb="69" eb="71">
      <t>ウンエイ</t>
    </rPh>
    <rPh sb="71" eb="73">
      <t>スイシン</t>
    </rPh>
    <rPh sb="73" eb="75">
      <t>カイギ</t>
    </rPh>
    <rPh sb="76" eb="78">
      <t>キロク</t>
    </rPh>
    <phoneticPr fontId="2"/>
  </si>
  <si>
    <r>
      <t>利用者に対するサービスの提供に関する次に掲げる記録を整備し，その完結の日から5年間保存していますか。
・地域密着型特定施設サービス計画</t>
    </r>
    <r>
      <rPr>
        <strike/>
        <sz val="9"/>
        <rFont val="ＭＳ ゴシック"/>
        <family val="3"/>
        <charset val="128"/>
      </rPr>
      <t>書</t>
    </r>
    <r>
      <rPr>
        <sz val="9"/>
        <rFont val="ＭＳ ゴシック"/>
        <family val="3"/>
        <charset val="128"/>
      </rPr>
      <t xml:space="preserve">
・提供した具体的なサービスの内容等の記録
・身体的拘束等の態様及び時間，その際の利用者の心身の状況並びに緊急やむを得ない理由の記録
・業務の全部又は一部を委託により他の事業者に行わせる場合の当該事業者の業務の実施状況について定期的に確認した結果等の記録
・利用者に関する市への通知に係る記録
・苦情の内容等の記録
・事故の状況及び事故に際して採った処置についての記録
・運営推進会議から出された報告，評価及び要望，助言等の記録
</t>
    </r>
    <rPh sb="70" eb="72">
      <t>テイキョウ</t>
    </rPh>
    <rPh sb="93" eb="94">
      <t>テキ</t>
    </rPh>
    <rPh sb="271" eb="272">
      <t>オヨ</t>
    </rPh>
    <phoneticPr fontId="2"/>
  </si>
  <si>
    <t>・職員名簿・設備台帳
・会計関係書類</t>
    <phoneticPr fontId="2"/>
  </si>
  <si>
    <t xml:space="preserve">従業者，設備，備品及び会計に関する諸記録を整備していますか。
</t>
  </si>
  <si>
    <t>記録の整備</t>
    <rPh sb="0" eb="2">
      <t>キロク</t>
    </rPh>
    <rPh sb="3" eb="5">
      <t>セイビ</t>
    </rPh>
    <phoneticPr fontId="2"/>
  </si>
  <si>
    <t>・会計関係書類</t>
    <rPh sb="1" eb="3">
      <t>カイケイ</t>
    </rPh>
    <rPh sb="3" eb="5">
      <t>カンケイ</t>
    </rPh>
    <rPh sb="5" eb="7">
      <t>ショルイ</t>
    </rPh>
    <phoneticPr fontId="2"/>
  </si>
  <si>
    <t>他の事業との会計を区分していますか。</t>
    <rPh sb="0" eb="1">
      <t>タ</t>
    </rPh>
    <rPh sb="2" eb="4">
      <t>ジギョウ</t>
    </rPh>
    <rPh sb="6" eb="8">
      <t>カイケイ</t>
    </rPh>
    <rPh sb="9" eb="11">
      <t>クブン</t>
    </rPh>
    <phoneticPr fontId="2"/>
  </si>
  <si>
    <t>会計の区分</t>
    <rPh sb="0" eb="2">
      <t>カイケイ</t>
    </rPh>
    <rPh sb="3" eb="5">
      <t>クブン</t>
    </rPh>
    <phoneticPr fontId="2"/>
  </si>
  <si>
    <t>・事故再発防止検討記録</t>
    <rPh sb="1" eb="3">
      <t>ジコ</t>
    </rPh>
    <rPh sb="3" eb="5">
      <t>サイハツ</t>
    </rPh>
    <rPh sb="5" eb="7">
      <t>ボウシ</t>
    </rPh>
    <rPh sb="7" eb="9">
      <t>ケントウ</t>
    </rPh>
    <rPh sb="9" eb="11">
      <t>キロク</t>
    </rPh>
    <phoneticPr fontId="2"/>
  </si>
  <si>
    <t xml:space="preserve">事故が生じた際には原因を解明し，再発生を防ぐための対策を講じていますか。（過去に事故が生じていない場合，事故に備えて対策を講じていますか。）
</t>
    <rPh sb="9" eb="11">
      <t>ゲンイン</t>
    </rPh>
    <rPh sb="12" eb="14">
      <t>カイメイ</t>
    </rPh>
    <rPh sb="37" eb="39">
      <t>カコ</t>
    </rPh>
    <rPh sb="40" eb="42">
      <t>ジコ</t>
    </rPh>
    <rPh sb="43" eb="44">
      <t>ショウ</t>
    </rPh>
    <rPh sb="49" eb="51">
      <t>バアイ</t>
    </rPh>
    <rPh sb="52" eb="54">
      <t>ジコ</t>
    </rPh>
    <rPh sb="55" eb="56">
      <t>ソナ</t>
    </rPh>
    <phoneticPr fontId="2"/>
  </si>
  <si>
    <t>・損害賠償関係書類</t>
    <rPh sb="1" eb="3">
      <t>ソンガイ</t>
    </rPh>
    <rPh sb="3" eb="5">
      <t>バイショウ</t>
    </rPh>
    <rPh sb="5" eb="7">
      <t>カンケイ</t>
    </rPh>
    <rPh sb="7" eb="9">
      <t>ショルイ</t>
    </rPh>
    <phoneticPr fontId="2"/>
  </si>
  <si>
    <t xml:space="preserve">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
</t>
    <rPh sb="83" eb="85">
      <t>タイセイ</t>
    </rPh>
    <rPh sb="86" eb="87">
      <t>トトノ</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</si>
  <si>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</si>
  <si>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 xml:space="preserve">利用者に対するサービスの提供により事故が発生した場合は，市，当該利用者の家族，当該利用者に係る指定居宅介護支援事業者等に連絡を行うとともに，必要な措置を講じていますか。また，事故の状況及び事故に際して採った処置について記録していますか。（過去に事故が発生していない場合，発生したときに備えて，市，当該利用者の家族，当該利用者に係る指定居宅介護支援事業者等への連絡や，必要な措置，事故の状況・処置について記録をする体制を整えていますか。）
　→事故事例の有無：　有　・　無
</t>
    <rPh sb="0" eb="3">
      <t>リヨウシャ</t>
    </rPh>
    <rPh sb="4" eb="5">
      <t>タイ</t>
    </rPh>
    <rPh sb="12" eb="14">
      <t>テイキョウ</t>
    </rPh>
    <rPh sb="17" eb="19">
      <t>ジコ</t>
    </rPh>
    <rPh sb="20" eb="22">
      <t>ハッセイ</t>
    </rPh>
    <rPh sb="24" eb="26">
      <t>バアイ</t>
    </rPh>
    <rPh sb="30" eb="32">
      <t>トウガイ</t>
    </rPh>
    <rPh sb="32" eb="35">
      <t>リヨウシャ</t>
    </rPh>
    <rPh sb="36" eb="38">
      <t>カゾク</t>
    </rPh>
    <rPh sb="39" eb="41">
      <t>トウガイ</t>
    </rPh>
    <rPh sb="41" eb="44">
      <t>リヨウシャ</t>
    </rPh>
    <rPh sb="45" eb="46">
      <t>カカワ</t>
    </rPh>
    <rPh sb="47" eb="49">
      <t>シテイ</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9" eb="121">
      <t>カコ</t>
    </rPh>
    <rPh sb="122" eb="124">
      <t>ジコ</t>
    </rPh>
    <rPh sb="125" eb="127">
      <t>ハッセイ</t>
    </rPh>
    <rPh sb="132" eb="134">
      <t>バアイ</t>
    </rPh>
    <rPh sb="135" eb="137">
      <t>ハッセイ</t>
    </rPh>
    <rPh sb="142" eb="143">
      <t>ソナ</t>
    </rPh>
    <rPh sb="165" eb="167">
      <t>シテイ</t>
    </rPh>
    <rPh sb="176" eb="177">
      <t>トウ</t>
    </rPh>
    <rPh sb="189" eb="191">
      <t>ジコ</t>
    </rPh>
    <rPh sb="192" eb="194">
      <t>ジョウキョウ</t>
    </rPh>
    <rPh sb="195" eb="197">
      <t>ショチ</t>
    </rPh>
    <rPh sb="201" eb="203">
      <t>キロク</t>
    </rPh>
    <rPh sb="206" eb="208">
      <t>タイセイ</t>
    </rPh>
    <rPh sb="209" eb="210">
      <t>トトノ</t>
    </rPh>
    <rPh sb="221" eb="223">
      <t>ジコ</t>
    </rPh>
    <rPh sb="223" eb="225">
      <t>ジレイ</t>
    </rPh>
    <rPh sb="226" eb="228">
      <t>ウム</t>
    </rPh>
    <rPh sb="230" eb="231">
      <t>ア</t>
    </rPh>
    <rPh sb="234" eb="235">
      <t>ナ</t>
    </rPh>
    <phoneticPr fontId="2"/>
  </si>
  <si>
    <t>事故発生時の対応</t>
    <rPh sb="0" eb="2">
      <t>ジコ</t>
    </rPh>
    <rPh sb="2" eb="4">
      <t>ハッセイ</t>
    </rPh>
    <rPh sb="4" eb="5">
      <t>ジ</t>
    </rPh>
    <rPh sb="6" eb="8">
      <t>タイオウ</t>
    </rPh>
    <phoneticPr fontId="2"/>
  </si>
  <si>
    <t xml:space="preserve">事業の運営に当たっては，その提供した指定地域密着型特定施設入居者生活介護に関する利用者からの苦情に関して，市が派遣する者が相談及び援助を行う事業その他市が実施する事業に協力するよう努めていますか。
</t>
    <rPh sb="18" eb="20">
      <t>シテイ</t>
    </rPh>
    <rPh sb="20" eb="25">
      <t>チイキミッチャクガタ</t>
    </rPh>
    <phoneticPr fontId="2"/>
  </si>
  <si>
    <t xml:space="preserve">事業の運営に当たっては，地域住民又はその自発的な活動等との連携及び協力を行う等の地域との交流を図っていますか。
</t>
  </si>
  <si>
    <t xml:space="preserve">報告，評価，要望，助言等についての記録を作成し，これを公表していますか。
</t>
  </si>
  <si>
    <t xml:space="preserve">運営推進会議をおおむね2月に1回以上開催し，活動状況を報告し，その評価を受けるとともに，必要な要望，助言等を聴く機会を設けていますか。
</t>
  </si>
  <si>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</si>
  <si>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地域との連携等</t>
  </si>
  <si>
    <t xml:space="preserve">国民健康保険団体連合会からの求めがあった場合には，改善内容を国民健康保険団体連合会に報告していますか。
</t>
  </si>
  <si>
    <t xml:space="preserve">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
</t>
  </si>
  <si>
    <r>
      <t>市からの求めがあった場合には，改善内容を市</t>
    </r>
    <r>
      <rPr>
        <sz val="9"/>
        <rFont val="ＭＳ ゴシック"/>
        <family val="3"/>
        <charset val="128"/>
      </rPr>
      <t xml:space="preserve">に報告していますか。
</t>
    </r>
    <phoneticPr fontId="2"/>
  </si>
  <si>
    <r>
      <t>提供したサービスに関し，市が行う文書その他の物件の提出等に応じ，及び市</t>
    </r>
    <r>
      <rPr>
        <sz val="9"/>
        <rFont val="ＭＳ ゴシック"/>
        <family val="3"/>
        <charset val="128"/>
      </rPr>
      <t xml:space="preserve">が行う調査に協力するとともに，市から指導又は助言を受けた場合においては，当該指導又は助言に従って必要な改善を行っていますか。
</t>
    </r>
    <rPh sb="80" eb="81">
      <t>シタガ</t>
    </rPh>
    <phoneticPr fontId="2"/>
  </si>
  <si>
    <t xml:space="preserve">苦情がサービスの質の向上を図る上での重要な情報であるとの認識に立ち，苦情の内容を踏まえ，サービスの質の向上に向けた取組を自ら行っていますか。
</t>
  </si>
  <si>
    <t xml:space="preserve">苦情を受け付けた場合には，当該苦情の内容等を記録していますか。
</t>
  </si>
  <si>
    <r>
      <t>・運営規程
・苦情に関する記録
・苦情対応マニュアル
・苦情に対する対応結果記録
・指導等に関する改善記録
・市</t>
    </r>
    <r>
      <rPr>
        <sz val="9"/>
        <rFont val="ＭＳ ゴシック"/>
        <family val="3"/>
        <charset val="128"/>
      </rPr>
      <t>への報告記録
・国保連からの指導に対する
 　改善記録
・国保連への報告書</t>
    </r>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6">
      <t>シ</t>
    </rPh>
    <rPh sb="58" eb="60">
      <t>ホウコク</t>
    </rPh>
    <rPh sb="60" eb="62">
      <t>キロク</t>
    </rPh>
    <rPh sb="64" eb="65">
      <t>コク</t>
    </rPh>
    <rPh sb="65" eb="66">
      <t>ホ</t>
    </rPh>
    <rPh sb="66" eb="67">
      <t>レン</t>
    </rPh>
    <rPh sb="70" eb="72">
      <t>シドウ</t>
    </rPh>
    <rPh sb="73" eb="74">
      <t>タイ</t>
    </rPh>
    <rPh sb="79" eb="81">
      <t>カイゼン</t>
    </rPh>
    <rPh sb="81" eb="83">
      <t>キロク</t>
    </rPh>
    <rPh sb="85" eb="86">
      <t>コク</t>
    </rPh>
    <rPh sb="86" eb="87">
      <t>ホ</t>
    </rPh>
    <rPh sb="87" eb="88">
      <t>レン</t>
    </rPh>
    <rPh sb="90" eb="93">
      <t>ホウコクショ</t>
    </rPh>
    <phoneticPr fontId="2"/>
  </si>
  <si>
    <t xml:space="preserve">提供したサービスに係る利用者及びその家族からの苦情に迅速かつ適切に対応するために，苦情を受け付けるための窓口を設置する等の必要な措置を講じていますか。
</t>
  </si>
  <si>
    <t>苦情処理</t>
    <rPh sb="0" eb="2">
      <t>クジョウ</t>
    </rPh>
    <rPh sb="2" eb="4">
      <t>ショリ</t>
    </rPh>
    <phoneticPr fontId="2"/>
  </si>
  <si>
    <t>指定居宅介護支援事業者又はその従業者に対し，利用者に特定の事業者によるサービスを利用させることの対償として，金品その他の財産上の利益を供与していませんか。</t>
    <rPh sb="0" eb="2">
      <t>シテイ</t>
    </rPh>
    <phoneticPr fontId="2"/>
  </si>
  <si>
    <t>指定居宅介護支援事業者に対する利益供与等の禁止</t>
    <rPh sb="0" eb="2">
      <t>シテイ</t>
    </rPh>
    <rPh sb="6" eb="8">
      <t>シエン</t>
    </rPh>
    <phoneticPr fontId="2"/>
  </si>
  <si>
    <t>・広告物</t>
    <rPh sb="1" eb="3">
      <t>コウコク</t>
    </rPh>
    <rPh sb="3" eb="4">
      <t>ブツ</t>
    </rPh>
    <phoneticPr fontId="2"/>
  </si>
  <si>
    <t xml:space="preserve">広告をする場合においては，その内容が虚偽又は誇大なものとなっていませんか。
</t>
  </si>
  <si>
    <t>広告</t>
  </si>
  <si>
    <t>・利用者及び家族の同意書</t>
    <rPh sb="1" eb="4">
      <t>リヨウシャ</t>
    </rPh>
    <rPh sb="4" eb="5">
      <t>オヨ</t>
    </rPh>
    <rPh sb="6" eb="8">
      <t>カゾク</t>
    </rPh>
    <rPh sb="9" eb="11">
      <t>ドウイ</t>
    </rPh>
    <rPh sb="11" eb="12">
      <t>ショ</t>
    </rPh>
    <phoneticPr fontId="2"/>
  </si>
  <si>
    <t xml:space="preserve">サービス担当者会議等において，利用者の個人情報を用いる場合は利用者の同意を，利用者の家族の個人情報を用いる場合は当該家族の同意を，あらかじめ文書により得ていますか。
</t>
  </si>
  <si>
    <t>・就業時の取り決め等の記録</t>
    <rPh sb="1" eb="3">
      <t>シュウギョウ</t>
    </rPh>
    <rPh sb="3" eb="4">
      <t>ジ</t>
    </rPh>
    <rPh sb="5" eb="6">
      <t>ト</t>
    </rPh>
    <rPh sb="7" eb="8">
      <t>キ</t>
    </rPh>
    <rPh sb="9" eb="10">
      <t>トウ</t>
    </rPh>
    <rPh sb="11" eb="13">
      <t>キロク</t>
    </rPh>
    <phoneticPr fontId="2"/>
  </si>
  <si>
    <t xml:space="preserve">従業者であった者が，正当な理由がなく，その業務上知り得た利用者又はその家族の秘密を漏らすことがないよう，必要な措置を講じていますか。
</t>
  </si>
  <si>
    <t xml:space="preserve">従業者は，正当な理由がなく，その業務上知り得た利用者又はその家族の秘密を漏らしていませんか。
</t>
  </si>
  <si>
    <t>秘密保持等</t>
  </si>
  <si>
    <t>掲示</t>
  </si>
  <si>
    <t>・感染症対策マニュアル等</t>
    <rPh sb="1" eb="4">
      <t>カンセンショウ</t>
    </rPh>
    <rPh sb="4" eb="6">
      <t>タイサク</t>
    </rPh>
    <rPh sb="11" eb="12">
      <t>トウ</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</si>
  <si>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</si>
  <si>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 xml:space="preserve">利用者の使用する施設，食器その他の設備又は飲用に供する水について，衛生的な管理に努め，又は衛生上必要な措置を講じていますか。
</t>
  </si>
  <si>
    <t>衛生管理等</t>
    <rPh sb="0" eb="2">
      <t>エイセイ</t>
    </rPh>
    <rPh sb="2" eb="5">
      <t>カンリトウ</t>
    </rPh>
    <phoneticPr fontId="2"/>
  </si>
  <si>
    <t>医療機関，他の社会福祉施設及び地域住民と非常災害時における連携及び協力関係を構築するよう努めていますか。</t>
    <rPh sb="0" eb="2">
      <t>イリョウ</t>
    </rPh>
    <rPh sb="2" eb="4">
      <t>キカン</t>
    </rPh>
    <rPh sb="5" eb="6">
      <t>タ</t>
    </rPh>
    <rPh sb="7" eb="9">
      <t>シャカイ</t>
    </rPh>
    <rPh sb="9" eb="11">
      <t>フクシ</t>
    </rPh>
    <rPh sb="11" eb="13">
      <t>シセツ</t>
    </rPh>
    <rPh sb="13" eb="14">
      <t>オヨ</t>
    </rPh>
    <rPh sb="15" eb="17">
      <t>チイキ</t>
    </rPh>
    <rPh sb="17" eb="19">
      <t>ジュウミン</t>
    </rPh>
    <rPh sb="20" eb="22">
      <t>ヒジョウ</t>
    </rPh>
    <rPh sb="22" eb="24">
      <t>サイガイ</t>
    </rPh>
    <rPh sb="24" eb="25">
      <t>ジ</t>
    </rPh>
    <rPh sb="29" eb="31">
      <t>レンケイ</t>
    </rPh>
    <rPh sb="31" eb="32">
      <t>オヨ</t>
    </rPh>
    <rPh sb="33" eb="35">
      <t>キョウリョク</t>
    </rPh>
    <rPh sb="35" eb="37">
      <t>カンケイ</t>
    </rPh>
    <rPh sb="38" eb="40">
      <t>コウチク</t>
    </rPh>
    <rPh sb="44" eb="45">
      <t>ツト</t>
    </rPh>
    <phoneticPr fontId="2"/>
  </si>
  <si>
    <t>非常災害に関する具体的計画は，想定される非常災害の態様ごとに，その程度及び規模に応じたものになっていますか。</t>
    <rPh sb="15" eb="17">
      <t>ソウテイ</t>
    </rPh>
    <rPh sb="20" eb="22">
      <t>ヒジョウ</t>
    </rPh>
    <rPh sb="22" eb="24">
      <t>サイガイ</t>
    </rPh>
    <rPh sb="25" eb="27">
      <t>タイヨウ</t>
    </rPh>
    <rPh sb="33" eb="35">
      <t>テイド</t>
    </rPh>
    <rPh sb="35" eb="36">
      <t>オヨ</t>
    </rPh>
    <rPh sb="37" eb="39">
      <t>キボ</t>
    </rPh>
    <rPh sb="40" eb="41">
      <t>オウ</t>
    </rPh>
    <phoneticPr fontId="2"/>
  </si>
  <si>
    <t>・消防計画
・非常災害に関する具体的計画
・避難訓練等の実施記録</t>
    <rPh sb="1" eb="3">
      <t>ショウボウ</t>
    </rPh>
    <rPh sb="3" eb="5">
      <t>ケイカク</t>
    </rPh>
    <rPh sb="7" eb="9">
      <t>ヒジョウ</t>
    </rPh>
    <rPh sb="9" eb="11">
      <t>サイガイ</t>
    </rPh>
    <rPh sb="12" eb="13">
      <t>カン</t>
    </rPh>
    <rPh sb="15" eb="18">
      <t>グタイテキ</t>
    </rPh>
    <rPh sb="18" eb="20">
      <t>ケイカク</t>
    </rPh>
    <rPh sb="22" eb="24">
      <t>ヒナン</t>
    </rPh>
    <rPh sb="24" eb="26">
      <t>クンレン</t>
    </rPh>
    <rPh sb="26" eb="27">
      <t>トウ</t>
    </rPh>
    <rPh sb="28" eb="30">
      <t>ジッシ</t>
    </rPh>
    <rPh sb="30" eb="32">
      <t>キロク</t>
    </rPh>
    <phoneticPr fontId="41"/>
  </si>
  <si>
    <t xml:space="preserve">非常災害に関する具体的計画を立て，関係機関への通報及び連携体制を整備し，それらを定期的に従業者に周知するとともに，定期的に避難，救出その他必要な訓練を行っていますか。
</t>
    <rPh sb="23" eb="25">
      <t>ツウホウ</t>
    </rPh>
    <rPh sb="25" eb="26">
      <t>オヨ</t>
    </rPh>
    <rPh sb="40" eb="43">
      <t>テイキテキ</t>
    </rPh>
    <rPh sb="44" eb="47">
      <t>ジュウギョウシャ</t>
    </rPh>
    <rPh sb="48" eb="50">
      <t>シュウチ</t>
    </rPh>
    <phoneticPr fontId="2"/>
  </si>
  <si>
    <t>非常災害対策</t>
    <phoneticPr fontId="2"/>
  </si>
  <si>
    <t xml:space="preserve">あらかじめ，協力歯科医療機関を定めておくよう努めていますか。
</t>
  </si>
  <si>
    <t>・協力医療機関との契約書
・協力歯科機関との契約書
・緊急時対応に係る契約書等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9">
      <t>ケイヤクショトウ</t>
    </rPh>
    <phoneticPr fontId="2"/>
  </si>
  <si>
    <t>利用者の病状の急変等に備えるため，あらかじめ，協力医療機関を定め，利用者の入院や休日夜間等における対応について円滑な協力を得るため，協力医療機関との間であらかじめ必要な事項を取り決めていますか。</t>
    <phoneticPr fontId="2"/>
  </si>
  <si>
    <t>協力医療機関等</t>
  </si>
  <si>
    <t>当該事業所の従業者によってサービスを提供していますか。
※　ただし，事業者が業務の管理及び指揮命令を確実に行うことができる場合は，この限りではありません。</t>
    <phoneticPr fontId="2"/>
  </si>
  <si>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</si>
  <si>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 xml:space="preserve">利用者に対し，適切なサービスを提供できるよう，従業者の勤務の体制を定めていますか。
</t>
  </si>
  <si>
    <t>勤務体制の確保等</t>
    <phoneticPr fontId="2"/>
  </si>
  <si>
    <t>・運営規程
・重要事項説明書</t>
    <rPh sb="1" eb="3">
      <t>ウンエイ</t>
    </rPh>
    <rPh sb="3" eb="5">
      <t>キテイ</t>
    </rPh>
    <rPh sb="7" eb="9">
      <t>ジュウヨウ</t>
    </rPh>
    <rPh sb="9" eb="11">
      <t>ジコウ</t>
    </rPh>
    <rPh sb="11" eb="14">
      <t>セツメイショ</t>
    </rPh>
    <phoneticPr fontId="2"/>
  </si>
  <si>
    <t>運営規程</t>
    <rPh sb="0" eb="2">
      <t>ウンエイ</t>
    </rPh>
    <rPh sb="2" eb="4">
      <t>キテイ</t>
    </rPh>
    <phoneticPr fontId="2"/>
  </si>
  <si>
    <t xml:space="preserve">従業者に必要な指揮命令を行っていますか。
</t>
    <phoneticPr fontId="2"/>
  </si>
  <si>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2"/>
  </si>
  <si>
    <t>管理者の責務</t>
    <rPh sb="0" eb="3">
      <t>カンリシャ</t>
    </rPh>
    <rPh sb="4" eb="6">
      <t>セキム</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</si>
  <si>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</si>
  <si>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緊急時等の対応</t>
    <rPh sb="0" eb="3">
      <t>キンキュウジ</t>
    </rPh>
    <rPh sb="3" eb="4">
      <t>トウ</t>
    </rPh>
    <rPh sb="5" eb="7">
      <t>タイオウ</t>
    </rPh>
    <phoneticPr fontId="2"/>
  </si>
  <si>
    <t xml:space="preserve">利用者が，偽りその他不正な行為によって保険給付を受け，又は受けようとしたときは，その旨を市に通知していますか。
</t>
    <rPh sb="0" eb="3">
      <t>リヨウシャ</t>
    </rPh>
    <phoneticPr fontId="2"/>
  </si>
  <si>
    <t>・市に送付した通知に係る
　記録</t>
    <phoneticPr fontId="2"/>
  </si>
  <si>
    <t xml:space="preserve">利用者が，正当な理由なしに利用に関する指示に従わないことにより，要介護状態の程度を増進させたと認められるときは，その旨を市に通知していますか。
</t>
    <rPh sb="0" eb="3">
      <t>リヨウシャ</t>
    </rPh>
    <rPh sb="35" eb="37">
      <t>ジョウタイ</t>
    </rPh>
    <rPh sb="47" eb="48">
      <t>ミト</t>
    </rPh>
    <phoneticPr fontId="2"/>
  </si>
  <si>
    <t>利用者に関する市への通知</t>
    <phoneticPr fontId="2"/>
  </si>
  <si>
    <t>･行事等の交流に関する記録等</t>
    <rPh sb="1" eb="3">
      <t>ギョウジ</t>
    </rPh>
    <rPh sb="3" eb="4">
      <t>トウ</t>
    </rPh>
    <rPh sb="5" eb="7">
      <t>コウリュウ</t>
    </rPh>
    <rPh sb="8" eb="9">
      <t>カン</t>
    </rPh>
    <rPh sb="11" eb="14">
      <t>キロクトウ</t>
    </rPh>
    <phoneticPr fontId="2"/>
  </si>
  <si>
    <t>利用者の家族との連携等</t>
    <phoneticPr fontId="2"/>
  </si>
  <si>
    <t>･相談，援助に関する記録</t>
    <rPh sb="1" eb="3">
      <t>ソウダン</t>
    </rPh>
    <rPh sb="4" eb="6">
      <t>エンジョ</t>
    </rPh>
    <rPh sb="7" eb="8">
      <t>カン</t>
    </rPh>
    <rPh sb="10" eb="12">
      <t>キロク</t>
    </rPh>
    <phoneticPr fontId="2"/>
  </si>
  <si>
    <t>相談及び援助</t>
    <rPh sb="0" eb="2">
      <t>ソウダン</t>
    </rPh>
    <rPh sb="2" eb="3">
      <t>オヨ</t>
    </rPh>
    <rPh sb="4" eb="6">
      <t>エンジョ</t>
    </rPh>
    <phoneticPr fontId="2"/>
  </si>
  <si>
    <t>看護職員は，常に利用者の健康の状況に注意するとともに，健康保持のための適切な措置を講じていますか。</t>
  </si>
  <si>
    <t>健康管理</t>
    <rPh sb="0" eb="2">
      <t>ケンコウ</t>
    </rPh>
    <rPh sb="2" eb="4">
      <t>カンリ</t>
    </rPh>
    <phoneticPr fontId="2"/>
  </si>
  <si>
    <t>･機能訓練に関する記録</t>
    <rPh sb="1" eb="3">
      <t>キノウ</t>
    </rPh>
    <rPh sb="3" eb="5">
      <t>クンレン</t>
    </rPh>
    <rPh sb="6" eb="7">
      <t>カン</t>
    </rPh>
    <rPh sb="9" eb="11">
      <t>キロク</t>
    </rPh>
    <phoneticPr fontId="2"/>
  </si>
  <si>
    <t>利用者の心身の状況等を踏まえ，必要に応じて日常生活を送る上で必要な生活機能の改善又は維持のための機能訓練を行っていますか。</t>
    <phoneticPr fontId="2"/>
  </si>
  <si>
    <t>機能訓練</t>
    <rPh sb="0" eb="2">
      <t>キノウ</t>
    </rPh>
    <rPh sb="2" eb="4">
      <t>クンレン</t>
    </rPh>
    <phoneticPr fontId="2"/>
  </si>
  <si>
    <t>･利用者に関する記録</t>
    <rPh sb="1" eb="3">
      <t>リヨウ</t>
    </rPh>
    <rPh sb="3" eb="4">
      <t>シャ</t>
    </rPh>
    <rPh sb="5" eb="6">
      <t>カン</t>
    </rPh>
    <rPh sb="8" eb="10">
      <t>キロク</t>
    </rPh>
    <phoneticPr fontId="2"/>
  </si>
  <si>
    <t>･地域密着型特定施設サービス計画書
･利用者に関する記録</t>
    <rPh sb="1" eb="6">
      <t>チイキミッチャクガタ</t>
    </rPh>
    <rPh sb="6" eb="8">
      <t>トクテイ</t>
    </rPh>
    <rPh sb="8" eb="10">
      <t>シセツ</t>
    </rPh>
    <rPh sb="14" eb="16">
      <t>ケイカク</t>
    </rPh>
    <rPh sb="16" eb="17">
      <t>ショ</t>
    </rPh>
    <rPh sb="19" eb="21">
      <t>リヨウ</t>
    </rPh>
    <rPh sb="21" eb="22">
      <t>シャ</t>
    </rPh>
    <rPh sb="23" eb="24">
      <t>カン</t>
    </rPh>
    <rPh sb="26" eb="28">
      <t>キロク</t>
    </rPh>
    <phoneticPr fontId="2"/>
  </si>
  <si>
    <t>介護は，利用者の心身の状況に応じ，利用者の自立の支援及び日常生活の充実に資するよう，適切な技術をもって行っていますか。</t>
    <rPh sb="26" eb="27">
      <t>オヨ</t>
    </rPh>
    <phoneticPr fontId="2"/>
  </si>
  <si>
    <t>介護</t>
    <rPh sb="0" eb="2">
      <t>カイゴ</t>
    </rPh>
    <phoneticPr fontId="2"/>
  </si>
  <si>
    <t>□</t>
    <phoneticPr fontId="2"/>
  </si>
  <si>
    <t>サービス計画を利用者に交付していますか。</t>
    <phoneticPr fontId="2"/>
  </si>
  <si>
    <t>□</t>
    <phoneticPr fontId="2"/>
  </si>
  <si>
    <t>□</t>
    <phoneticPr fontId="2"/>
  </si>
  <si>
    <t>･同意文書</t>
    <rPh sb="1" eb="3">
      <t>ドウイ</t>
    </rPh>
    <rPh sb="3" eb="5">
      <t>ブンショ</t>
    </rPh>
    <phoneticPr fontId="2"/>
  </si>
  <si>
    <t>□</t>
    <phoneticPr fontId="2"/>
  </si>
  <si>
    <t>□</t>
    <phoneticPr fontId="2"/>
  </si>
  <si>
    <t>･課題分析の記録</t>
    <rPh sb="1" eb="3">
      <t>カダイ</t>
    </rPh>
    <rPh sb="3" eb="5">
      <t>ブンセキ</t>
    </rPh>
    <rPh sb="6" eb="8">
      <t>キロク</t>
    </rPh>
    <phoneticPr fontId="2"/>
  </si>
  <si>
    <t>･地域密着型特定施設サービス計画書</t>
    <rPh sb="6" eb="8">
      <t>トクテイ</t>
    </rPh>
    <rPh sb="8" eb="10">
      <t>シセツ</t>
    </rPh>
    <rPh sb="14" eb="17">
      <t>ケイカクショ</t>
    </rPh>
    <phoneticPr fontId="2"/>
  </si>
  <si>
    <t>管理者は，計画作成担当者に地域密着型特定施設サービス計画の作成に関する業務を担当させていますか。</t>
    <rPh sb="13" eb="18">
      <t>チイキミッチャクガタ</t>
    </rPh>
    <phoneticPr fontId="2"/>
  </si>
  <si>
    <t>地域密着型特定施設サービス計画の作成</t>
    <rPh sb="0" eb="5">
      <t>チイキミッチャクガタ</t>
    </rPh>
    <rPh sb="5" eb="7">
      <t>トクテイ</t>
    </rPh>
    <rPh sb="7" eb="9">
      <t>シセツ</t>
    </rPh>
    <rPh sb="13" eb="15">
      <t>ケイカク</t>
    </rPh>
    <rPh sb="16" eb="18">
      <t>サクセイ</t>
    </rPh>
    <phoneticPr fontId="2"/>
  </si>
  <si>
    <t>□</t>
    <phoneticPr fontId="2"/>
  </si>
  <si>
    <t>□</t>
    <phoneticPr fontId="2"/>
  </si>
  <si>
    <t>身体的拘束等の適正化のための指針を整備していますか。</t>
    <rPh sb="0" eb="3">
      <t>シンタイテキ</t>
    </rPh>
    <rPh sb="3" eb="6">
      <t>コウソクナド</t>
    </rPh>
    <rPh sb="7" eb="10">
      <t>テキセイカ</t>
    </rPh>
    <rPh sb="14" eb="16">
      <t>シシン</t>
    </rPh>
    <rPh sb="17" eb="19">
      <t>セイビ</t>
    </rPh>
    <phoneticPr fontId="2"/>
  </si>
  <si>
    <t>･身体拘束に関する記録</t>
    <rPh sb="1" eb="3">
      <t>シンタイ</t>
    </rPh>
    <rPh sb="3" eb="5">
      <t>コウソク</t>
    </rPh>
    <rPh sb="6" eb="7">
      <t>カン</t>
    </rPh>
    <rPh sb="9" eb="11">
      <t>キロク</t>
    </rPh>
    <phoneticPr fontId="2"/>
  </si>
  <si>
    <t>□</t>
    <phoneticPr fontId="2"/>
  </si>
  <si>
    <t>･介護日誌
･利用者に関する記録
･身体拘束に関する記録</t>
    <rPh sb="1" eb="3">
      <t>カイゴ</t>
    </rPh>
    <rPh sb="3" eb="5">
      <t>ニッシ</t>
    </rPh>
    <rPh sb="7" eb="10">
      <t>リヨウシャ</t>
    </rPh>
    <rPh sb="11" eb="12">
      <t>カン</t>
    </rPh>
    <rPh sb="14" eb="16">
      <t>キロク</t>
    </rPh>
    <rPh sb="18" eb="20">
      <t>シンタイ</t>
    </rPh>
    <rPh sb="20" eb="22">
      <t>コウソク</t>
    </rPh>
    <rPh sb="23" eb="24">
      <t>カン</t>
    </rPh>
    <rPh sb="26" eb="28">
      <t>キロク</t>
    </rPh>
    <phoneticPr fontId="2"/>
  </si>
  <si>
    <t>･重要事項説明書等
･地域密着型特定施設サービス計画書</t>
    <rPh sb="1" eb="3">
      <t>ジュウヨウ</t>
    </rPh>
    <rPh sb="3" eb="5">
      <t>ジコウ</t>
    </rPh>
    <rPh sb="5" eb="7">
      <t>セツメイ</t>
    </rPh>
    <rPh sb="7" eb="8">
      <t>ショ</t>
    </rPh>
    <rPh sb="8" eb="9">
      <t>トウ</t>
    </rPh>
    <rPh sb="16" eb="18">
      <t>トクテイ</t>
    </rPh>
    <rPh sb="18" eb="20">
      <t>シセツ</t>
    </rPh>
    <rPh sb="24" eb="26">
      <t>ケイカク</t>
    </rPh>
    <rPh sb="26" eb="27">
      <t>ショ</t>
    </rPh>
    <phoneticPr fontId="2"/>
  </si>
  <si>
    <t>･地域密着型特定施設サービス計画書</t>
    <rPh sb="6" eb="8">
      <t>トクテイ</t>
    </rPh>
    <rPh sb="8" eb="10">
      <t>シセツ</t>
    </rPh>
    <rPh sb="14" eb="16">
      <t>ケイカク</t>
    </rPh>
    <rPh sb="16" eb="17">
      <t>ショ</t>
    </rPh>
    <phoneticPr fontId="2"/>
  </si>
  <si>
    <t>･利用者に関する記録
･介護日誌</t>
    <rPh sb="1" eb="3">
      <t>リヨウ</t>
    </rPh>
    <rPh sb="3" eb="4">
      <t>シャ</t>
    </rPh>
    <rPh sb="5" eb="6">
      <t>カン</t>
    </rPh>
    <rPh sb="8" eb="10">
      <t>キロク</t>
    </rPh>
    <rPh sb="12" eb="14">
      <t>カイゴ</t>
    </rPh>
    <rPh sb="14" eb="16">
      <t>ニッシ</t>
    </rPh>
    <phoneticPr fontId="2"/>
  </si>
  <si>
    <t>利用者の要介護状態の軽減又は悪化の防止に資するよう，認知症の状況等利用者の心身の状況等を踏まえて，日常生活に必要な援助を適切に行っていますか。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3">
      <t>ジョウキョウトウ</t>
    </rPh>
    <rPh sb="44" eb="45">
      <t>フ</t>
    </rPh>
    <rPh sb="49" eb="51">
      <t>ニチジョウ</t>
    </rPh>
    <rPh sb="51" eb="53">
      <t>セイカツ</t>
    </rPh>
    <rPh sb="54" eb="56">
      <t>ヒツヨウ</t>
    </rPh>
    <rPh sb="57" eb="59">
      <t>エンジョ</t>
    </rPh>
    <rPh sb="60" eb="62">
      <t>テキセツ</t>
    </rPh>
    <rPh sb="63" eb="64">
      <t>オコナ</t>
    </rPh>
    <phoneticPr fontId="2"/>
  </si>
  <si>
    <t>指定地域密着型特定施設入居者生活介護の取扱方針</t>
    <rPh sb="0" eb="2">
      <t>シテイ</t>
    </rPh>
    <rPh sb="2" eb="7">
      <t>チイキミッチャクガタ</t>
    </rPh>
    <rPh sb="7" eb="9">
      <t>トクテイ</t>
    </rPh>
    <rPh sb="9" eb="11">
      <t>シセツ</t>
    </rPh>
    <rPh sb="11" eb="14">
      <t>ニュウキョシャ</t>
    </rPh>
    <rPh sb="14" eb="16">
      <t>セイカツ</t>
    </rPh>
    <rPh sb="16" eb="18">
      <t>カイゴ</t>
    </rPh>
    <rPh sb="19" eb="21">
      <t>トリアツカイ</t>
    </rPh>
    <rPh sb="21" eb="23">
      <t>ホウシン</t>
    </rPh>
    <phoneticPr fontId="2"/>
  </si>
  <si>
    <t>･サービス提供証明書控</t>
    <rPh sb="5" eb="7">
      <t>テイキョウ</t>
    </rPh>
    <rPh sb="7" eb="9">
      <t>ショウメイ</t>
    </rPh>
    <rPh sb="9" eb="10">
      <t>ショ</t>
    </rPh>
    <rPh sb="10" eb="11">
      <t>ヒカ</t>
    </rPh>
    <phoneticPr fontId="2"/>
  </si>
  <si>
    <t>保険給付の請求のための証明書の交付</t>
    <rPh sb="0" eb="2">
      <t>ホケン</t>
    </rPh>
    <rPh sb="2" eb="4">
      <t>キュウフ</t>
    </rPh>
    <rPh sb="5" eb="7">
      <t>セイキュウ</t>
    </rPh>
    <rPh sb="11" eb="14">
      <t>ショウメイショ</t>
    </rPh>
    <rPh sb="15" eb="17">
      <t>コウフ</t>
    </rPh>
    <phoneticPr fontId="2"/>
  </si>
  <si>
    <t>･説明文書
･同意に関する記録</t>
    <rPh sb="1" eb="3">
      <t>セツメイ</t>
    </rPh>
    <rPh sb="3" eb="5">
      <t>ブンショ</t>
    </rPh>
    <rPh sb="7" eb="9">
      <t>ドウイ</t>
    </rPh>
    <rPh sb="10" eb="11">
      <t>カン</t>
    </rPh>
    <rPh sb="13" eb="15">
      <t>キロク</t>
    </rPh>
    <phoneticPr fontId="2"/>
  </si>
  <si>
    <t>□</t>
    <phoneticPr fontId="2"/>
  </si>
  <si>
    <t>･運営規程
･重要事項説明書
･利用契約書
･領収書控</t>
    <rPh sb="1" eb="3">
      <t>ウンエイ</t>
    </rPh>
    <rPh sb="3" eb="5">
      <t>キテイ</t>
    </rPh>
    <rPh sb="7" eb="9">
      <t>ジュウヨウ</t>
    </rPh>
    <rPh sb="9" eb="11">
      <t>ジコウ</t>
    </rPh>
    <rPh sb="11" eb="14">
      <t>セツメイショ</t>
    </rPh>
    <rPh sb="16" eb="18">
      <t>リヨウ</t>
    </rPh>
    <rPh sb="18" eb="21">
      <t>ケイヤクショ</t>
    </rPh>
    <rPh sb="23" eb="26">
      <t>リョウシュウショ</t>
    </rPh>
    <rPh sb="26" eb="27">
      <t>ヒカ</t>
    </rPh>
    <phoneticPr fontId="2"/>
  </si>
  <si>
    <t>上記の支払いを受ける額のほか，次に掲げる費用の額以外の支払いを利用者から受けていませんか。</t>
  </si>
  <si>
    <t>利用料等の受領</t>
    <rPh sb="0" eb="3">
      <t>リヨウリョウ</t>
    </rPh>
    <rPh sb="3" eb="4">
      <t>トウ</t>
    </rPh>
    <rPh sb="5" eb="7">
      <t>ジュリョウ</t>
    </rPh>
    <phoneticPr fontId="2"/>
  </si>
  <si>
    <t>･運営規程
･領収書控</t>
    <rPh sb="1" eb="3">
      <t>ウンエイ</t>
    </rPh>
    <rPh sb="3" eb="5">
      <t>キテイ</t>
    </rPh>
    <rPh sb="7" eb="10">
      <t>リョウシュウショ</t>
    </rPh>
    <rPh sb="10" eb="11">
      <t>ヒカ</t>
    </rPh>
    <phoneticPr fontId="2"/>
  </si>
  <si>
    <t>･サービス提供票･別表
･領収書控</t>
    <rPh sb="5" eb="7">
      <t>テイキョウ</t>
    </rPh>
    <rPh sb="7" eb="8">
      <t>ヒョウ</t>
    </rPh>
    <rPh sb="9" eb="11">
      <t>ベッピョウ</t>
    </rPh>
    <rPh sb="13" eb="16">
      <t>リョウシュウショ</t>
    </rPh>
    <rPh sb="16" eb="17">
      <t>ヒカ</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</si>
  <si>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</si>
  <si>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t>
    <phoneticPr fontId="2"/>
  </si>
  <si>
    <t>介護サービスを提供した際は，提供した具体的なサービスの内容等を記録していますか。</t>
    <rPh sb="0" eb="2">
      <t>カイゴ</t>
    </rPh>
    <rPh sb="7" eb="9">
      <t>テイキョウ</t>
    </rPh>
    <rPh sb="11" eb="12">
      <t>サイ</t>
    </rPh>
    <rPh sb="14" eb="16">
      <t>テイキョウ</t>
    </rPh>
    <rPh sb="18" eb="21">
      <t>グタイテキ</t>
    </rPh>
    <rPh sb="27" eb="29">
      <t>ナイヨウ</t>
    </rPh>
    <rPh sb="29" eb="30">
      <t>トウ</t>
    </rPh>
    <rPh sb="31" eb="33">
      <t>キロク</t>
    </rPh>
    <phoneticPr fontId="2"/>
  </si>
  <si>
    <t>･被保険者証の写し</t>
    <rPh sb="1" eb="5">
      <t>ヒホケンシャ</t>
    </rPh>
    <rPh sb="5" eb="6">
      <t>ショウ</t>
    </rPh>
    <rPh sb="7" eb="8">
      <t>ウツ</t>
    </rPh>
    <phoneticPr fontId="2"/>
  </si>
  <si>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2"/>
  </si>
  <si>
    <t>サービスの提供の記録</t>
    <rPh sb="5" eb="7">
      <t>テイキョウ</t>
    </rPh>
    <rPh sb="8" eb="10">
      <t>キロク</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</si>
  <si>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</si>
  <si>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2"/>
  </si>
  <si>
    <t>要介護認定の申請に係る援助</t>
    <rPh sb="0" eb="1">
      <t>ヨウ</t>
    </rPh>
    <rPh sb="1" eb="3">
      <t>カイゴ</t>
    </rPh>
    <rPh sb="3" eb="5">
      <t>ニンテイ</t>
    </rPh>
    <rPh sb="6" eb="8">
      <t>シンセイ</t>
    </rPh>
    <rPh sb="9" eb="10">
      <t>カカ</t>
    </rPh>
    <rPh sb="11" eb="13">
      <t>エンジョ</t>
    </rPh>
    <phoneticPr fontId="2"/>
  </si>
  <si>
    <t>□</t>
    <phoneticPr fontId="2"/>
  </si>
  <si>
    <t>受給資格等の確認</t>
    <rPh sb="0" eb="2">
      <t>ジュキュウ</t>
    </rPh>
    <rPh sb="2" eb="4">
      <t>シカク</t>
    </rPh>
    <rPh sb="4" eb="5">
      <t>トウ</t>
    </rPh>
    <rPh sb="6" eb="8">
      <t>カクニン</t>
    </rPh>
    <phoneticPr fontId="2"/>
  </si>
  <si>
    <t>・フェイスシート等</t>
    <phoneticPr fontId="2"/>
  </si>
  <si>
    <t xml:space="preserve">指定地域密着型特定施設入居者生活介護の提供に当たっては，利用者の心身の状況，その置かれている環境等の把握に努めていますか。
</t>
    <rPh sb="0" eb="2">
      <t>シテイ</t>
    </rPh>
    <rPh sb="2" eb="7">
      <t>チイキミッチャクガタ</t>
    </rPh>
    <phoneticPr fontId="2"/>
  </si>
  <si>
    <t>･紹介の記録</t>
    <phoneticPr fontId="2"/>
  </si>
  <si>
    <t>･サービス提供の記録</t>
    <phoneticPr fontId="2"/>
  </si>
  <si>
    <t>・利用申込受付簿</t>
    <phoneticPr fontId="2"/>
  </si>
  <si>
    <t>正当な理由なく，入居者に対するサービスの提供を拒んでいませんか。</t>
    <phoneticPr fontId="2"/>
  </si>
  <si>
    <t>指定地域密着型特定施設入居者生活介護の提供の開始等</t>
    <rPh sb="0" eb="2">
      <t>シテイ</t>
    </rPh>
    <rPh sb="2" eb="7">
      <t>チイキミッチャクガタ</t>
    </rPh>
    <rPh sb="7" eb="9">
      <t>トクテイ</t>
    </rPh>
    <rPh sb="9" eb="11">
      <t>シセツ</t>
    </rPh>
    <rPh sb="11" eb="14">
      <t>ニュウキョシャ</t>
    </rPh>
    <rPh sb="14" eb="16">
      <t>セイカツ</t>
    </rPh>
    <rPh sb="16" eb="18">
      <t>カイゴ</t>
    </rPh>
    <rPh sb="19" eb="21">
      <t>テイキョウ</t>
    </rPh>
    <rPh sb="22" eb="24">
      <t>カイシ</t>
    </rPh>
    <rPh sb="24" eb="25">
      <t>トウ</t>
    </rPh>
    <phoneticPr fontId="2"/>
  </si>
  <si>
    <t>契約において，入居者の権利を不当に狭めるような契約解除の条件を定めていませんか。
※契約書には，介護サービスの内容及び利用料その他の費用の額，契約解除の条件を記載すること。</t>
    <phoneticPr fontId="2"/>
  </si>
  <si>
    <t>・運営規程
・重要事項説明書
・利用契約書
・同意に関する記録</t>
    <phoneticPr fontId="2"/>
  </si>
  <si>
    <t>内容及び手続の説明及び契約の締結等</t>
    <rPh sb="0" eb="2">
      <t>ナイヨウ</t>
    </rPh>
    <rPh sb="2" eb="3">
      <t>オヨ</t>
    </rPh>
    <rPh sb="4" eb="6">
      <t>テツヅ</t>
    </rPh>
    <rPh sb="7" eb="9">
      <t>セツメイ</t>
    </rPh>
    <rPh sb="9" eb="10">
      <t>オヨ</t>
    </rPh>
    <rPh sb="11" eb="13">
      <t>ケイヤク</t>
    </rPh>
    <rPh sb="14" eb="16">
      <t>テイケツ</t>
    </rPh>
    <rPh sb="16" eb="17">
      <t>トウ</t>
    </rPh>
    <phoneticPr fontId="2"/>
  </si>
  <si>
    <t>Ⅳ　運営基準</t>
    <rPh sb="2" eb="4">
      <t>ウンエイ</t>
    </rPh>
    <rPh sb="4" eb="6">
      <t>キジュン</t>
    </rPh>
    <phoneticPr fontId="2"/>
  </si>
  <si>
    <t>消火設備その他の非常災害に際して必要な設備を設けていますか。</t>
    <phoneticPr fontId="2"/>
  </si>
  <si>
    <t>【構造】</t>
    <rPh sb="1" eb="3">
      <t>コウゾウ</t>
    </rPh>
    <phoneticPr fontId="2"/>
  </si>
  <si>
    <t>機能を十分に発揮し得る適当な広さを有していますか。</t>
    <rPh sb="0" eb="2">
      <t>キノウ</t>
    </rPh>
    <rPh sb="3" eb="5">
      <t>ジュウブン</t>
    </rPh>
    <rPh sb="6" eb="8">
      <t>ハッキ</t>
    </rPh>
    <rPh sb="9" eb="10">
      <t>ウ</t>
    </rPh>
    <rPh sb="11" eb="13">
      <t>テキトウ</t>
    </rPh>
    <rPh sb="14" eb="15">
      <t>ヒロ</t>
    </rPh>
    <rPh sb="17" eb="18">
      <t>ユウ</t>
    </rPh>
    <phoneticPr fontId="2"/>
  </si>
  <si>
    <t>【食堂・機能訓練室】</t>
    <rPh sb="1" eb="3">
      <t>ショクドウ</t>
    </rPh>
    <rPh sb="4" eb="6">
      <t>キノウ</t>
    </rPh>
    <rPh sb="6" eb="8">
      <t>クンレン</t>
    </rPh>
    <rPh sb="8" eb="9">
      <t>シツ</t>
    </rPh>
    <phoneticPr fontId="2"/>
  </si>
  <si>
    <t>居室のある階ごとに設置し，非常用設備を備えていますか。</t>
  </si>
  <si>
    <t>【便所】</t>
    <rPh sb="1" eb="3">
      <t>ベンジョ</t>
    </rPh>
    <phoneticPr fontId="2"/>
  </si>
  <si>
    <t>身体の不自由な者が入浴するのに適したものとなっていますか。</t>
    <phoneticPr fontId="2"/>
  </si>
  <si>
    <t>【浴室】</t>
    <rPh sb="1" eb="3">
      <t>ヨクシツ</t>
    </rPh>
    <phoneticPr fontId="2"/>
  </si>
  <si>
    <t>介護を行うために適当な広さを有していますか。</t>
    <rPh sb="0" eb="2">
      <t>カイゴ</t>
    </rPh>
    <rPh sb="3" eb="4">
      <t>オコナ</t>
    </rPh>
    <rPh sb="8" eb="10">
      <t>テキトウ</t>
    </rPh>
    <rPh sb="9" eb="10">
      <t>トウ</t>
    </rPh>
    <rPh sb="11" eb="12">
      <t>ヒロ</t>
    </rPh>
    <rPh sb="14" eb="15">
      <t>ユウ</t>
    </rPh>
    <phoneticPr fontId="2"/>
  </si>
  <si>
    <t>【一時介護室】</t>
    <rPh sb="1" eb="3">
      <t>イチジ</t>
    </rPh>
    <rPh sb="3" eb="6">
      <t>カイゴシツ</t>
    </rPh>
    <phoneticPr fontId="2"/>
  </si>
  <si>
    <r>
      <t>１以上の出入り口は，避難上有効な空</t>
    </r>
    <r>
      <rPr>
        <sz val="9"/>
        <rFont val="ＭＳ ゴシック"/>
        <family val="3"/>
        <charset val="128"/>
      </rPr>
      <t>地，廊下又は広間に直接面して設けていますか。</t>
    </r>
    <phoneticPr fontId="2"/>
  </si>
  <si>
    <t>地階に設けていませんか。</t>
    <phoneticPr fontId="2"/>
  </si>
  <si>
    <t>･平面図
･運営規程
･設備，備品台帳</t>
    <rPh sb="1" eb="4">
      <t>ヘイメンズ</t>
    </rPh>
    <rPh sb="6" eb="8">
      <t>ウンエイ</t>
    </rPh>
    <rPh sb="8" eb="10">
      <t>キテイ</t>
    </rPh>
    <rPh sb="12" eb="14">
      <t>セツビ</t>
    </rPh>
    <rPh sb="15" eb="17">
      <t>ビヒン</t>
    </rPh>
    <rPh sb="17" eb="19">
      <t>ダイチョウ</t>
    </rPh>
    <phoneticPr fontId="2"/>
  </si>
  <si>
    <t>【介護居室】</t>
    <rPh sb="1" eb="3">
      <t>カイゴ</t>
    </rPh>
    <rPh sb="3" eb="5">
      <t>キョシツ</t>
    </rPh>
    <phoneticPr fontId="2"/>
  </si>
  <si>
    <t>･事業所平面図
･設備･備品台帳</t>
    <rPh sb="1" eb="3">
      <t>ジギョウ</t>
    </rPh>
    <rPh sb="3" eb="4">
      <t>ショ</t>
    </rPh>
    <rPh sb="4" eb="7">
      <t>ヘイメンズ</t>
    </rPh>
    <rPh sb="9" eb="11">
      <t>セツビ</t>
    </rPh>
    <rPh sb="12" eb="14">
      <t>ビヒン</t>
    </rPh>
    <rPh sb="14" eb="16">
      <t>ダイチョウ</t>
    </rPh>
    <phoneticPr fontId="2"/>
  </si>
  <si>
    <t>設備及び備品等</t>
    <rPh sb="0" eb="2">
      <t>セツビ</t>
    </rPh>
    <rPh sb="2" eb="3">
      <t>オヨ</t>
    </rPh>
    <rPh sb="4" eb="7">
      <t>ビヒントウ</t>
    </rPh>
    <phoneticPr fontId="2"/>
  </si>
  <si>
    <t>Ⅲ　設備基準</t>
    <rPh sb="2" eb="4">
      <t>セツビ</t>
    </rPh>
    <rPh sb="4" eb="6">
      <t>キジュン</t>
    </rPh>
    <phoneticPr fontId="2"/>
  </si>
  <si>
    <t>・勤務表</t>
    <rPh sb="1" eb="3">
      <t>キンム</t>
    </rPh>
    <rPh sb="3" eb="4">
      <t>ヒョウ</t>
    </rPh>
    <phoneticPr fontId="2"/>
  </si>
  <si>
    <t xml:space="preserve">指定地域密着型特定施設ごとに常勤専従の管理者を配置していますか。
</t>
    <rPh sb="0" eb="2">
      <t>シテイ</t>
    </rPh>
    <rPh sb="2" eb="4">
      <t>チイキ</t>
    </rPh>
    <rPh sb="4" eb="7">
      <t>ミッチャクガタ</t>
    </rPh>
    <rPh sb="7" eb="9">
      <t>トクテイ</t>
    </rPh>
    <rPh sb="9" eb="11">
      <t>シセツ</t>
    </rPh>
    <rPh sb="14" eb="16">
      <t>ジョウキン</t>
    </rPh>
    <rPh sb="16" eb="18">
      <t>センジュウ</t>
    </rPh>
    <phoneticPr fontId="2"/>
  </si>
  <si>
    <t>管理者</t>
  </si>
  <si>
    <t xml:space="preserve">（注）「従業者の勤務実績表(実地指導月の前々月分)：別シート」を添付してください。なお，同表の注意事項を精読されたうえで作成をお願いいたします。
</t>
    <rPh sb="4" eb="7">
      <t>ジュウギョウシャ</t>
    </rPh>
    <rPh sb="47" eb="49">
      <t>チュウイ</t>
    </rPh>
    <rPh sb="49" eb="51">
      <t>ジコウ</t>
    </rPh>
    <rPh sb="52" eb="54">
      <t>セイドク</t>
    </rPh>
    <rPh sb="60" eb="62">
      <t>サクセイ</t>
    </rPh>
    <rPh sb="64" eb="65">
      <t>ネガ</t>
    </rPh>
    <phoneticPr fontId="2"/>
  </si>
  <si>
    <t>【機能訓練指導員】
１以上配置していますか。</t>
    <rPh sb="1" eb="3">
      <t>キノウ</t>
    </rPh>
    <rPh sb="3" eb="5">
      <t>クンレン</t>
    </rPh>
    <rPh sb="5" eb="8">
      <t>シドウイン</t>
    </rPh>
    <rPh sb="14" eb="16">
      <t>ハイチ</t>
    </rPh>
    <phoneticPr fontId="2"/>
  </si>
  <si>
    <t>常に１以上の指定地域密着型特定施設入居者生活介護の提供に当たる介護職員が確保されていますか。</t>
    <rPh sb="8" eb="10">
      <t>チイキ</t>
    </rPh>
    <rPh sb="10" eb="13">
      <t>ミッチャクガタ</t>
    </rPh>
    <phoneticPr fontId="2"/>
  </si>
  <si>
    <t>看護職員（看護師又は准看護師）の数は，常勤換算方法で１以上となっていますか。</t>
    <phoneticPr fontId="2"/>
  </si>
  <si>
    <t>【看護職員又は介護職員】
看護職員及び介護職員の合計数は，常勤換算方法で，利用者の数が３又はその端数を増すごとに１以上となっていますか。（常勤換算方法で　３：１）
※　利用者数は，前年度の平均値</t>
    <rPh sb="1" eb="3">
      <t>カンゴ</t>
    </rPh>
    <rPh sb="3" eb="5">
      <t>ショクイン</t>
    </rPh>
    <rPh sb="5" eb="6">
      <t>マタ</t>
    </rPh>
    <rPh sb="7" eb="9">
      <t>カイゴ</t>
    </rPh>
    <rPh sb="9" eb="11">
      <t>ショクイン</t>
    </rPh>
    <rPh sb="14" eb="16">
      <t>カンゴ</t>
    </rPh>
    <rPh sb="16" eb="18">
      <t>ショクイン</t>
    </rPh>
    <rPh sb="18" eb="19">
      <t>オヨ</t>
    </rPh>
    <rPh sb="20" eb="22">
      <t>カイゴ</t>
    </rPh>
    <rPh sb="22" eb="24">
      <t>ショクイン</t>
    </rPh>
    <rPh sb="25" eb="28">
      <t>ゴウケイスウ</t>
    </rPh>
    <rPh sb="30" eb="32">
      <t>ジョウキン</t>
    </rPh>
    <rPh sb="32" eb="34">
      <t>カンサン</t>
    </rPh>
    <rPh sb="34" eb="36">
      <t>ホウホウ</t>
    </rPh>
    <rPh sb="38" eb="41">
      <t>リヨウシャ</t>
    </rPh>
    <rPh sb="42" eb="43">
      <t>カズ</t>
    </rPh>
    <rPh sb="45" eb="46">
      <t>マタ</t>
    </rPh>
    <rPh sb="49" eb="51">
      <t>ハスウ</t>
    </rPh>
    <rPh sb="52" eb="53">
      <t>マ</t>
    </rPh>
    <rPh sb="58" eb="60">
      <t>イジョウ</t>
    </rPh>
    <rPh sb="70" eb="72">
      <t>ジョウキン</t>
    </rPh>
    <rPh sb="72" eb="74">
      <t>カンサン</t>
    </rPh>
    <rPh sb="74" eb="76">
      <t>ホウホウ</t>
    </rPh>
    <phoneticPr fontId="2"/>
  </si>
  <si>
    <t>１人以上は常勤ですか。</t>
    <phoneticPr fontId="2"/>
  </si>
  <si>
    <t>・職員勤務表
・職員名簿，雇用契約書
・資格を確認する書類
・就業規則
・賃金台帳等
・利用者の入居状況</t>
    <rPh sb="1" eb="3">
      <t>ショクイン</t>
    </rPh>
    <rPh sb="44" eb="47">
      <t>リヨウシャ</t>
    </rPh>
    <rPh sb="48" eb="50">
      <t>ニュウキョ</t>
    </rPh>
    <rPh sb="50" eb="52">
      <t>ジョウキョウ</t>
    </rPh>
    <phoneticPr fontId="2"/>
  </si>
  <si>
    <t>【生活相談員】
１以上配置していますか。</t>
    <rPh sb="1" eb="3">
      <t>セイカツ</t>
    </rPh>
    <rPh sb="3" eb="5">
      <t>ソウダン</t>
    </rPh>
    <rPh sb="5" eb="6">
      <t>イン</t>
    </rPh>
    <phoneticPr fontId="2"/>
  </si>
  <si>
    <t>従業者の員数</t>
    <phoneticPr fontId="2"/>
  </si>
  <si>
    <t>Ⅱ　人員基準</t>
    <rPh sb="2" eb="4">
      <t>ジンイン</t>
    </rPh>
    <rPh sb="4" eb="6">
      <t>キジュン</t>
    </rPh>
    <phoneticPr fontId="2"/>
  </si>
  <si>
    <t>安定的かつ継続的な事業運営に努めていますか。</t>
    <phoneticPr fontId="2"/>
  </si>
  <si>
    <t>・運営規程</t>
    <rPh sb="1" eb="3">
      <t>ウンエイ</t>
    </rPh>
    <rPh sb="3" eb="5">
      <t>キテイ</t>
    </rPh>
    <phoneticPr fontId="2"/>
  </si>
  <si>
    <t>基本方針</t>
    <rPh sb="0" eb="2">
      <t>キホン</t>
    </rPh>
    <rPh sb="2" eb="4">
      <t>ホウシン</t>
    </rPh>
    <phoneticPr fontId="2"/>
  </si>
  <si>
    <t>Ⅰ　基本方針</t>
    <rPh sb="2" eb="4">
      <t>キホン</t>
    </rPh>
    <rPh sb="4" eb="6">
      <t>ホウシン</t>
    </rPh>
    <phoneticPr fontId="2"/>
  </si>
  <si>
    <t>確認書類等</t>
    <rPh sb="0" eb="2">
      <t>カクニン</t>
    </rPh>
    <rPh sb="2" eb="4">
      <t>ショルイ</t>
    </rPh>
    <rPh sb="4" eb="5">
      <t>トウ</t>
    </rPh>
    <phoneticPr fontId="2"/>
  </si>
  <si>
    <t xml:space="preserve">地域密着型特定施設サービス計画に基づき，入浴，排せつ，食事等の介護その他の日常生活上の世話，機能訓練及び療養上の世話を行うことにより，利用者が指定地域密着型特定施設においてその有する能力に応じ自立した日常生活を営むことができるようにするものとなっていますか。
</t>
    <rPh sb="67" eb="70">
      <t>リヨウシャ</t>
    </rPh>
    <phoneticPr fontId="2"/>
  </si>
  <si>
    <t xml:space="preserve">看護職員及び介護職員は，主として指定地域密着型特定施設入居者生活介護の提供に当たるものとし，看護職員及び介護職員のうちそれぞれ1人以上は，常勤の者となっていますか。
</t>
    <rPh sb="18" eb="20">
      <t>チイキ</t>
    </rPh>
    <rPh sb="20" eb="23">
      <t>ミッチャクガタ</t>
    </rPh>
    <phoneticPr fontId="2"/>
  </si>
  <si>
    <t xml:space="preserve">機能訓練指導員は，日常生活を営むのに必要な機能の減退を防止するための訓練を行う能力を有する者（※）を配置していますか。
※　理学療法士，作業療法士，言語聴覚士，看護職員（看護師若しくは准看護師），柔道整復師，あん摩マッサージ指圧師，はり師又はきゅう師（はり師及びきゅう師については，理学療法士，作業療法士，言語聴覚士，看護師，准看護師，柔道整復師又はあん摩マッサージ指圧師の資格を有する機能訓練指導員を配置した事業所で６月以上機能訓練指導に従事した経験を有する者に限る）
</t>
    <phoneticPr fontId="2"/>
  </si>
  <si>
    <t xml:space="preserve">計画作成担当者は，専らその職務に従事する介護支援専門員であって，地域密着型特定施設サービス計画の作成を担当させるのに適当と認められるものとなっていますか。
※ただし，利用者の処遇に支障がない場合は，当該地域密着型特定施設における他の職務に従事することができる。
</t>
    <rPh sb="32" eb="37">
      <t>チイキミッチャクガタ</t>
    </rPh>
    <rPh sb="102" eb="107">
      <t>チイキミッチャクガタ</t>
    </rPh>
    <phoneticPr fontId="2"/>
  </si>
  <si>
    <t xml:space="preserve">指定地域密着型特定施設の建築物（利用者の日常生活のために使用しない附属の建物は除く。）は，耐火建築物又は準耐火建築物となっていますか。
</t>
    <rPh sb="2" eb="7">
      <t>チイキミッチャクガタ</t>
    </rPh>
    <rPh sb="47" eb="49">
      <t>ケンチク</t>
    </rPh>
    <rPh sb="55" eb="57">
      <t>ケンチク</t>
    </rPh>
    <phoneticPr fontId="2"/>
  </si>
  <si>
    <t xml:space="preserve">上記にかかわらず，市長が火災予防，消火活動等に関し専門的知識を有する者の意見を聴いて，次の各号のいずれかの要件を満たす木造かつ平屋建ての地域密着型指定特定施設の建物であって，火災に係る利用者の安全性が確保されていると認めたときは，耐火建築物又は準耐火建築物とすることを要しません。
</t>
    <rPh sb="9" eb="11">
      <t>シチョウ</t>
    </rPh>
    <rPh sb="68" eb="73">
      <t>チイキミッチャクガタ</t>
    </rPh>
    <phoneticPr fontId="2"/>
  </si>
  <si>
    <t xml:space="preserve">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phoneticPr fontId="2"/>
  </si>
  <si>
    <t xml:space="preserve">一時介護室（一時的に利用者を移してサービスを行うための室をいう。以下同じ。），浴室，便所，食堂及び機能訓練室を有していますか。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利用者が同一敷地内にある他の事業所，施設等の浴室及び食堂を利用できる場合にあっては浴室及び食堂を設けないことができます。
</t>
    <rPh sb="155" eb="158">
      <t>リヨウシャ</t>
    </rPh>
    <rPh sb="159" eb="161">
      <t>ドウイツ</t>
    </rPh>
    <rPh sb="161" eb="163">
      <t>シキチ</t>
    </rPh>
    <rPh sb="163" eb="164">
      <t>ナイ</t>
    </rPh>
    <rPh sb="167" eb="168">
      <t>タ</t>
    </rPh>
    <rPh sb="169" eb="172">
      <t>ジギョウショ</t>
    </rPh>
    <phoneticPr fontId="2"/>
  </si>
  <si>
    <t xml:space="preserve">一の居室の定員は，１人としていますか。
ただし，利用者の処遇上必要と認められる場合（※）は，２人とすることができます。
※夫婦で居室を利用する場合など。
</t>
    <rPh sb="62" eb="64">
      <t>フウフ</t>
    </rPh>
    <rPh sb="65" eb="67">
      <t>キョシツ</t>
    </rPh>
    <rPh sb="68" eb="70">
      <t>リヨウ</t>
    </rPh>
    <rPh sb="72" eb="74">
      <t>バアイ</t>
    </rPh>
    <phoneticPr fontId="2"/>
  </si>
  <si>
    <t xml:space="preserve">プライバシーの保護に配慮し，介護を行える適当な広さですか。
※面積基準はなく，利用者の選択に委ねることとするため，利用申込者に対して文書による説明が必要です。
</t>
    <phoneticPr fontId="2"/>
  </si>
  <si>
    <t>設備及び備品等</t>
    <phoneticPr fontId="2"/>
  </si>
  <si>
    <t xml:space="preserve">法定代理受領サービスに該当しない指定地域密着型特定施設入居者生活介護を提供した場合の利用料と，地域密着型介護サービス費用基準額との間に，不合理な差額を生じさせていませんか。
</t>
    <rPh sb="0" eb="2">
      <t>ホウテイ</t>
    </rPh>
    <rPh sb="2" eb="4">
      <t>ダイリ</t>
    </rPh>
    <rPh sb="4" eb="6">
      <t>ジュリョウ</t>
    </rPh>
    <rPh sb="11" eb="12">
      <t>ガイ</t>
    </rPh>
    <rPh sb="12" eb="13">
      <t>トウ</t>
    </rPh>
    <rPh sb="16" eb="18">
      <t>シテイ</t>
    </rPh>
    <rPh sb="18" eb="23">
      <t>チイキミッチャクガタ</t>
    </rPh>
    <rPh sb="23" eb="25">
      <t>トクテイ</t>
    </rPh>
    <rPh sb="25" eb="27">
      <t>シセツ</t>
    </rPh>
    <rPh sb="27" eb="30">
      <t>ニュウキョシャ</t>
    </rPh>
    <rPh sb="30" eb="32">
      <t>セイカツ</t>
    </rPh>
    <rPh sb="32" eb="34">
      <t>カイゴ</t>
    </rPh>
    <rPh sb="35" eb="37">
      <t>テイキョウ</t>
    </rPh>
    <rPh sb="39" eb="41">
      <t>バアイ</t>
    </rPh>
    <rPh sb="42" eb="45">
      <t>リヨウリョウ</t>
    </rPh>
    <rPh sb="47" eb="52">
      <t>チイキミッチャクガタ</t>
    </rPh>
    <rPh sb="52" eb="54">
      <t>カイゴ</t>
    </rPh>
    <rPh sb="58" eb="60">
      <t>ヒヨウ</t>
    </rPh>
    <rPh sb="60" eb="62">
      <t>キジュン</t>
    </rPh>
    <rPh sb="62" eb="63">
      <t>ガク</t>
    </rPh>
    <rPh sb="65" eb="66">
      <t>アイダ</t>
    </rPh>
    <rPh sb="68" eb="71">
      <t>フゴウリ</t>
    </rPh>
    <rPh sb="72" eb="74">
      <t>サガク</t>
    </rPh>
    <rPh sb="75" eb="76">
      <t>ショウ</t>
    </rPh>
    <phoneticPr fontId="2"/>
  </si>
  <si>
    <t xml:space="preserve">①利用者の選定により提供される介護その他の日常生活上の便宜に要する費用
②おむつ代
③指定地域密着型特定施設入居者生活介護において提供される便宜のうち，日常生活においても通常必要となるものに係る費用であって，利用者負担とすることが適当な費用
</t>
    <rPh sb="10" eb="12">
      <t>テイキョウ</t>
    </rPh>
    <rPh sb="15" eb="17">
      <t>カイゴ</t>
    </rPh>
    <rPh sb="19" eb="20">
      <t>タ</t>
    </rPh>
    <rPh sb="21" eb="23">
      <t>ニチジョウ</t>
    </rPh>
    <rPh sb="43" eb="45">
      <t>シテイ</t>
    </rPh>
    <rPh sb="45" eb="50">
      <t>チイキミッチャクガタ</t>
    </rPh>
    <rPh sb="50" eb="52">
      <t>トクテイ</t>
    </rPh>
    <rPh sb="52" eb="54">
      <t>シセツ</t>
    </rPh>
    <rPh sb="54" eb="57">
      <t>ニュウキョシャ</t>
    </rPh>
    <rPh sb="57" eb="59">
      <t>セイカツ</t>
    </rPh>
    <rPh sb="59" eb="61">
      <t>カイゴ</t>
    </rPh>
    <rPh sb="70" eb="72">
      <t>ベンギ</t>
    </rPh>
    <phoneticPr fontId="2"/>
  </si>
  <si>
    <t xml:space="preserve">前項の費用の額に係るサービス提供に当たっては，あらかじめ利用者又はその家族に対し，当該サービスの内容及び費用について説明し，同意を得ていますか。
</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</si>
  <si>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 xml:space="preserve">法定代理受領サービスに該当しないサービスに係る利用料の支払いを受けた場合は，提供した指定地域密着型特定施設入居者生活介護の内容，費用の額その他必要と認められる事項を記載したサービス提供証明書を利用者に対し交付していますか。
</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2" eb="44">
      <t>シテイ</t>
    </rPh>
    <rPh sb="44" eb="49">
      <t>チイキミッチャクガタ</t>
    </rPh>
    <rPh sb="49" eb="51">
      <t>トクテイ</t>
    </rPh>
    <rPh sb="51" eb="53">
      <t>シセツ</t>
    </rPh>
    <rPh sb="53" eb="56">
      <t>ニュウキョシャ</t>
    </rPh>
    <rPh sb="56" eb="58">
      <t>セイカツ</t>
    </rPh>
    <rPh sb="58" eb="60">
      <t>カイゴ</t>
    </rPh>
    <rPh sb="61" eb="63">
      <t>ナイヨウ</t>
    </rPh>
    <rPh sb="64" eb="66">
      <t>ヒヨウ</t>
    </rPh>
    <rPh sb="67" eb="68">
      <t>ガク</t>
    </rPh>
    <rPh sb="70" eb="71">
      <t>タ</t>
    </rPh>
    <rPh sb="71" eb="73">
      <t>ヒツヨウ</t>
    </rPh>
    <rPh sb="74" eb="75">
      <t>ミト</t>
    </rPh>
    <rPh sb="79" eb="81">
      <t>ジコウ</t>
    </rPh>
    <rPh sb="82" eb="84">
      <t>キサイ</t>
    </rPh>
    <rPh sb="90" eb="92">
      <t>テイキョウ</t>
    </rPh>
    <rPh sb="92" eb="94">
      <t>ショウメイ</t>
    </rPh>
    <rPh sb="94" eb="95">
      <t>ショ</t>
    </rPh>
    <rPh sb="96" eb="98">
      <t>リヨウ</t>
    </rPh>
    <rPh sb="98" eb="99">
      <t>シャ</t>
    </rPh>
    <rPh sb="100" eb="101">
      <t>タイ</t>
    </rPh>
    <rPh sb="102" eb="104">
      <t>コウフ</t>
    </rPh>
    <phoneticPr fontId="2"/>
  </si>
  <si>
    <t xml:space="preserve">サービス提供は，地域密着型特定施設サービス計画に基づき，漫然かつ画一的なものとならないよう配慮して行われていますか。
</t>
    <rPh sb="8" eb="13">
      <t>チイキミッチャクガタ</t>
    </rPh>
    <phoneticPr fontId="2"/>
  </si>
  <si>
    <t xml:space="preserve">サービス提供に当たっては，懇切丁寧を旨とし，利用者又はその家族から求められたときは，サービスの提供方法等について，理解しやすいように説明を行っていますか。
</t>
    <phoneticPr fontId="2"/>
  </si>
  <si>
    <t xml:space="preserve">サービス提供に当たって，当該利用者又は他の利用者等の生命又は身体を保護するため緊急やむを得ない場合を除き，身体的拘束等を行っていませんか。
</t>
    <phoneticPr fontId="2"/>
  </si>
  <si>
    <t xml:space="preserve">計画作成担当者は，計画作成に当たっては，利用者の有する能力，その置かれている環境等の評価を通じて，利用者が現に抱える問題点を明らかにし，利用者が自立した生活を営むことができるように支援する上で解決すべき課題を把握していますか。
</t>
    <rPh sb="68" eb="71">
      <t>リヨウシャ</t>
    </rPh>
    <phoneticPr fontId="2"/>
  </si>
  <si>
    <t xml:space="preserve">介護職員その他の従業者に対し，体的拘束等の適正化のための研修を定期的（年２回以上）に実施していますか。
</t>
    <rPh sb="8" eb="11">
      <t>ジュウギョウシャ</t>
    </rPh>
    <rPh sb="12" eb="13">
      <t>タイ</t>
    </rPh>
    <rPh sb="15" eb="16">
      <t>カラダ</t>
    </rPh>
    <rPh sb="16" eb="17">
      <t>テキ</t>
    </rPh>
    <rPh sb="17" eb="20">
      <t>コウソクナド</t>
    </rPh>
    <rPh sb="21" eb="24">
      <t>テキセイカ</t>
    </rPh>
    <rPh sb="28" eb="30">
      <t>ケンシュウ</t>
    </rPh>
    <rPh sb="31" eb="34">
      <t>テイキテキ</t>
    </rPh>
    <rPh sb="35" eb="36">
      <t>ネン</t>
    </rPh>
    <rPh sb="37" eb="38">
      <t>カイ</t>
    </rPh>
    <rPh sb="38" eb="40">
      <t>イジョウ</t>
    </rPh>
    <rPh sb="42" eb="44">
      <t>ジッシ</t>
    </rPh>
    <phoneticPr fontId="2"/>
  </si>
  <si>
    <t xml:space="preserve">自らその提供する指定地域密着型特定施設入居者生活介護の質の評価を行い，常にその改善を図っていますか。
</t>
    <rPh sb="8" eb="10">
      <t>シテイ</t>
    </rPh>
    <rPh sb="10" eb="15">
      <t>チイキミッチャクガタ</t>
    </rPh>
    <phoneticPr fontId="2"/>
  </si>
  <si>
    <t xml:space="preserve">《身体拘束禁止の対象となる具体的行為》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
　ト，車いすテーブルをつける。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
</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5" eb="37">
      <t>ハイカイ</t>
    </rPh>
    <rPh sb="45" eb="46">
      <t>クルマ</t>
    </rPh>
    <rPh sb="56" eb="57">
      <t>カラダ</t>
    </rPh>
    <rPh sb="57" eb="58">
      <t>ミキ</t>
    </rPh>
    <rPh sb="59" eb="61">
      <t>シシ</t>
    </rPh>
    <rPh sb="64" eb="65">
      <t>ナド</t>
    </rPh>
    <rPh sb="66" eb="67">
      <t>シバ</t>
    </rPh>
    <rPh sb="71" eb="73">
      <t>テンラク</t>
    </rPh>
    <phoneticPr fontId="2"/>
  </si>
  <si>
    <t xml:space="preserve">【計画作成担当者】
１以上配置していますか。
</t>
    <rPh sb="1" eb="3">
      <t>ケイカク</t>
    </rPh>
    <rPh sb="3" eb="5">
      <t>サクセイ</t>
    </rPh>
    <rPh sb="5" eb="8">
      <t>タントウシャ</t>
    </rPh>
    <rPh sb="13" eb="15">
      <t>ハイチ</t>
    </rPh>
    <phoneticPr fontId="2"/>
  </si>
  <si>
    <t xml:space="preserve">構造設備の基準については，建築基準法及び消防法の定めるところにより，適正ですか。
</t>
    <phoneticPr fontId="2"/>
  </si>
  <si>
    <t xml:space="preserve">利用者が車椅子で円滑に移動することが可能な空間及び構造を有するものですか。
</t>
    <rPh sb="23" eb="24">
      <t>オヨ</t>
    </rPh>
    <phoneticPr fontId="2"/>
  </si>
  <si>
    <t xml:space="preserve">サービスの提供の開始に際し，あらかじめ，入居申込者又はその家族に対し，重要事項に関する規程の概要，従業者の勤務の体制，利用料の額及びその改定の方法その他の入居申込者のサービスの選択に資すると認められる重要事項を記した文書を交付して説明を行い，入居及び指定地域密着型特定施設入居者生活介護の提供に関する契約を文書により締結していますか。
</t>
    <rPh sb="20" eb="22">
      <t>ニュウキョ</t>
    </rPh>
    <rPh sb="49" eb="51">
      <t>ジュウギョウ</t>
    </rPh>
    <rPh sb="59" eb="62">
      <t>リヨウリョウ</t>
    </rPh>
    <rPh sb="63" eb="64">
      <t>ガク</t>
    </rPh>
    <rPh sb="64" eb="65">
      <t>オヨ</t>
    </rPh>
    <rPh sb="68" eb="70">
      <t>カイテイ</t>
    </rPh>
    <rPh sb="71" eb="73">
      <t>ホウホウ</t>
    </rPh>
    <rPh sb="77" eb="79">
      <t>ニュウキョ</t>
    </rPh>
    <rPh sb="125" eb="127">
      <t>シテイ</t>
    </rPh>
    <rPh sb="127" eb="132">
      <t>チイキミッチャクガタ</t>
    </rPh>
    <phoneticPr fontId="2"/>
  </si>
  <si>
    <t xml:space="preserve">より適切なサービス提供を行う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
</t>
    <phoneticPr fontId="2"/>
  </si>
  <si>
    <t xml:space="preserve">指定地域密着型特定施設入居者生活介護に代えて当該指定地域密着型指定特定施設入居者生活介護事業者以外の者が提供する介護サービスを利用することを妨げていませんか。
</t>
    <rPh sb="0" eb="2">
      <t>シテイ</t>
    </rPh>
    <rPh sb="2" eb="7">
      <t>チイキミッチャクガタ</t>
    </rPh>
    <rPh sb="22" eb="24">
      <t>トウガイ</t>
    </rPh>
    <rPh sb="24" eb="26">
      <t>シテイ</t>
    </rPh>
    <rPh sb="26" eb="31">
      <t>チイキミッチャクガタ</t>
    </rPh>
    <phoneticPr fontId="2"/>
  </si>
  <si>
    <t xml:space="preserve">入居申込者又は入居者が入院治療を要する者であること等，事業者自らが必要なサービスを提供することが困難であると認めた場合は，適切な病院又は診療所の紹介その他の適切な措置を速やかに講じていますか。
</t>
    <phoneticPr fontId="2"/>
  </si>
  <si>
    <t xml:space="preserve">利用申込者の被保険者証で，被保険者資格，要介護認定の有無及び要介護認定の有効期間を確認していますか。
</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</si>
  <si>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 xml:space="preserve">被保険者証に認定審査会意見が記載されているときは，その意見に配慮して，サービス提供するよう努めていますか。
</t>
    <rPh sb="0" eb="4">
      <t>ヒホケンシャ</t>
    </rPh>
    <rPh sb="4" eb="5">
      <t>ショウ</t>
    </rPh>
    <rPh sb="6" eb="8">
      <t>ニンテイ</t>
    </rPh>
    <rPh sb="8" eb="11">
      <t>シンサカイ</t>
    </rPh>
    <rPh sb="11" eb="13">
      <t>イケン</t>
    </rPh>
    <rPh sb="14" eb="16">
      <t>キサイ</t>
    </rPh>
    <rPh sb="27" eb="29">
      <t>イケン</t>
    </rPh>
    <rPh sb="30" eb="32">
      <t>ハイリョ</t>
    </rPh>
    <rPh sb="39" eb="41">
      <t>テイキョウ</t>
    </rPh>
    <rPh sb="45" eb="46">
      <t>ツト</t>
    </rPh>
    <phoneticPr fontId="2"/>
  </si>
  <si>
    <t xml:space="preserve">上記の身体的拘束等を行う場合には，その態様及び時間，その際の利用者の心身の状況並びに緊急やむを得ない理由を記録していますか。
</t>
    <phoneticPr fontId="2"/>
  </si>
  <si>
    <t xml:space="preserve">計画作成担当者は，利用者又はその家族の希望及び利用者について把握された解決すべき課題に基づき，他の従業者と協議の上，サービスの目標及びその達成時期，サービスの内容，サービスを提供する上での留意点等を盛り込んだサービス計画の原案を作成していますか。
</t>
    <rPh sb="21" eb="22">
      <t>オヨ</t>
    </rPh>
    <phoneticPr fontId="2"/>
  </si>
  <si>
    <t xml:space="preserve">計画作成担当者は，サービス計画作成に当たっては，その原案の内容について利用者又はその家族に対して説明し，文書により利用者の同意を得ていますか
</t>
    <phoneticPr fontId="2"/>
  </si>
  <si>
    <t xml:space="preserve">自ら入浴が困難な利用者について，1週間に2回以上，適切な方法により，入浴させ，又は清しきを行っていますか。
</t>
    <phoneticPr fontId="2"/>
  </si>
  <si>
    <t xml:space="preserve">利用者の心身の状況に応じ，適切な方法により，排せつの自立について必要な援助を行っていますか。
</t>
    <phoneticPr fontId="2"/>
  </si>
  <si>
    <t xml:space="preserve">上記のほか，利用者に対し，食事，離床，着替え，整容その他日常生活上の世話を適切に行っていますか。
</t>
    <phoneticPr fontId="2"/>
  </si>
  <si>
    <t xml:space="preserve">常に利用者の心身の状況，その置かれている環境等の的確な把握に努め，利用者又はその家族に対し，その相談に適切に応じるとともに，利用者の社会生活に必要な支援をしていますか。
</t>
    <phoneticPr fontId="2"/>
  </si>
  <si>
    <t xml:space="preserve">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
</t>
    <phoneticPr fontId="2"/>
  </si>
  <si>
    <t xml:space="preserve">利用者に病状の急変が生じた場合その他必要な場合は，速やかに主治の医師又は協力医療機関への連絡を行う等の必要な措置を講じていますか。
</t>
    <phoneticPr fontId="2"/>
  </si>
  <si>
    <t xml:space="preserve">緊急時において円滑な協力を得るため，当該協力医療機関との間であらかじめ必要な事項を取り決めていますか。
</t>
    <rPh sb="20" eb="22">
      <t>キョウリョク</t>
    </rPh>
    <phoneticPr fontId="2"/>
  </si>
  <si>
    <t xml:space="preserve">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
※計画の変更を行う場合も，上記の計画作成に準じて行うこと。
</t>
    <rPh sb="116" eb="118">
      <t>ケイカク</t>
    </rPh>
    <rPh sb="119" eb="121">
      <t>ヘンコウ</t>
    </rPh>
    <rPh sb="122" eb="123">
      <t>オコナ</t>
    </rPh>
    <rPh sb="124" eb="126">
      <t>バアイ</t>
    </rPh>
    <rPh sb="128" eb="130">
      <t>ジョウキ</t>
    </rPh>
    <rPh sb="131" eb="133">
      <t>ケイカク</t>
    </rPh>
    <rPh sb="133" eb="135">
      <t>サクセイ</t>
    </rPh>
    <rPh sb="136" eb="137">
      <t>ジュン</t>
    </rPh>
    <rPh sb="139" eb="140">
      <t>オコナ</t>
    </rPh>
    <phoneticPr fontId="2"/>
  </si>
  <si>
    <t xml:space="preserve">管理者は，従業者の管理及び利用の申込みに係る調整，業務の実施状況の把握その他の管理を一元的に行っていますか。
</t>
    <phoneticPr fontId="2"/>
  </si>
  <si>
    <t>※２　割合は概ねで差し支えありません。</t>
    <rPh sb="3" eb="5">
      <t>ワリアイ</t>
    </rPh>
    <rPh sb="6" eb="7">
      <t>オオム</t>
    </rPh>
    <rPh sb="9" eb="10">
      <t>サ</t>
    </rPh>
    <rPh sb="11" eb="12">
      <t>ツカ</t>
    </rPh>
    <phoneticPr fontId="2"/>
  </si>
  <si>
    <t>　　　</t>
  </si>
  <si>
    <t>※１　移動介助とは、車椅子等への移動時の介助者</t>
    <rPh sb="3" eb="5">
      <t>イドウ</t>
    </rPh>
    <rPh sb="5" eb="7">
      <t>カイジョ</t>
    </rPh>
    <rPh sb="10" eb="13">
      <t>クルマイス</t>
    </rPh>
    <rPh sb="13" eb="14">
      <t>トウ</t>
    </rPh>
    <rPh sb="16" eb="18">
      <t>イドウ</t>
    </rPh>
    <rPh sb="18" eb="19">
      <t>ジ</t>
    </rPh>
    <rPh sb="20" eb="23">
      <t>カイジョシャ</t>
    </rPh>
    <phoneticPr fontId="2"/>
  </si>
  <si>
    <t>短期利用</t>
    <rPh sb="0" eb="2">
      <t>タンキ</t>
    </rPh>
    <rPh sb="2" eb="4">
      <t>リヨウ</t>
    </rPh>
    <phoneticPr fontId="2"/>
  </si>
  <si>
    <t>入居者生活介護</t>
    <rPh sb="0" eb="3">
      <t>ニュウキョシャ</t>
    </rPh>
    <rPh sb="3" eb="5">
      <t>セイカツ</t>
    </rPh>
    <rPh sb="5" eb="7">
      <t>カイゴ</t>
    </rPh>
    <phoneticPr fontId="2"/>
  </si>
  <si>
    <t>全部</t>
    <rPh sb="0" eb="2">
      <t>ゼンブ</t>
    </rPh>
    <phoneticPr fontId="2"/>
  </si>
  <si>
    <t>一部</t>
    <rPh sb="0" eb="2">
      <t>イチブ</t>
    </rPh>
    <phoneticPr fontId="2"/>
  </si>
  <si>
    <t>自立</t>
    <rPh sb="0" eb="2">
      <t>ジリツ</t>
    </rPh>
    <phoneticPr fontId="2"/>
  </si>
  <si>
    <t>排せつ介助</t>
    <rPh sb="0" eb="1">
      <t>ハイ</t>
    </rPh>
    <rPh sb="3" eb="5">
      <t>カイジョ</t>
    </rPh>
    <phoneticPr fontId="2"/>
  </si>
  <si>
    <t>食事介助</t>
    <rPh sb="0" eb="2">
      <t>ショクジ</t>
    </rPh>
    <rPh sb="2" eb="4">
      <t>カイジョ</t>
    </rPh>
    <phoneticPr fontId="2"/>
  </si>
  <si>
    <t>移動介助</t>
    <rPh sb="0" eb="2">
      <t>イドウ</t>
    </rPh>
    <rPh sb="2" eb="4">
      <t>カイジョ</t>
    </rPh>
    <phoneticPr fontId="2"/>
  </si>
  <si>
    <t xml:space="preserve">   （実地指導月の前々月現在の状況）</t>
    <rPh sb="4" eb="6">
      <t>ジッチ</t>
    </rPh>
    <rPh sb="6" eb="8">
      <t>シドウ</t>
    </rPh>
    <rPh sb="8" eb="9">
      <t>ツキ</t>
    </rPh>
    <rPh sb="10" eb="12">
      <t>ゼンゼン</t>
    </rPh>
    <rPh sb="12" eb="13">
      <t>ツキ</t>
    </rPh>
    <rPh sb="13" eb="15">
      <t>ゲンザイ</t>
    </rPh>
    <rPh sb="16" eb="18">
      <t>ジョウキョウ</t>
    </rPh>
    <phoneticPr fontId="2"/>
  </si>
  <si>
    <t>(5) 介助等の状況《(2)(3)の利用者に対する介助割合》</t>
    <rPh sb="4" eb="7">
      <t>カイジョトウ</t>
    </rPh>
    <rPh sb="8" eb="10">
      <t>ジョウキョウ</t>
    </rPh>
    <rPh sb="18" eb="21">
      <t>リヨウシャ</t>
    </rPh>
    <rPh sb="22" eb="23">
      <t>タイ</t>
    </rPh>
    <rPh sb="25" eb="27">
      <t>カイジョ</t>
    </rPh>
    <rPh sb="27" eb="29">
      <t>ワリアイ</t>
    </rPh>
    <phoneticPr fontId="2"/>
  </si>
  <si>
    <t>うち経口摂取者数</t>
    <rPh sb="2" eb="4">
      <t>ケイコウ</t>
    </rPh>
    <rPh sb="4" eb="6">
      <t>セッシュ</t>
    </rPh>
    <rPh sb="6" eb="7">
      <t>シャ</t>
    </rPh>
    <rPh sb="7" eb="8">
      <t>スウ</t>
    </rPh>
    <phoneticPr fontId="2"/>
  </si>
  <si>
    <t>※　実際に介護報酬請求を行っている利用者をカウントすること。</t>
    <rPh sb="2" eb="4">
      <t>ジッサイ</t>
    </rPh>
    <rPh sb="5" eb="7">
      <t>カイゴ</t>
    </rPh>
    <rPh sb="7" eb="9">
      <t>ホウシュウ</t>
    </rPh>
    <rPh sb="9" eb="11">
      <t>セイキュウ</t>
    </rPh>
    <rPh sb="12" eb="13">
      <t>オコナ</t>
    </rPh>
    <rPh sb="17" eb="20">
      <t>リヨウシャ</t>
    </rPh>
    <phoneticPr fontId="2"/>
  </si>
  <si>
    <t>人　　数</t>
    <rPh sb="0" eb="1">
      <t>ヒト</t>
    </rPh>
    <rPh sb="3" eb="4">
      <t>カズ</t>
    </rPh>
    <phoneticPr fontId="2"/>
  </si>
  <si>
    <t>合計</t>
    <rPh sb="0" eb="2">
      <t>ゴウケイ</t>
    </rPh>
    <phoneticPr fontId="2"/>
  </si>
  <si>
    <t>経鼻</t>
    <rPh sb="0" eb="2">
      <t>ケイビ</t>
    </rPh>
    <phoneticPr fontId="2"/>
  </si>
  <si>
    <t>腸瘻</t>
    <rPh sb="0" eb="1">
      <t>チョウ</t>
    </rPh>
    <rPh sb="1" eb="2">
      <t>セムシ</t>
    </rPh>
    <phoneticPr fontId="2"/>
  </si>
  <si>
    <t>胃瘻</t>
    <rPh sb="0" eb="2">
      <t>イロウ</t>
    </rPh>
    <phoneticPr fontId="2"/>
  </si>
  <si>
    <t>３月</t>
  </si>
  <si>
    <t>(4) （2）の利用者のうち胃瘻等設置者数</t>
    <rPh sb="8" eb="11">
      <t>リヨウシャ</t>
    </rPh>
    <rPh sb="14" eb="16">
      <t>イロウ</t>
    </rPh>
    <rPh sb="16" eb="17">
      <t>トウ</t>
    </rPh>
    <rPh sb="17" eb="20">
      <t>セッチシャ</t>
    </rPh>
    <rPh sb="20" eb="21">
      <t>スウ</t>
    </rPh>
    <phoneticPr fontId="2"/>
  </si>
  <si>
    <t>２月</t>
  </si>
  <si>
    <t>　（把握できる範囲内で可）</t>
    <phoneticPr fontId="2"/>
  </si>
  <si>
    <t>１月</t>
  </si>
  <si>
    <t>　の高い方に区分してください。</t>
    <phoneticPr fontId="2"/>
  </si>
  <si>
    <t>１２月</t>
  </si>
  <si>
    <t>　なった者については、要介護度</t>
    <rPh sb="11" eb="15">
      <t>ヨウカイゴド</t>
    </rPh>
    <phoneticPr fontId="2"/>
  </si>
  <si>
    <t>１１月</t>
  </si>
  <si>
    <t>※月の途中で要介護度が変更に</t>
    <rPh sb="1" eb="2">
      <t>ツキ</t>
    </rPh>
    <rPh sb="3" eb="5">
      <t>トチュウ</t>
    </rPh>
    <rPh sb="6" eb="10">
      <t>ヨウカイゴド</t>
    </rPh>
    <rPh sb="11" eb="13">
      <t>ヘンコウ</t>
    </rPh>
    <phoneticPr fontId="2"/>
  </si>
  <si>
    <t>１０月</t>
  </si>
  <si>
    <t>計</t>
    <rPh sb="0" eb="1">
      <t>ケイ</t>
    </rPh>
    <phoneticPr fontId="2"/>
  </si>
  <si>
    <t>９月</t>
  </si>
  <si>
    <t>要介護５</t>
    <rPh sb="0" eb="3">
      <t>ヨウカイゴ</t>
    </rPh>
    <phoneticPr fontId="2"/>
  </si>
  <si>
    <t>８月</t>
  </si>
  <si>
    <t>要介護４</t>
    <rPh sb="0" eb="3">
      <t>ヨウカイゴ</t>
    </rPh>
    <phoneticPr fontId="2"/>
  </si>
  <si>
    <t>７月</t>
  </si>
  <si>
    <t>要介護３</t>
    <rPh sb="0" eb="3">
      <t>ヨウカイゴ</t>
    </rPh>
    <phoneticPr fontId="2"/>
  </si>
  <si>
    <t>６月</t>
  </si>
  <si>
    <t>要介護２</t>
    <rPh sb="0" eb="3">
      <t>ヨウカイゴ</t>
    </rPh>
    <phoneticPr fontId="2"/>
  </si>
  <si>
    <t>５月</t>
    <rPh sb="1" eb="2">
      <t>ガツ</t>
    </rPh>
    <phoneticPr fontId="2"/>
  </si>
  <si>
    <t>要介護１</t>
    <rPh sb="0" eb="3">
      <t>ヨウカイゴ</t>
    </rPh>
    <phoneticPr fontId="2"/>
  </si>
  <si>
    <t>４月</t>
    <rPh sb="1" eb="2">
      <t>ガツ</t>
    </rPh>
    <phoneticPr fontId="2"/>
  </si>
  <si>
    <t>実利用者数</t>
    <rPh sb="0" eb="1">
      <t>ジツ</t>
    </rPh>
    <rPh sb="1" eb="3">
      <t>リヨウ</t>
    </rPh>
    <rPh sb="3" eb="4">
      <t>シャ</t>
    </rPh>
    <rPh sb="4" eb="5">
      <t>スウ</t>
    </rPh>
    <phoneticPr fontId="2"/>
  </si>
  <si>
    <t>利用者数</t>
    <rPh sb="0" eb="2">
      <t>リヨウ</t>
    </rPh>
    <rPh sb="2" eb="3">
      <t>シャ</t>
    </rPh>
    <rPh sb="3" eb="4">
      <t>スウ</t>
    </rPh>
    <phoneticPr fontId="2"/>
  </si>
  <si>
    <t>（小数点第２位以下切り上げ）</t>
    <rPh sb="1" eb="3">
      <t>ショウスウ</t>
    </rPh>
    <rPh sb="3" eb="4">
      <t>テン</t>
    </rPh>
    <rPh sb="4" eb="5">
      <t>ダイ</t>
    </rPh>
    <rPh sb="6" eb="7">
      <t>イ</t>
    </rPh>
    <rPh sb="7" eb="9">
      <t>イカ</t>
    </rPh>
    <rPh sb="9" eb="10">
      <t>キ</t>
    </rPh>
    <rPh sb="11" eb="12">
      <t>ア</t>
    </rPh>
    <phoneticPr fontId="2"/>
  </si>
  <si>
    <t>（　　年　　月）</t>
    <rPh sb="3" eb="4">
      <t>ネン</t>
    </rPh>
    <rPh sb="6" eb="7">
      <t>ガツ</t>
    </rPh>
    <phoneticPr fontId="2"/>
  </si>
  <si>
    <t>（利用者数合計÷１２月）</t>
    <rPh sb="1" eb="3">
      <t>リヨウ</t>
    </rPh>
    <rPh sb="3" eb="4">
      <t>シャ</t>
    </rPh>
    <rPh sb="4" eb="5">
      <t>スウ</t>
    </rPh>
    <rPh sb="5" eb="7">
      <t>ゴウケイ</t>
    </rPh>
    <rPh sb="10" eb="11">
      <t>ツキ</t>
    </rPh>
    <phoneticPr fontId="2"/>
  </si>
  <si>
    <t xml:space="preserve">   （指導月の前々月）</t>
    <phoneticPr fontId="2"/>
  </si>
  <si>
    <t xml:space="preserve">   （指導月の前々月末日現在の状況）</t>
    <phoneticPr fontId="2"/>
  </si>
  <si>
    <t>前年度月平均利用者数</t>
    <rPh sb="0" eb="3">
      <t>ゼンネンド</t>
    </rPh>
    <rPh sb="3" eb="4">
      <t>ツキ</t>
    </rPh>
    <rPh sb="4" eb="6">
      <t>ヘイキン</t>
    </rPh>
    <rPh sb="6" eb="9">
      <t>リヨウシャ</t>
    </rPh>
    <rPh sb="9" eb="10">
      <t>カズ</t>
    </rPh>
    <phoneticPr fontId="2"/>
  </si>
  <si>
    <t>利用者数</t>
    <rPh sb="0" eb="3">
      <t>リヨウシャ</t>
    </rPh>
    <rPh sb="3" eb="4">
      <t>スウ</t>
    </rPh>
    <phoneticPr fontId="2"/>
  </si>
  <si>
    <t>(3) 要介護度別実利用者数（短期利用）</t>
    <rPh sb="4" eb="8">
      <t>ヨウカイゴド</t>
    </rPh>
    <rPh sb="8" eb="9">
      <t>ベツ</t>
    </rPh>
    <rPh sb="9" eb="10">
      <t>ジツ</t>
    </rPh>
    <rPh sb="10" eb="12">
      <t>リヨウ</t>
    </rPh>
    <rPh sb="12" eb="13">
      <t>シャ</t>
    </rPh>
    <rPh sb="13" eb="14">
      <t>スウ</t>
    </rPh>
    <rPh sb="15" eb="17">
      <t>タンキ</t>
    </rPh>
    <rPh sb="17" eb="19">
      <t>リヨウ</t>
    </rPh>
    <phoneticPr fontId="2"/>
  </si>
  <si>
    <t>(2) 要介護度別実利用者数</t>
    <rPh sb="4" eb="8">
      <t>ヨウカイゴド</t>
    </rPh>
    <rPh sb="8" eb="9">
      <t>ベツ</t>
    </rPh>
    <rPh sb="9" eb="10">
      <t>ジツ</t>
    </rPh>
    <rPh sb="10" eb="12">
      <t>リヨウ</t>
    </rPh>
    <rPh sb="12" eb="13">
      <t>シャ</t>
    </rPh>
    <rPh sb="13" eb="14">
      <t>スウ</t>
    </rPh>
    <phoneticPr fontId="2"/>
  </si>
  <si>
    <t>(1) 前年度利用者実績調べ</t>
    <rPh sb="4" eb="7">
      <t>ゼンネンド</t>
    </rPh>
    <rPh sb="7" eb="10">
      <t>リヨウシャ</t>
    </rPh>
    <rPh sb="10" eb="12">
      <t>ジッセキ</t>
    </rPh>
    <rPh sb="12" eb="13">
      <t>シラ</t>
    </rPh>
    <phoneticPr fontId="35"/>
  </si>
  <si>
    <t>１ 利用者の状況</t>
    <rPh sb="2" eb="5">
      <t>リヨウシャ</t>
    </rPh>
    <rPh sb="6" eb="8">
      <t>ジョウキョウ</t>
    </rPh>
    <phoneticPr fontId="2"/>
  </si>
  <si>
    <t>※２　【実地指導実施月の前々月から過去１年分】の例：実地指導が令和２年１月に行われる場合→平成30年12月から令和元年11月まで</t>
    <rPh sb="31" eb="33">
      <t>レイワ</t>
    </rPh>
    <rPh sb="55" eb="56">
      <t>レイ</t>
    </rPh>
    <rPh sb="56" eb="57">
      <t>ワ</t>
    </rPh>
    <rPh sb="57" eb="58">
      <t>ガン</t>
    </rPh>
    <phoneticPr fontId="35"/>
  </si>
  <si>
    <t>※１　行動障がい（徘徊、大声を発する、乱暴な口の利き方等を頻繁に繰り返すなど）のある利用者について記載してください。</t>
    <rPh sb="3" eb="5">
      <t>コウドウ</t>
    </rPh>
    <rPh sb="5" eb="6">
      <t>ショウ</t>
    </rPh>
    <rPh sb="9" eb="11">
      <t>ハイカイ</t>
    </rPh>
    <rPh sb="12" eb="14">
      <t>オオゴエ</t>
    </rPh>
    <rPh sb="15" eb="16">
      <t>ハッ</t>
    </rPh>
    <rPh sb="19" eb="21">
      <t>ランボウ</t>
    </rPh>
    <rPh sb="22" eb="23">
      <t>クチ</t>
    </rPh>
    <rPh sb="24" eb="25">
      <t>キ</t>
    </rPh>
    <rPh sb="26" eb="27">
      <t>カタ</t>
    </rPh>
    <rPh sb="27" eb="28">
      <t>トウ</t>
    </rPh>
    <rPh sb="29" eb="31">
      <t>ヒンパン</t>
    </rPh>
    <rPh sb="32" eb="33">
      <t>ク</t>
    </rPh>
    <rPh sb="34" eb="35">
      <t>カエ</t>
    </rPh>
    <rPh sb="42" eb="45">
      <t>リヨウシャ</t>
    </rPh>
    <rPh sb="49" eb="51">
      <t>キサイ</t>
    </rPh>
    <phoneticPr fontId="35"/>
  </si>
  <si>
    <t>有・無</t>
    <phoneticPr fontId="35"/>
  </si>
  <si>
    <t>有・無</t>
    <phoneticPr fontId="35"/>
  </si>
  <si>
    <t>有・無</t>
    <phoneticPr fontId="35"/>
  </si>
  <si>
    <t>有・無</t>
    <phoneticPr fontId="35"/>
  </si>
  <si>
    <t>利用開始からの
身体拘束実施の有無</t>
    <rPh sb="0" eb="2">
      <t>リヨウ</t>
    </rPh>
    <rPh sb="2" eb="4">
      <t>カイシ</t>
    </rPh>
    <phoneticPr fontId="35"/>
  </si>
  <si>
    <t>年齢</t>
    <rPh sb="0" eb="2">
      <t>ネンレイ</t>
    </rPh>
    <phoneticPr fontId="35"/>
  </si>
  <si>
    <t>性別</t>
    <rPh sb="0" eb="2">
      <t>セイベツ</t>
    </rPh>
    <phoneticPr fontId="35"/>
  </si>
  <si>
    <t>利用開始年月日</t>
    <phoneticPr fontId="35"/>
  </si>
  <si>
    <t>行動障がいの内容（具体的に）</t>
    <rPh sb="0" eb="2">
      <t>コウドウ</t>
    </rPh>
    <rPh sb="2" eb="3">
      <t>ショウ</t>
    </rPh>
    <rPh sb="6" eb="8">
      <t>ナイヨウ</t>
    </rPh>
    <rPh sb="9" eb="12">
      <t>グタイテキ</t>
    </rPh>
    <phoneticPr fontId="35"/>
  </si>
  <si>
    <t>利用者名</t>
    <rPh sb="0" eb="3">
      <t>リヨウシャ</t>
    </rPh>
    <rPh sb="3" eb="4">
      <t>ナ</t>
    </rPh>
    <phoneticPr fontId="35"/>
  </si>
  <si>
    <t>【実地指導実施月の前々月から過去１年分】</t>
    <rPh sb="1" eb="3">
      <t>ジッチ</t>
    </rPh>
    <rPh sb="3" eb="5">
      <t>シドウ</t>
    </rPh>
    <rPh sb="5" eb="7">
      <t>ジッシ</t>
    </rPh>
    <rPh sb="7" eb="8">
      <t>ツキ</t>
    </rPh>
    <rPh sb="9" eb="11">
      <t>ゼンゼン</t>
    </rPh>
    <rPh sb="11" eb="12">
      <t>ツキ</t>
    </rPh>
    <rPh sb="14" eb="16">
      <t>カコ</t>
    </rPh>
    <rPh sb="17" eb="19">
      <t>ネンブン</t>
    </rPh>
    <phoneticPr fontId="35"/>
  </si>
  <si>
    <t>(7) 行動障がいのある利用者</t>
    <rPh sb="4" eb="6">
      <t>コウドウ</t>
    </rPh>
    <rPh sb="6" eb="7">
      <t>ショウ</t>
    </rPh>
    <rPh sb="12" eb="15">
      <t>リヨウシャ</t>
    </rPh>
    <phoneticPr fontId="35"/>
  </si>
  <si>
    <t>※１　利用者の治療に相当期間（概ね１週間以上）を要した事故について記入してください。</t>
    <rPh sb="3" eb="6">
      <t>リヨウシャ</t>
    </rPh>
    <rPh sb="7" eb="9">
      <t>チリョウ</t>
    </rPh>
    <rPh sb="10" eb="12">
      <t>ソウトウ</t>
    </rPh>
    <rPh sb="12" eb="14">
      <t>キカン</t>
    </rPh>
    <rPh sb="15" eb="16">
      <t>オオム</t>
    </rPh>
    <rPh sb="18" eb="20">
      <t>シュウカン</t>
    </rPh>
    <rPh sb="20" eb="22">
      <t>イジョウ</t>
    </rPh>
    <rPh sb="24" eb="25">
      <t>ヨウ</t>
    </rPh>
    <rPh sb="27" eb="29">
      <t>ジコ</t>
    </rPh>
    <rPh sb="33" eb="35">
      <t>キニュウ</t>
    </rPh>
    <phoneticPr fontId="35"/>
  </si>
  <si>
    <t>有・無</t>
    <rPh sb="0" eb="1">
      <t>ア</t>
    </rPh>
    <rPh sb="2" eb="3">
      <t>ナ</t>
    </rPh>
    <phoneticPr fontId="35"/>
  </si>
  <si>
    <t>市への報告</t>
    <rPh sb="0" eb="1">
      <t>シ</t>
    </rPh>
    <phoneticPr fontId="35"/>
  </si>
  <si>
    <t>再 発 防 止 策</t>
    <rPh sb="0" eb="1">
      <t>サイ</t>
    </rPh>
    <rPh sb="2" eb="3">
      <t>ハツ</t>
    </rPh>
    <rPh sb="4" eb="5">
      <t>ボウ</t>
    </rPh>
    <rPh sb="6" eb="7">
      <t>ドメ</t>
    </rPh>
    <rPh sb="8" eb="9">
      <t>サク</t>
    </rPh>
    <phoneticPr fontId="35"/>
  </si>
  <si>
    <t>原　因</t>
    <rPh sb="0" eb="1">
      <t>ハラ</t>
    </rPh>
    <rPh sb="2" eb="3">
      <t>イン</t>
    </rPh>
    <phoneticPr fontId="35"/>
  </si>
  <si>
    <t>事故等の内容
(発生日時、発生場所、利用者の症状等)</t>
    <rPh sb="0" eb="2">
      <t>ジコ</t>
    </rPh>
    <rPh sb="2" eb="3">
      <t>トウ</t>
    </rPh>
    <rPh sb="4" eb="6">
      <t>ナイヨウ</t>
    </rPh>
    <rPh sb="8" eb="10">
      <t>ハッセイ</t>
    </rPh>
    <rPh sb="10" eb="12">
      <t>ニチジ</t>
    </rPh>
    <rPh sb="13" eb="15">
      <t>ハッセイ</t>
    </rPh>
    <rPh sb="15" eb="17">
      <t>バショ</t>
    </rPh>
    <rPh sb="18" eb="21">
      <t>リヨウシャ</t>
    </rPh>
    <rPh sb="22" eb="24">
      <t>ショウジョウ</t>
    </rPh>
    <rPh sb="24" eb="25">
      <t>トウ</t>
    </rPh>
    <phoneticPr fontId="35"/>
  </si>
  <si>
    <t>(6) 事故等の発生状況</t>
    <rPh sb="4" eb="6">
      <t>ジコ</t>
    </rPh>
    <rPh sb="6" eb="7">
      <t>トウ</t>
    </rPh>
    <rPh sb="8" eb="10">
      <t>ハッセイ</t>
    </rPh>
    <rPh sb="10" eb="12">
      <t>ジョウキョウ</t>
    </rPh>
    <phoneticPr fontId="35"/>
  </si>
  <si>
    <t>※１　「今後の処遇方針」には、作成日時点で実施している事例についてのみ記載してください。</t>
    <rPh sb="4" eb="6">
      <t>コンゴ</t>
    </rPh>
    <rPh sb="7" eb="9">
      <t>ショグウ</t>
    </rPh>
    <rPh sb="9" eb="11">
      <t>ホウシン</t>
    </rPh>
    <rPh sb="15" eb="18">
      <t>サクセイビ</t>
    </rPh>
    <rPh sb="18" eb="20">
      <t>ジテン</t>
    </rPh>
    <rPh sb="21" eb="23">
      <t>ジッシ</t>
    </rPh>
    <rPh sb="27" eb="29">
      <t>ジレイ</t>
    </rPh>
    <rPh sb="35" eb="37">
      <t>キサイ</t>
    </rPh>
    <phoneticPr fontId="35"/>
  </si>
  <si>
    <t>拘束解除日又はしなくなった利用日</t>
    <rPh sb="0" eb="2">
      <t>コウソク</t>
    </rPh>
    <rPh sb="2" eb="4">
      <t>カイジョ</t>
    </rPh>
    <rPh sb="4" eb="5">
      <t>ビ</t>
    </rPh>
    <rPh sb="5" eb="6">
      <t>マタ</t>
    </rPh>
    <rPh sb="13" eb="16">
      <t>リヨウビ</t>
    </rPh>
    <phoneticPr fontId="35"/>
  </si>
  <si>
    <t>拘束実施日　又は　　　　　　　　　　　　拘束した利用期間</t>
    <rPh sb="0" eb="2">
      <t>コウソク</t>
    </rPh>
    <rPh sb="2" eb="4">
      <t>ジッシ</t>
    </rPh>
    <rPh sb="4" eb="5">
      <t>ビ</t>
    </rPh>
    <rPh sb="6" eb="7">
      <t>マタ</t>
    </rPh>
    <rPh sb="20" eb="22">
      <t>コウソク</t>
    </rPh>
    <rPh sb="24" eb="26">
      <t>リヨウ</t>
    </rPh>
    <rPh sb="26" eb="28">
      <t>キカン</t>
    </rPh>
    <phoneticPr fontId="35"/>
  </si>
  <si>
    <t>拘束に
係る記録</t>
    <rPh sb="0" eb="2">
      <t>コウソク</t>
    </rPh>
    <rPh sb="4" eb="5">
      <t>カカ</t>
    </rPh>
    <rPh sb="6" eb="8">
      <t>キロク</t>
    </rPh>
    <phoneticPr fontId="35"/>
  </si>
  <si>
    <t>家族等への説明・確認</t>
    <rPh sb="0" eb="2">
      <t>カゾク</t>
    </rPh>
    <rPh sb="2" eb="3">
      <t>トウ</t>
    </rPh>
    <rPh sb="5" eb="7">
      <t>セツメイ</t>
    </rPh>
    <rPh sb="8" eb="10">
      <t>カクニン</t>
    </rPh>
    <phoneticPr fontId="35"/>
  </si>
  <si>
    <t>今後の処遇方針</t>
    <rPh sb="0" eb="2">
      <t>コンゴ</t>
    </rPh>
    <rPh sb="3" eb="5">
      <t>ショグウ</t>
    </rPh>
    <rPh sb="5" eb="7">
      <t>ホウシン</t>
    </rPh>
    <phoneticPr fontId="35"/>
  </si>
  <si>
    <t>拘束の理由</t>
    <rPh sb="0" eb="2">
      <t>コウソク</t>
    </rPh>
    <rPh sb="3" eb="5">
      <t>リユウ</t>
    </rPh>
    <phoneticPr fontId="35"/>
  </si>
  <si>
    <t>拘束の方法</t>
    <rPh sb="0" eb="2">
      <t>コウソク</t>
    </rPh>
    <rPh sb="3" eb="5">
      <t>ホウホウ</t>
    </rPh>
    <phoneticPr fontId="35"/>
  </si>
  <si>
    <t>利用開始年月日</t>
    <rPh sb="0" eb="2">
      <t>リヨウ</t>
    </rPh>
    <rPh sb="2" eb="4">
      <t>カイシ</t>
    </rPh>
    <rPh sb="4" eb="7">
      <t>ネンガッピ</t>
    </rPh>
    <phoneticPr fontId="35"/>
  </si>
  <si>
    <t xml:space="preserve"> イ　身体拘束の実施状況（上記アの表に挙げた利用者について記載してください。）</t>
    <rPh sb="3" eb="5">
      <t>シンタイ</t>
    </rPh>
    <rPh sb="5" eb="7">
      <t>コウソク</t>
    </rPh>
    <rPh sb="8" eb="10">
      <t>ジッシ</t>
    </rPh>
    <rPh sb="10" eb="12">
      <t>ジョウキョウ</t>
    </rPh>
    <rPh sb="13" eb="14">
      <t>ウエ</t>
    </rPh>
    <rPh sb="14" eb="15">
      <t>キ</t>
    </rPh>
    <rPh sb="17" eb="18">
      <t>ヒョウ</t>
    </rPh>
    <rPh sb="19" eb="20">
      <t>ア</t>
    </rPh>
    <rPh sb="22" eb="25">
      <t>リヨウシャ</t>
    </rPh>
    <rPh sb="29" eb="31">
      <t>キサイ</t>
    </rPh>
    <phoneticPr fontId="35"/>
  </si>
  <si>
    <t>※　【実地指導実施月の前々月から過去１年分】の例：実地指導が令和２年１月に行われる場合→平成30年12月から令和元年11月まで</t>
    <rPh sb="30" eb="32">
      <t>レイワ</t>
    </rPh>
    <rPh sb="54" eb="55">
      <t>レイ</t>
    </rPh>
    <rPh sb="55" eb="56">
      <t>ワ</t>
    </rPh>
    <rPh sb="56" eb="57">
      <t>ガン</t>
    </rPh>
    <phoneticPr fontId="35"/>
  </si>
  <si>
    <t>人</t>
    <rPh sb="0" eb="1">
      <t>ニン</t>
    </rPh>
    <phoneticPr fontId="35"/>
  </si>
  <si>
    <t>実人数</t>
    <rPh sb="0" eb="1">
      <t>ジツ</t>
    </rPh>
    <rPh sb="1" eb="3">
      <t>ニンズウ</t>
    </rPh>
    <phoneticPr fontId="35"/>
  </si>
  <si>
    <t>年　月</t>
    <rPh sb="0" eb="1">
      <t>ネン</t>
    </rPh>
    <rPh sb="2" eb="3">
      <t>ガツ</t>
    </rPh>
    <phoneticPr fontId="35"/>
  </si>
  <si>
    <t xml:space="preserve"> ア 身体拘束の状況（過去、身体拘束を行ったことがある場合に記載してください。なお同一人で同じ拘束方法であれば1人としてください。）</t>
    <rPh sb="3" eb="5">
      <t>シンタイ</t>
    </rPh>
    <rPh sb="5" eb="7">
      <t>コウソク</t>
    </rPh>
    <rPh sb="8" eb="10">
      <t>ジョウキョウ</t>
    </rPh>
    <phoneticPr fontId="35"/>
  </si>
  <si>
    <t>(8) 身体拘束の状況</t>
    <rPh sb="4" eb="6">
      <t>シンタイ</t>
    </rPh>
    <rPh sb="6" eb="8">
      <t>コウソク</t>
    </rPh>
    <rPh sb="9" eb="11">
      <t>ジョウキョウ</t>
    </rPh>
    <phoneticPr fontId="35"/>
  </si>
  <si>
    <r>
      <t>【実地指導実施月の前々月から過去１年分】の例：実地指導が</t>
    </r>
    <r>
      <rPr>
        <sz val="11"/>
        <rFont val="ＭＳ Ｐゴシック"/>
        <family val="3"/>
        <charset val="128"/>
      </rPr>
      <t>令和２年１月に行われる場合→平成30年</t>
    </r>
    <r>
      <rPr>
        <sz val="11"/>
        <rFont val="ＭＳ Ｐゴシック"/>
        <family val="3"/>
        <charset val="128"/>
      </rPr>
      <t>12</t>
    </r>
    <r>
      <rPr>
        <sz val="11"/>
        <rFont val="ＭＳ Ｐゴシック"/>
        <family val="3"/>
        <charset val="128"/>
      </rPr>
      <t>月から令和元年</t>
    </r>
    <r>
      <rPr>
        <sz val="11"/>
        <rFont val="ＭＳ Ｐゴシック"/>
        <family val="3"/>
        <charset val="128"/>
      </rPr>
      <t>11</t>
    </r>
    <r>
      <rPr>
        <sz val="11"/>
        <rFont val="ＭＳ Ｐゴシック"/>
        <family val="3"/>
        <charset val="128"/>
      </rPr>
      <t>月まで</t>
    </r>
    <rPh sb="1" eb="3">
      <t>ジッチ</t>
    </rPh>
    <rPh sb="3" eb="5">
      <t>シドウ</t>
    </rPh>
    <rPh sb="5" eb="7">
      <t>ジッシ</t>
    </rPh>
    <rPh sb="7" eb="8">
      <t>ツキ</t>
    </rPh>
    <rPh sb="9" eb="10">
      <t>マエ</t>
    </rPh>
    <rPh sb="11" eb="12">
      <t>ツキ</t>
    </rPh>
    <rPh sb="14" eb="16">
      <t>カコ</t>
    </rPh>
    <rPh sb="17" eb="19">
      <t>ネンブン</t>
    </rPh>
    <rPh sb="21" eb="22">
      <t>レイ</t>
    </rPh>
    <rPh sb="28" eb="30">
      <t>レイワ</t>
    </rPh>
    <rPh sb="52" eb="53">
      <t>レイ</t>
    </rPh>
    <rPh sb="53" eb="54">
      <t>ワ</t>
    </rPh>
    <rPh sb="54" eb="55">
      <t>ガン</t>
    </rPh>
    <phoneticPr fontId="2"/>
  </si>
  <si>
    <t>※</t>
    <phoneticPr fontId="2"/>
  </si>
  <si>
    <t>その他の取組</t>
    <rPh sb="2" eb="3">
      <t>タ</t>
    </rPh>
    <rPh sb="4" eb="6">
      <t>トリクミ</t>
    </rPh>
    <phoneticPr fontId="2"/>
  </si>
  <si>
    <t>委員会等の議題・検討内容等</t>
    <rPh sb="0" eb="3">
      <t>イインカイ</t>
    </rPh>
    <rPh sb="3" eb="4">
      <t>トウ</t>
    </rPh>
    <rPh sb="5" eb="7">
      <t>ギダイ</t>
    </rPh>
    <rPh sb="8" eb="10">
      <t>ケントウ</t>
    </rPh>
    <rPh sb="10" eb="12">
      <t>ナイヨウ</t>
    </rPh>
    <rPh sb="12" eb="13">
      <t>トウ</t>
    </rPh>
    <phoneticPr fontId="2"/>
  </si>
  <si>
    <t>出席者の職種及び人数</t>
    <rPh sb="0" eb="3">
      <t>シュッセキシャ</t>
    </rPh>
    <rPh sb="4" eb="6">
      <t>ショクシュ</t>
    </rPh>
    <rPh sb="6" eb="7">
      <t>オヨ</t>
    </rPh>
    <rPh sb="8" eb="10">
      <t>ニンズウ</t>
    </rPh>
    <phoneticPr fontId="2"/>
  </si>
  <si>
    <t>開催年月日</t>
    <rPh sb="0" eb="2">
      <t>カイサイ</t>
    </rPh>
    <rPh sb="2" eb="5">
      <t>ネンガッピ</t>
    </rPh>
    <phoneticPr fontId="2"/>
  </si>
  <si>
    <t>　委員会等の開催状況</t>
    <phoneticPr fontId="2"/>
  </si>
  <si>
    <t>有　　・　　無</t>
    <rPh sb="0" eb="1">
      <t>ア</t>
    </rPh>
    <rPh sb="6" eb="7">
      <t>ナ</t>
    </rPh>
    <phoneticPr fontId="2"/>
  </si>
  <si>
    <t>開催頻度</t>
    <rPh sb="0" eb="2">
      <t>カイサイ</t>
    </rPh>
    <rPh sb="2" eb="4">
      <t>ヒンド</t>
    </rPh>
    <phoneticPr fontId="2"/>
  </si>
  <si>
    <t>委員会等の構成職種等</t>
    <rPh sb="0" eb="3">
      <t>イインカイ</t>
    </rPh>
    <rPh sb="3" eb="4">
      <t>トウ</t>
    </rPh>
    <rPh sb="5" eb="7">
      <t>コウセイ</t>
    </rPh>
    <rPh sb="7" eb="9">
      <t>ショクシュ</t>
    </rPh>
    <rPh sb="9" eb="10">
      <t>トウ</t>
    </rPh>
    <phoneticPr fontId="2"/>
  </si>
  <si>
    <t>委員会等の名称</t>
    <rPh sb="0" eb="3">
      <t>イインカイ</t>
    </rPh>
    <rPh sb="3" eb="4">
      <t>トウ</t>
    </rPh>
    <rPh sb="5" eb="7">
      <t>メイショウ</t>
    </rPh>
    <phoneticPr fontId="2"/>
  </si>
  <si>
    <t>委員会等の設置規定の有無</t>
    <rPh sb="0" eb="3">
      <t>イインカイ</t>
    </rPh>
    <rPh sb="3" eb="4">
      <t>トウ</t>
    </rPh>
    <rPh sb="5" eb="7">
      <t>セッチ</t>
    </rPh>
    <rPh sb="7" eb="9">
      <t>キテイ</t>
    </rPh>
    <rPh sb="10" eb="12">
      <t>ウム</t>
    </rPh>
    <phoneticPr fontId="2"/>
  </si>
  <si>
    <t>感染症対策委員会等の開催状況</t>
    <rPh sb="0" eb="3">
      <t>カンセンショウ</t>
    </rPh>
    <rPh sb="3" eb="5">
      <t>タイサク</t>
    </rPh>
    <rPh sb="5" eb="8">
      <t>イインカイ</t>
    </rPh>
    <rPh sb="8" eb="9">
      <t>トウ</t>
    </rPh>
    <rPh sb="10" eb="12">
      <t>カイサイ</t>
    </rPh>
    <rPh sb="12" eb="14">
      <t>ジョウキョウ</t>
    </rPh>
    <phoneticPr fontId="2"/>
  </si>
  <si>
    <t>感染症、食中毒の防止対策</t>
    <rPh sb="0" eb="3">
      <t>カンセンショウ</t>
    </rPh>
    <rPh sb="4" eb="7">
      <t>ショクチュウドク</t>
    </rPh>
    <rPh sb="8" eb="10">
      <t>ボウシ</t>
    </rPh>
    <rPh sb="10" eb="12">
      <t>タイサク</t>
    </rPh>
    <phoneticPr fontId="2"/>
  </si>
  <si>
    <t xml:space="preserve">(2)
</t>
    <phoneticPr fontId="2"/>
  </si>
  <si>
    <t>研修内容</t>
    <rPh sb="0" eb="2">
      <t>ケンシュウ</t>
    </rPh>
    <rPh sb="2" eb="4">
      <t>ナイヨウ</t>
    </rPh>
    <phoneticPr fontId="2"/>
  </si>
  <si>
    <t>参加者の職種及び人数</t>
    <phoneticPr fontId="2"/>
  </si>
  <si>
    <t>講師名</t>
    <phoneticPr fontId="2"/>
  </si>
  <si>
    <t>開催形態</t>
    <rPh sb="0" eb="2">
      <t>カイサイ</t>
    </rPh>
    <rPh sb="2" eb="4">
      <t>ケイタイ</t>
    </rPh>
    <phoneticPr fontId="2"/>
  </si>
  <si>
    <t>身体拘束廃止等の適正化のための研修の開催状況</t>
    <rPh sb="0" eb="2">
      <t>シンタイ</t>
    </rPh>
    <rPh sb="2" eb="4">
      <t>コウソク</t>
    </rPh>
    <rPh sb="4" eb="6">
      <t>ハイシ</t>
    </rPh>
    <rPh sb="6" eb="7">
      <t>トウ</t>
    </rPh>
    <rPh sb="8" eb="11">
      <t>テキセイカ</t>
    </rPh>
    <rPh sb="15" eb="17">
      <t>ケンシュウ</t>
    </rPh>
    <rPh sb="18" eb="20">
      <t>カイサイ</t>
    </rPh>
    <rPh sb="20" eb="22">
      <t>ジョウキョウ</t>
    </rPh>
    <phoneticPr fontId="2"/>
  </si>
  <si>
    <r>
      <t>委員会</t>
    </r>
    <r>
      <rPr>
        <sz val="11"/>
        <rFont val="ＭＳ Ｐゴシック"/>
        <family val="3"/>
        <charset val="128"/>
      </rPr>
      <t>の議題・検討内容等</t>
    </r>
    <rPh sb="0" eb="3">
      <t>イインカイ</t>
    </rPh>
    <rPh sb="4" eb="6">
      <t>ギダイ</t>
    </rPh>
    <rPh sb="7" eb="9">
      <t>ケントウ</t>
    </rPh>
    <rPh sb="9" eb="11">
      <t>ナイヨウ</t>
    </rPh>
    <rPh sb="11" eb="12">
      <t>トウ</t>
    </rPh>
    <phoneticPr fontId="2"/>
  </si>
  <si>
    <r>
      <t>　委員会</t>
    </r>
    <r>
      <rPr>
        <sz val="11"/>
        <rFont val="ＭＳ Ｐゴシック"/>
        <family val="3"/>
        <charset val="128"/>
      </rPr>
      <t>の開催状況</t>
    </r>
    <rPh sb="1" eb="4">
      <t>イインカイ</t>
    </rPh>
    <rPh sb="5" eb="7">
      <t>カイサイ</t>
    </rPh>
    <rPh sb="7" eb="9">
      <t>ジョウキョウ</t>
    </rPh>
    <phoneticPr fontId="2"/>
  </si>
  <si>
    <t>有　　・　　無</t>
    <phoneticPr fontId="2"/>
  </si>
  <si>
    <r>
      <t>委員会</t>
    </r>
    <r>
      <rPr>
        <sz val="11"/>
        <rFont val="ＭＳ Ｐゴシック"/>
        <family val="3"/>
        <charset val="128"/>
      </rPr>
      <t>の構成職種等</t>
    </r>
    <rPh sb="0" eb="3">
      <t>イインカイ</t>
    </rPh>
    <rPh sb="4" eb="6">
      <t>コウセイ</t>
    </rPh>
    <rPh sb="6" eb="8">
      <t>ショクシュ</t>
    </rPh>
    <rPh sb="8" eb="9">
      <t>トウ</t>
    </rPh>
    <phoneticPr fontId="2"/>
  </si>
  <si>
    <r>
      <t>委員会</t>
    </r>
    <r>
      <rPr>
        <sz val="11"/>
        <rFont val="ＭＳ Ｐゴシック"/>
        <family val="3"/>
        <charset val="128"/>
      </rPr>
      <t>の名称</t>
    </r>
    <rPh sb="0" eb="3">
      <t>イインカイ</t>
    </rPh>
    <rPh sb="4" eb="6">
      <t>メイショウ</t>
    </rPh>
    <phoneticPr fontId="2"/>
  </si>
  <si>
    <r>
      <t>委員会</t>
    </r>
    <r>
      <rPr>
        <sz val="11"/>
        <rFont val="ＭＳ Ｐゴシック"/>
        <family val="3"/>
        <charset val="128"/>
      </rPr>
      <t>の設置規定の有無</t>
    </r>
    <rPh sb="0" eb="3">
      <t>イインカイ</t>
    </rPh>
    <rPh sb="4" eb="6">
      <t>セッチ</t>
    </rPh>
    <rPh sb="6" eb="8">
      <t>キテイ</t>
    </rPh>
    <rPh sb="9" eb="11">
      <t>ウム</t>
    </rPh>
    <phoneticPr fontId="2"/>
  </si>
  <si>
    <t>適正化のための指針の有無</t>
    <rPh sb="0" eb="3">
      <t>テキセイカ</t>
    </rPh>
    <rPh sb="7" eb="9">
      <t>シシン</t>
    </rPh>
    <rPh sb="10" eb="12">
      <t>ウム</t>
    </rPh>
    <phoneticPr fontId="2"/>
  </si>
  <si>
    <r>
      <t>身体的拘束</t>
    </r>
    <r>
      <rPr>
        <sz val="11"/>
        <rFont val="ＭＳ Ｐゴシック"/>
        <family val="3"/>
        <charset val="128"/>
      </rPr>
      <t>適正化検討委員会の開催状況等</t>
    </r>
    <rPh sb="0" eb="2">
      <t>シンタイ</t>
    </rPh>
    <rPh sb="2" eb="3">
      <t>テキ</t>
    </rPh>
    <rPh sb="3" eb="5">
      <t>コウソク</t>
    </rPh>
    <rPh sb="5" eb="8">
      <t>テキセイカ</t>
    </rPh>
    <rPh sb="8" eb="10">
      <t>ケントウ</t>
    </rPh>
    <rPh sb="10" eb="13">
      <t>イインカイ</t>
    </rPh>
    <rPh sb="14" eb="16">
      <t>カイサイ</t>
    </rPh>
    <rPh sb="16" eb="18">
      <t>ジョウキョウ</t>
    </rPh>
    <rPh sb="18" eb="19">
      <t>トウ</t>
    </rPh>
    <phoneticPr fontId="2"/>
  </si>
  <si>
    <t>身体的拘束等の適正化に関する対策</t>
    <rPh sb="0" eb="2">
      <t>シンタイ</t>
    </rPh>
    <rPh sb="2" eb="3">
      <t>テキ</t>
    </rPh>
    <rPh sb="3" eb="5">
      <t>コウソク</t>
    </rPh>
    <rPh sb="5" eb="6">
      <t>トウ</t>
    </rPh>
    <rPh sb="7" eb="10">
      <t>テキセイカ</t>
    </rPh>
    <rPh sb="11" eb="12">
      <t>カン</t>
    </rPh>
    <rPh sb="14" eb="16">
      <t>タイサク</t>
    </rPh>
    <phoneticPr fontId="2"/>
  </si>
  <si>
    <t xml:space="preserve">(1)
</t>
    <phoneticPr fontId="2"/>
  </si>
  <si>
    <t>【実地指導実施月の前々月から過去１年分】</t>
    <phoneticPr fontId="2"/>
  </si>
  <si>
    <t>（既存資料の活用も可能です。）</t>
    <rPh sb="1" eb="3">
      <t>キゾン</t>
    </rPh>
    <rPh sb="3" eb="5">
      <t>シリョウ</t>
    </rPh>
    <rPh sb="6" eb="8">
      <t>カツヨウ</t>
    </rPh>
    <rPh sb="9" eb="11">
      <t>カノウ</t>
    </rPh>
    <phoneticPr fontId="2"/>
  </si>
  <si>
    <t>２　利用者に対する処遇方針及び取組状況</t>
    <rPh sb="2" eb="5">
      <t>リヨウシャ</t>
    </rPh>
    <rPh sb="6" eb="7">
      <t>タイ</t>
    </rPh>
    <rPh sb="9" eb="11">
      <t>ショグウ</t>
    </rPh>
    <rPh sb="11" eb="13">
      <t>ホウシン</t>
    </rPh>
    <rPh sb="13" eb="14">
      <t>オヨ</t>
    </rPh>
    <rPh sb="15" eb="17">
      <t>トリクミ</t>
    </rPh>
    <rPh sb="17" eb="19">
      <t>ジョウキョウ</t>
    </rPh>
    <phoneticPr fontId="2"/>
  </si>
  <si>
    <r>
      <t>【実地指導月を含む年度の前年度分】の例：実地指導が</t>
    </r>
    <r>
      <rPr>
        <sz val="11"/>
        <rFont val="ＭＳ Ｐゴシック"/>
        <family val="3"/>
        <charset val="128"/>
      </rPr>
      <t>令和元年度中に行われる場合→平成３０年度</t>
    </r>
    <rPh sb="18" eb="19">
      <t>レイ</t>
    </rPh>
    <rPh sb="20" eb="22">
      <t>ジッチ</t>
    </rPh>
    <rPh sb="22" eb="24">
      <t>シドウ</t>
    </rPh>
    <rPh sb="25" eb="27">
      <t>レイワ</t>
    </rPh>
    <rPh sb="27" eb="28">
      <t>ガン</t>
    </rPh>
    <rPh sb="28" eb="29">
      <t>ネン</t>
    </rPh>
    <rPh sb="29" eb="30">
      <t>ド</t>
    </rPh>
    <rPh sb="30" eb="31">
      <t>チュウ</t>
    </rPh>
    <rPh sb="32" eb="33">
      <t>オコナ</t>
    </rPh>
    <rPh sb="36" eb="38">
      <t>バアイ</t>
    </rPh>
    <rPh sb="39" eb="41">
      <t>ヘイセイ</t>
    </rPh>
    <rPh sb="43" eb="45">
      <t>ネンド</t>
    </rPh>
    <phoneticPr fontId="2"/>
  </si>
  <si>
    <t>※３</t>
  </si>
  <si>
    <t>※２</t>
    <phoneticPr fontId="2"/>
  </si>
  <si>
    <t>具体的に記載してください。</t>
    <rPh sb="0" eb="3">
      <t>グタイテキ</t>
    </rPh>
    <rPh sb="4" eb="6">
      <t>キサイ</t>
    </rPh>
    <phoneticPr fontId="2"/>
  </si>
  <si>
    <t>※１</t>
    <phoneticPr fontId="2"/>
  </si>
  <si>
    <t>その他の取組（解決結果の公表の取組等）</t>
    <rPh sb="2" eb="3">
      <t>タ</t>
    </rPh>
    <rPh sb="4" eb="6">
      <t>トリクミ</t>
    </rPh>
    <rPh sb="7" eb="9">
      <t>カイケツ</t>
    </rPh>
    <rPh sb="9" eb="11">
      <t>ケッカ</t>
    </rPh>
    <rPh sb="12" eb="14">
      <t>コウヒョウ</t>
    </rPh>
    <rPh sb="15" eb="17">
      <t>トリクミ</t>
    </rPh>
    <rPh sb="17" eb="18">
      <t>トウ</t>
    </rPh>
    <phoneticPr fontId="2"/>
  </si>
  <si>
    <t>主な苦情内容</t>
    <rPh sb="0" eb="1">
      <t>オモ</t>
    </rPh>
    <rPh sb="2" eb="4">
      <t>クジョウ</t>
    </rPh>
    <rPh sb="4" eb="6">
      <t>ナイヨウ</t>
    </rPh>
    <phoneticPr fontId="2"/>
  </si>
  <si>
    <t>前年度の受付件数</t>
    <rPh sb="0" eb="3">
      <t>ゼンネンド</t>
    </rPh>
    <rPh sb="4" eb="6">
      <t>ウケツケ</t>
    </rPh>
    <rPh sb="6" eb="8">
      <t>ケンスウ</t>
    </rPh>
    <phoneticPr fontId="2"/>
  </si>
  <si>
    <t>苦情処理状況</t>
    <rPh sb="0" eb="2">
      <t>クジョウ</t>
    </rPh>
    <rPh sb="2" eb="4">
      <t>ショリ</t>
    </rPh>
    <rPh sb="4" eb="6">
      <t>ジョウキョウ</t>
    </rPh>
    <phoneticPr fontId="2"/>
  </si>
  <si>
    <r>
      <t xml:space="preserve">苦情に対する対応
</t>
    </r>
    <r>
      <rPr>
        <sz val="11"/>
        <rFont val="ＭＳ Ｐゴシック"/>
        <family val="3"/>
        <charset val="128"/>
      </rPr>
      <t>(実地指導月を含む年度の前年度分)</t>
    </r>
    <rPh sb="0" eb="2">
      <t>クジョウ</t>
    </rPh>
    <rPh sb="3" eb="4">
      <t>タイ</t>
    </rPh>
    <rPh sb="6" eb="8">
      <t>タイオウ</t>
    </rPh>
    <rPh sb="10" eb="12">
      <t>ジッチ</t>
    </rPh>
    <rPh sb="12" eb="14">
      <t>シドウ</t>
    </rPh>
    <rPh sb="14" eb="15">
      <t>ツキ</t>
    </rPh>
    <rPh sb="16" eb="17">
      <t>フク</t>
    </rPh>
    <rPh sb="18" eb="20">
      <t>ネンド</t>
    </rPh>
    <rPh sb="21" eb="24">
      <t>ゼンネンド</t>
    </rPh>
    <rPh sb="24" eb="25">
      <t>ブン</t>
    </rPh>
    <phoneticPr fontId="2"/>
  </si>
  <si>
    <t xml:space="preserve">(4)
</t>
    <phoneticPr fontId="2"/>
  </si>
  <si>
    <t>　委員会等の開催状況</t>
    <rPh sb="1" eb="4">
      <t>イインカイ</t>
    </rPh>
    <rPh sb="4" eb="5">
      <t>トウ</t>
    </rPh>
    <rPh sb="6" eb="8">
      <t>カイサイ</t>
    </rPh>
    <rPh sb="8" eb="10">
      <t>ジョウキョウ</t>
    </rPh>
    <phoneticPr fontId="2"/>
  </si>
  <si>
    <t>事故防止検討委員会等の開催状況</t>
    <rPh sb="0" eb="2">
      <t>ジコ</t>
    </rPh>
    <rPh sb="2" eb="4">
      <t>ボウシ</t>
    </rPh>
    <rPh sb="4" eb="6">
      <t>ケントウ</t>
    </rPh>
    <rPh sb="6" eb="9">
      <t>イインカイ</t>
    </rPh>
    <rPh sb="9" eb="10">
      <t>トウ</t>
    </rPh>
    <rPh sb="11" eb="13">
      <t>カイサイ</t>
    </rPh>
    <rPh sb="13" eb="15">
      <t>ジョウキョウ</t>
    </rPh>
    <phoneticPr fontId="2"/>
  </si>
  <si>
    <r>
      <t xml:space="preserve">緊急時及び事故発生時に対する対策
</t>
    </r>
    <r>
      <rPr>
        <sz val="11"/>
        <rFont val="ＭＳ Ｐゴシック"/>
        <family val="3"/>
        <charset val="128"/>
      </rPr>
      <t>（実地指導実施月の前々月から過去１年分）</t>
    </r>
    <rPh sb="0" eb="3">
      <t>キンキュウジ</t>
    </rPh>
    <rPh sb="3" eb="4">
      <t>オヨ</t>
    </rPh>
    <rPh sb="5" eb="7">
      <t>ジコ</t>
    </rPh>
    <rPh sb="7" eb="10">
      <t>ハッセイジ</t>
    </rPh>
    <rPh sb="11" eb="12">
      <t>タイ</t>
    </rPh>
    <rPh sb="14" eb="16">
      <t>タイサク</t>
    </rPh>
    <phoneticPr fontId="2"/>
  </si>
  <si>
    <t xml:space="preserve">(3)
</t>
    <phoneticPr fontId="2"/>
  </si>
  <si>
    <t>その他（レクリエーションの実施、地域活動・ボランティアの活用等）の取組</t>
    <rPh sb="2" eb="3">
      <t>タ</t>
    </rPh>
    <rPh sb="13" eb="15">
      <t>ジッシ</t>
    </rPh>
    <rPh sb="16" eb="18">
      <t>チイキ</t>
    </rPh>
    <rPh sb="18" eb="20">
      <t>カツドウ</t>
    </rPh>
    <rPh sb="28" eb="30">
      <t>カツヨウ</t>
    </rPh>
    <rPh sb="30" eb="31">
      <t>トウ</t>
    </rPh>
    <rPh sb="33" eb="35">
      <t>トリクミ</t>
    </rPh>
    <phoneticPr fontId="2"/>
  </si>
  <si>
    <t xml:space="preserve">(7)
</t>
    <phoneticPr fontId="2"/>
  </si>
  <si>
    <t>サービスの質の向上の取組</t>
    <rPh sb="5" eb="6">
      <t>シツ</t>
    </rPh>
    <rPh sb="7" eb="9">
      <t>コウジョウ</t>
    </rPh>
    <rPh sb="10" eb="12">
      <t>トリクミ</t>
    </rPh>
    <phoneticPr fontId="2"/>
  </si>
  <si>
    <t xml:space="preserve">(6)
</t>
    <phoneticPr fontId="2"/>
  </si>
  <si>
    <t>研修内容
(外部研修に参加した場合は、伝達研修実施の有無も記載のこと)</t>
    <rPh sb="0" eb="2">
      <t>ケンシュウ</t>
    </rPh>
    <rPh sb="2" eb="4">
      <t>ナイヨウ</t>
    </rPh>
    <rPh sb="6" eb="8">
      <t>ガイブ</t>
    </rPh>
    <rPh sb="8" eb="10">
      <t>ケンシュウ</t>
    </rPh>
    <rPh sb="11" eb="13">
      <t>サンカ</t>
    </rPh>
    <rPh sb="15" eb="17">
      <t>バアイ</t>
    </rPh>
    <rPh sb="19" eb="21">
      <t>デンタツ</t>
    </rPh>
    <rPh sb="21" eb="23">
      <t>ケンシュウ</t>
    </rPh>
    <rPh sb="23" eb="25">
      <t>ジッシ</t>
    </rPh>
    <rPh sb="26" eb="28">
      <t>ウム</t>
    </rPh>
    <rPh sb="29" eb="31">
      <t>キサイ</t>
    </rPh>
    <phoneticPr fontId="2"/>
  </si>
  <si>
    <t>　研修の実施状況</t>
    <rPh sb="1" eb="3">
      <t>ケンシュウ</t>
    </rPh>
    <rPh sb="4" eb="6">
      <t>ジッシ</t>
    </rPh>
    <rPh sb="6" eb="8">
      <t>ジョウキョウ</t>
    </rPh>
    <phoneticPr fontId="2"/>
  </si>
  <si>
    <t>有　・　無</t>
    <rPh sb="0" eb="1">
      <t>ア</t>
    </rPh>
    <rPh sb="4" eb="5">
      <t>ナ</t>
    </rPh>
    <phoneticPr fontId="2"/>
  </si>
  <si>
    <t>従業者等の研修計画</t>
    <rPh sb="0" eb="3">
      <t>ジュウギョウシャ</t>
    </rPh>
    <rPh sb="3" eb="4">
      <t>トウ</t>
    </rPh>
    <rPh sb="5" eb="7">
      <t>ケンシュウ</t>
    </rPh>
    <rPh sb="7" eb="9">
      <t>ケイカク</t>
    </rPh>
    <phoneticPr fontId="2"/>
  </si>
  <si>
    <t>研修機会の確保</t>
    <rPh sb="0" eb="2">
      <t>ケンシュウ</t>
    </rPh>
    <rPh sb="2" eb="4">
      <t>キカイ</t>
    </rPh>
    <rPh sb="5" eb="7">
      <t>カクホ</t>
    </rPh>
    <phoneticPr fontId="2"/>
  </si>
  <si>
    <t xml:space="preserve">(5)
</t>
    <phoneticPr fontId="2"/>
  </si>
  <si>
    <r>
      <t>【実地指導実施月の前々月から過去１年分】の例：実地指導が</t>
    </r>
    <r>
      <rPr>
        <sz val="11"/>
        <rFont val="ＭＳ Ｐゴシック"/>
        <family val="3"/>
        <charset val="128"/>
      </rPr>
      <t>令和２年１月に行われる場合→平成30年</t>
    </r>
    <r>
      <rPr>
        <sz val="11"/>
        <rFont val="ＭＳ Ｐゴシック"/>
        <family val="3"/>
        <charset val="128"/>
      </rPr>
      <t>12</t>
    </r>
    <r>
      <rPr>
        <sz val="11"/>
        <rFont val="ＭＳ Ｐゴシック"/>
        <family val="3"/>
        <charset val="128"/>
      </rPr>
      <t>月から令和元年</t>
    </r>
    <r>
      <rPr>
        <sz val="11"/>
        <rFont val="ＭＳ Ｐゴシック"/>
        <family val="3"/>
        <charset val="128"/>
      </rPr>
      <t>11</t>
    </r>
    <r>
      <rPr>
        <sz val="11"/>
        <rFont val="ＭＳ Ｐゴシック"/>
        <family val="3"/>
        <charset val="128"/>
      </rPr>
      <t>月まで</t>
    </r>
    <rPh sb="1" eb="3">
      <t>ジッチ</t>
    </rPh>
    <rPh sb="3" eb="5">
      <t>シドウ</t>
    </rPh>
    <rPh sb="5" eb="7">
      <t>ジッシ</t>
    </rPh>
    <rPh sb="7" eb="8">
      <t>ツキ</t>
    </rPh>
    <rPh sb="9" eb="10">
      <t>マエ</t>
    </rPh>
    <rPh sb="11" eb="12">
      <t>ツキ</t>
    </rPh>
    <rPh sb="14" eb="16">
      <t>カコ</t>
    </rPh>
    <rPh sb="17" eb="19">
      <t>ネンブン</t>
    </rPh>
    <rPh sb="21" eb="22">
      <t>レイ</t>
    </rPh>
    <rPh sb="28" eb="30">
      <t>レイワ</t>
    </rPh>
    <rPh sb="31" eb="32">
      <t>ネン</t>
    </rPh>
    <rPh sb="52" eb="53">
      <t>レイ</t>
    </rPh>
    <rPh sb="53" eb="54">
      <t>ワ</t>
    </rPh>
    <rPh sb="54" eb="55">
      <t>ガン</t>
    </rPh>
    <phoneticPr fontId="2"/>
  </si>
  <si>
    <t>　※</t>
    <phoneticPr fontId="2"/>
  </si>
  <si>
    <t>主な要望及び助言</t>
    <rPh sb="0" eb="1">
      <t>オモ</t>
    </rPh>
    <rPh sb="2" eb="4">
      <t>ヨウボウ</t>
    </rPh>
    <rPh sb="4" eb="5">
      <t>オヨ</t>
    </rPh>
    <rPh sb="6" eb="8">
      <t>ジョゲン</t>
    </rPh>
    <phoneticPr fontId="35"/>
  </si>
  <si>
    <t>主な評価</t>
    <rPh sb="0" eb="1">
      <t>オモ</t>
    </rPh>
    <rPh sb="2" eb="4">
      <t>ヒョウカ</t>
    </rPh>
    <phoneticPr fontId="35"/>
  </si>
  <si>
    <t>開催年月日</t>
    <rPh sb="0" eb="2">
      <t>カイサイ</t>
    </rPh>
    <rPh sb="2" eb="5">
      <t>ネンガッピ</t>
    </rPh>
    <phoneticPr fontId="35"/>
  </si>
  <si>
    <t>運営推進会議の開催状況</t>
    <rPh sb="0" eb="2">
      <t>ウンエイ</t>
    </rPh>
    <rPh sb="2" eb="4">
      <t>スイシン</t>
    </rPh>
    <rPh sb="4" eb="6">
      <t>カイギ</t>
    </rPh>
    <rPh sb="7" eb="9">
      <t>カイサイ</t>
    </rPh>
    <rPh sb="9" eb="11">
      <t>ジョウキョウ</t>
    </rPh>
    <phoneticPr fontId="35"/>
  </si>
  <si>
    <t>(8)</t>
    <phoneticPr fontId="35"/>
  </si>
  <si>
    <t>指定基準に定める員数の看護職員又は介護職員を置いていない</t>
    <rPh sb="0" eb="2">
      <t>シテイ</t>
    </rPh>
    <rPh sb="2" eb="4">
      <t>キジュン</t>
    </rPh>
    <rPh sb="5" eb="6">
      <t>サダ</t>
    </rPh>
    <rPh sb="8" eb="10">
      <t>インスウ</t>
    </rPh>
    <rPh sb="11" eb="13">
      <t>カンゴ</t>
    </rPh>
    <rPh sb="13" eb="15">
      <t>ショクイン</t>
    </rPh>
    <rPh sb="15" eb="16">
      <t>マタ</t>
    </rPh>
    <rPh sb="17" eb="19">
      <t>カイゴ</t>
    </rPh>
    <rPh sb="19" eb="21">
      <t>ショクイン</t>
    </rPh>
    <rPh sb="22" eb="23">
      <t>オ</t>
    </rPh>
    <phoneticPr fontId="2"/>
  </si>
  <si>
    <t>未実施</t>
    <rPh sb="0" eb="3">
      <t>ミジッシ</t>
    </rPh>
    <phoneticPr fontId="2"/>
  </si>
  <si>
    <t>入居継続支援加算（Ⅰ）</t>
    <rPh sb="0" eb="2">
      <t>ニュウキョ</t>
    </rPh>
    <rPh sb="2" eb="4">
      <t>ケイゾク</t>
    </rPh>
    <rPh sb="4" eb="6">
      <t>シエン</t>
    </rPh>
    <rPh sb="6" eb="8">
      <t>カサン</t>
    </rPh>
    <phoneticPr fontId="2"/>
  </si>
  <si>
    <t>①口腔内の喀痰吸引②鼻腔内の喀痰吸引③気管カニューレ内部の喀痰吸引④胃ろう又は腸ろうによる経管栄養⑤経鼻経管栄養を必要とする者の占める割合が入居者の15％以上</t>
    <rPh sb="1" eb="3">
      <t>コウコウ</t>
    </rPh>
    <rPh sb="3" eb="4">
      <t>ナイ</t>
    </rPh>
    <rPh sb="5" eb="7">
      <t>カクタン</t>
    </rPh>
    <rPh sb="7" eb="9">
      <t>キュウイン</t>
    </rPh>
    <rPh sb="10" eb="12">
      <t>ビコウ</t>
    </rPh>
    <rPh sb="12" eb="13">
      <t>ナイ</t>
    </rPh>
    <rPh sb="14" eb="16">
      <t>カクタン</t>
    </rPh>
    <rPh sb="16" eb="18">
      <t>キュウイン</t>
    </rPh>
    <rPh sb="19" eb="21">
      <t>キカン</t>
    </rPh>
    <rPh sb="26" eb="28">
      <t>ナイブ</t>
    </rPh>
    <rPh sb="29" eb="31">
      <t>カクタン</t>
    </rPh>
    <rPh sb="31" eb="33">
      <t>キュウイン</t>
    </rPh>
    <rPh sb="34" eb="35">
      <t>イ</t>
    </rPh>
    <rPh sb="37" eb="38">
      <t>マタ</t>
    </rPh>
    <rPh sb="39" eb="40">
      <t>チョウ</t>
    </rPh>
    <rPh sb="45" eb="47">
      <t>ケイカン</t>
    </rPh>
    <rPh sb="47" eb="49">
      <t>エイヨウ</t>
    </rPh>
    <rPh sb="50" eb="52">
      <t>ケイビ</t>
    </rPh>
    <rPh sb="52" eb="54">
      <t>ケイカン</t>
    </rPh>
    <rPh sb="54" eb="56">
      <t>エイヨウ</t>
    </rPh>
    <rPh sb="57" eb="59">
      <t>ヒツヨウ</t>
    </rPh>
    <rPh sb="62" eb="63">
      <t>モノ</t>
    </rPh>
    <rPh sb="64" eb="65">
      <t>シ</t>
    </rPh>
    <rPh sb="67" eb="69">
      <t>ワリアイ</t>
    </rPh>
    <rPh sb="70" eb="73">
      <t>ニュウキョシャ</t>
    </rPh>
    <rPh sb="77" eb="79">
      <t>イジョウ</t>
    </rPh>
    <phoneticPr fontId="2"/>
  </si>
  <si>
    <t>□</t>
    <phoneticPr fontId="2"/>
  </si>
  <si>
    <t>介護福祉士の数が、常勤換算方法で、入居者の数が６又はその端数を増すごとに１以上（次の(一)から(三)までのいずれにも該当する場合は、７又はその端数を増すごとに１以上）</t>
    <rPh sb="0" eb="2">
      <t>カイゴ</t>
    </rPh>
    <rPh sb="2" eb="5">
      <t>フクシシ</t>
    </rPh>
    <rPh sb="6" eb="7">
      <t>カズ</t>
    </rPh>
    <rPh sb="9" eb="11">
      <t>ジョウキン</t>
    </rPh>
    <rPh sb="11" eb="13">
      <t>カンザン</t>
    </rPh>
    <rPh sb="13" eb="15">
      <t>ホウホウ</t>
    </rPh>
    <rPh sb="17" eb="20">
      <t>ニュウキョシャ</t>
    </rPh>
    <rPh sb="21" eb="22">
      <t>カズ</t>
    </rPh>
    <rPh sb="24" eb="25">
      <t>マタ</t>
    </rPh>
    <rPh sb="28" eb="30">
      <t>ハスウ</t>
    </rPh>
    <rPh sb="31" eb="32">
      <t>マ</t>
    </rPh>
    <rPh sb="37" eb="39">
      <t>イジョウ</t>
    </rPh>
    <rPh sb="40" eb="41">
      <t>ツギ</t>
    </rPh>
    <rPh sb="43" eb="44">
      <t>イチ</t>
    </rPh>
    <rPh sb="48" eb="49">
      <t>サン</t>
    </rPh>
    <rPh sb="58" eb="60">
      <t>ガイトウ</t>
    </rPh>
    <rPh sb="62" eb="64">
      <t>バアイ</t>
    </rPh>
    <rPh sb="67" eb="68">
      <t>マタ</t>
    </rPh>
    <rPh sb="71" eb="73">
      <t>ハスウ</t>
    </rPh>
    <rPh sb="74" eb="75">
      <t>マ</t>
    </rPh>
    <rPh sb="80" eb="82">
      <t>イジョウ</t>
    </rPh>
    <phoneticPr fontId="2"/>
  </si>
  <si>
    <t>(一)介護機器を複数機種使用</t>
    <rPh sb="1" eb="2">
      <t>イチ</t>
    </rPh>
    <rPh sb="3" eb="5">
      <t>カイゴ</t>
    </rPh>
    <rPh sb="5" eb="7">
      <t>キキ</t>
    </rPh>
    <rPh sb="8" eb="10">
      <t>フクスウ</t>
    </rPh>
    <rPh sb="10" eb="12">
      <t>キシュ</t>
    </rPh>
    <rPh sb="12" eb="14">
      <t>シヨウ</t>
    </rPh>
    <phoneticPr fontId="2"/>
  </si>
  <si>
    <t>(二)介護機器使用に当たり、介護職員等が共同してアセスメント、評価、見直し</t>
    <rPh sb="1" eb="2">
      <t>ニ</t>
    </rPh>
    <rPh sb="3" eb="5">
      <t>カイゴ</t>
    </rPh>
    <rPh sb="5" eb="7">
      <t>キキ</t>
    </rPh>
    <rPh sb="7" eb="9">
      <t>シヨウ</t>
    </rPh>
    <rPh sb="10" eb="11">
      <t>ア</t>
    </rPh>
    <rPh sb="14" eb="16">
      <t>カイゴ</t>
    </rPh>
    <rPh sb="16" eb="18">
      <t>ショクイン</t>
    </rPh>
    <rPh sb="18" eb="19">
      <t>トウ</t>
    </rPh>
    <rPh sb="20" eb="22">
      <t>キョウドウ</t>
    </rPh>
    <rPh sb="31" eb="33">
      <t>ヒョウカ</t>
    </rPh>
    <rPh sb="34" eb="36">
      <t>ミナオ</t>
    </rPh>
    <phoneticPr fontId="2"/>
  </si>
  <si>
    <t>□</t>
    <phoneticPr fontId="2"/>
  </si>
  <si>
    <t>(三)負担軽減策ならびに委員会設置および３月に１回の開催</t>
    <rPh sb="1" eb="2">
      <t>サン</t>
    </rPh>
    <rPh sb="3" eb="5">
      <t>フタン</t>
    </rPh>
    <rPh sb="5" eb="8">
      <t>ケイゲンサク</t>
    </rPh>
    <rPh sb="12" eb="15">
      <t>イインカイ</t>
    </rPh>
    <rPh sb="15" eb="17">
      <t>セッチ</t>
    </rPh>
    <rPh sb="21" eb="22">
      <t>ゲツ</t>
    </rPh>
    <rPh sb="24" eb="25">
      <t>カイ</t>
    </rPh>
    <rPh sb="26" eb="28">
      <t>カイサイ</t>
    </rPh>
    <phoneticPr fontId="2"/>
  </si>
  <si>
    <t>サービス提供体制加算の算定</t>
    <rPh sb="4" eb="6">
      <t>テイキョウ</t>
    </rPh>
    <rPh sb="6" eb="8">
      <t>タイセイ</t>
    </rPh>
    <rPh sb="8" eb="10">
      <t>カサン</t>
    </rPh>
    <rPh sb="11" eb="13">
      <t>サンテイ</t>
    </rPh>
    <phoneticPr fontId="2"/>
  </si>
  <si>
    <t>人員基準欠如</t>
    <rPh sb="0" eb="2">
      <t>ジンイン</t>
    </rPh>
    <rPh sb="2" eb="4">
      <t>キジュン</t>
    </rPh>
    <rPh sb="4" eb="6">
      <t>ケツジョ</t>
    </rPh>
    <phoneticPr fontId="2"/>
  </si>
  <si>
    <t>□</t>
    <phoneticPr fontId="2"/>
  </si>
  <si>
    <t>非該当</t>
    <rPh sb="0" eb="3">
      <t>ヒガイトウ</t>
    </rPh>
    <phoneticPr fontId="2"/>
  </si>
  <si>
    <t>入居継続支援加算（Ⅱ）</t>
    <rPh sb="0" eb="2">
      <t>ニュウキョ</t>
    </rPh>
    <rPh sb="2" eb="4">
      <t>ケイゾク</t>
    </rPh>
    <rPh sb="4" eb="6">
      <t>シエン</t>
    </rPh>
    <rPh sb="6" eb="8">
      <t>カサン</t>
    </rPh>
    <phoneticPr fontId="2"/>
  </si>
  <si>
    <t>①口腔内の喀痰吸引②鼻腔内の喀痰吸引③気管カニューレ内部の喀痰吸引④胃ろう又は腸ろうによる経管栄養⑤経鼻経管栄養を必要とする者の占める割合が入居者の５％以上</t>
    <rPh sb="1" eb="3">
      <t>コウコウ</t>
    </rPh>
    <rPh sb="3" eb="4">
      <t>ナイ</t>
    </rPh>
    <rPh sb="5" eb="7">
      <t>カクタン</t>
    </rPh>
    <rPh sb="7" eb="9">
      <t>キュウイン</t>
    </rPh>
    <rPh sb="10" eb="12">
      <t>ビコウ</t>
    </rPh>
    <rPh sb="12" eb="13">
      <t>ナイ</t>
    </rPh>
    <rPh sb="14" eb="16">
      <t>カクタン</t>
    </rPh>
    <rPh sb="16" eb="18">
      <t>キュウイン</t>
    </rPh>
    <rPh sb="19" eb="21">
      <t>キカン</t>
    </rPh>
    <rPh sb="26" eb="28">
      <t>ナイブ</t>
    </rPh>
    <rPh sb="29" eb="31">
      <t>カクタン</t>
    </rPh>
    <rPh sb="31" eb="33">
      <t>キュウイン</t>
    </rPh>
    <rPh sb="34" eb="35">
      <t>イ</t>
    </rPh>
    <rPh sb="37" eb="38">
      <t>マタ</t>
    </rPh>
    <rPh sb="39" eb="40">
      <t>チョウ</t>
    </rPh>
    <rPh sb="45" eb="49">
      <t>ケイカンエイヨウ</t>
    </rPh>
    <rPh sb="50" eb="52">
      <t>ケイビ</t>
    </rPh>
    <rPh sb="52" eb="56">
      <t>ケイカンエイヨウ</t>
    </rPh>
    <rPh sb="57" eb="59">
      <t>ヒツヨウ</t>
    </rPh>
    <rPh sb="62" eb="63">
      <t>モノ</t>
    </rPh>
    <rPh sb="64" eb="65">
      <t>シ</t>
    </rPh>
    <rPh sb="67" eb="69">
      <t>ワリアイ</t>
    </rPh>
    <rPh sb="70" eb="73">
      <t>ニュウキョシャ</t>
    </rPh>
    <rPh sb="76" eb="78">
      <t>イジョウ</t>
    </rPh>
    <phoneticPr fontId="2"/>
  </si>
  <si>
    <t>□</t>
    <phoneticPr fontId="2"/>
  </si>
  <si>
    <t>生活機能向上連携加算（Ⅰ）</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</si>
  <si>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の助言に基づき、当該地域密着型特定施設の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チイキ</t>
    </rPh>
    <rPh sb="72" eb="75">
      <t>ミッチャクガタ</t>
    </rPh>
    <rPh sb="75" eb="77">
      <t>トクテイ</t>
    </rPh>
    <rPh sb="77" eb="79">
      <t>シセツ</t>
    </rPh>
    <rPh sb="80" eb="82">
      <t>キノウ</t>
    </rPh>
    <rPh sb="82" eb="84">
      <t>クンレン</t>
    </rPh>
    <rPh sb="84" eb="87">
      <t>シドウイン</t>
    </rPh>
    <rPh sb="87" eb="88">
      <t>トウ</t>
    </rPh>
    <rPh sb="89" eb="91">
      <t>キョウドウ</t>
    </rPh>
    <rPh sb="93" eb="96">
      <t>リヨウシャ</t>
    </rPh>
    <rPh sb="97" eb="99">
      <t>シンタイ</t>
    </rPh>
    <rPh sb="99" eb="101">
      <t>ジョウキョウ</t>
    </rPh>
    <rPh sb="101" eb="102">
      <t>トウ</t>
    </rPh>
    <rPh sb="103" eb="105">
      <t>ヒョウカ</t>
    </rPh>
    <rPh sb="108" eb="110">
      <t>コベツ</t>
    </rPh>
    <rPh sb="110" eb="112">
      <t>キノウ</t>
    </rPh>
    <rPh sb="112" eb="114">
      <t>クンレン</t>
    </rPh>
    <rPh sb="114" eb="116">
      <t>ケイカク</t>
    </rPh>
    <rPh sb="117" eb="119">
      <t>サクセイ</t>
    </rPh>
    <phoneticPr fontId="2"/>
  </si>
  <si>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2"/>
  </si>
  <si>
    <t>機能訓練指導員等が理学療法士等と連携し、訓練内容の評価・見直し</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28" eb="30">
      <t>ミナオ</t>
    </rPh>
    <phoneticPr fontId="2"/>
  </si>
  <si>
    <t>３月ごとに実施</t>
    <rPh sb="1" eb="2">
      <t>ガツ</t>
    </rPh>
    <rPh sb="5" eb="7">
      <t>ジッシ</t>
    </rPh>
    <phoneticPr fontId="2"/>
  </si>
  <si>
    <t>生活機能向上連携加算（Ⅱ）</t>
    <phoneticPr fontId="2"/>
  </si>
  <si>
    <t>訪問リハビリテーション事業所、通所リハビリテーション事業所又はリハビリテーションを実施している医療提供施設の理学療法士等が当該地域密着型特定施設を訪問し、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5">
      <t>チイキ</t>
    </rPh>
    <rPh sb="65" eb="68">
      <t>ミッチャクガタ</t>
    </rPh>
    <rPh sb="68" eb="70">
      <t>トクテイ</t>
    </rPh>
    <rPh sb="70" eb="72">
      <t>シセツ</t>
    </rPh>
    <rPh sb="73" eb="75">
      <t>ホウモン</t>
    </rPh>
    <rPh sb="77" eb="79">
      <t>キノウ</t>
    </rPh>
    <rPh sb="79" eb="81">
      <t>クンレン</t>
    </rPh>
    <rPh sb="81" eb="84">
      <t>シドウイン</t>
    </rPh>
    <rPh sb="84" eb="85">
      <t>トウ</t>
    </rPh>
    <rPh sb="105" eb="107">
      <t>コベツ</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</si>
  <si>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</si>
  <si>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専ら機能訓練指導員の職務に従事する常勤の理学療法士等を１名以上配置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ナ</t>
    </rPh>
    <rPh sb="29" eb="31">
      <t>イジョウ</t>
    </rPh>
    <rPh sb="31" eb="33">
      <t>ハイチ</t>
    </rPh>
    <phoneticPr fontId="2"/>
  </si>
  <si>
    <t>機能訓練指導員等が共同して利用者ごとに個別機能訓練計画を作成し、当該計画に基づき、理学療法士等が計画的に機能訓練を実施</t>
    <rPh sb="0" eb="2">
      <t>キノウ</t>
    </rPh>
    <rPh sb="2" eb="4">
      <t>クンレン</t>
    </rPh>
    <rPh sb="4" eb="7">
      <t>シドウイン</t>
    </rPh>
    <rPh sb="7" eb="8">
      <t>トウ</t>
    </rPh>
    <rPh sb="9" eb="11">
      <t>キョウドウ</t>
    </rPh>
    <rPh sb="13" eb="16">
      <t>リヨウシャ</t>
    </rPh>
    <rPh sb="19" eb="21">
      <t>コベツ</t>
    </rPh>
    <rPh sb="21" eb="23">
      <t>キノウ</t>
    </rPh>
    <rPh sb="23" eb="25">
      <t>クンレン</t>
    </rPh>
    <rPh sb="25" eb="27">
      <t>ケイカク</t>
    </rPh>
    <rPh sb="28" eb="30">
      <t>サクセイ</t>
    </rPh>
    <rPh sb="32" eb="34">
      <t>トウガイ</t>
    </rPh>
    <rPh sb="34" eb="36">
      <t>ケイカク</t>
    </rPh>
    <rPh sb="37" eb="38">
      <t>モト</t>
    </rPh>
    <rPh sb="41" eb="43">
      <t>リガク</t>
    </rPh>
    <rPh sb="43" eb="46">
      <t>リョウホウシ</t>
    </rPh>
    <rPh sb="46" eb="47">
      <t>トウ</t>
    </rPh>
    <rPh sb="48" eb="51">
      <t>ケイカクテキ</t>
    </rPh>
    <rPh sb="52" eb="54">
      <t>キノウ</t>
    </rPh>
    <rPh sb="54" eb="56">
      <t>クンレン</t>
    </rPh>
    <rPh sb="57" eb="59">
      <t>ジッシ</t>
    </rPh>
    <phoneticPr fontId="2"/>
  </si>
  <si>
    <t>□</t>
    <phoneticPr fontId="2"/>
  </si>
  <si>
    <t>利用者に対する計画の内容説明、記録</t>
    <rPh sb="0" eb="3">
      <t>リヨウシャ</t>
    </rPh>
    <rPh sb="4" eb="5">
      <t>タイ</t>
    </rPh>
    <rPh sb="7" eb="9">
      <t>ケイカク</t>
    </rPh>
    <rPh sb="10" eb="12">
      <t>ナイヨウ</t>
    </rPh>
    <rPh sb="12" eb="14">
      <t>セツメイ</t>
    </rPh>
    <rPh sb="15" eb="17">
      <t>キロク</t>
    </rPh>
    <phoneticPr fontId="2"/>
  </si>
  <si>
    <t>あり</t>
    <phoneticPr fontId="2"/>
  </si>
  <si>
    <t>個別機能訓練加算（Ⅱ）</t>
    <rPh sb="0" eb="2">
      <t>コベツ</t>
    </rPh>
    <rPh sb="2" eb="4">
      <t>キノウ</t>
    </rPh>
    <rPh sb="4" eb="6">
      <t>クンレン</t>
    </rPh>
    <rPh sb="6" eb="8">
      <t>カサン</t>
    </rPh>
    <phoneticPr fontId="2"/>
  </si>
  <si>
    <t>個別機能訓練加算（Ⅰ）の要件を満たしている</t>
    <rPh sb="0" eb="2">
      <t>コベツ</t>
    </rPh>
    <rPh sb="2" eb="4">
      <t>キノウ</t>
    </rPh>
    <rPh sb="4" eb="6">
      <t>クンレン</t>
    </rPh>
    <rPh sb="6" eb="8">
      <t>カサン</t>
    </rPh>
    <rPh sb="12" eb="14">
      <t>ヨウケン</t>
    </rPh>
    <rPh sb="15" eb="16">
      <t>ミ</t>
    </rPh>
    <phoneticPr fontId="2"/>
  </si>
  <si>
    <t>利用者ごとの個別機能訓練計画書の内容等の情報をLIFEにより提出、情報活用</t>
    <rPh sb="0" eb="3">
      <t>リヨウシャ</t>
    </rPh>
    <rPh sb="6" eb="8">
      <t>コベツ</t>
    </rPh>
    <rPh sb="8" eb="10">
      <t>キノウ</t>
    </rPh>
    <rPh sb="10" eb="12">
      <t>クンレン</t>
    </rPh>
    <rPh sb="12" eb="15">
      <t>ケイカクショ</t>
    </rPh>
    <rPh sb="16" eb="18">
      <t>ナイヨウ</t>
    </rPh>
    <rPh sb="18" eb="19">
      <t>トウ</t>
    </rPh>
    <rPh sb="20" eb="22">
      <t>ジョウホウ</t>
    </rPh>
    <rPh sb="30" eb="32">
      <t>テイシュツ</t>
    </rPh>
    <rPh sb="33" eb="35">
      <t>ジョウホウ</t>
    </rPh>
    <rPh sb="35" eb="37">
      <t>カツヨウ</t>
    </rPh>
    <phoneticPr fontId="2"/>
  </si>
  <si>
    <t>ADL維持等加算（Ⅰ）</t>
    <rPh sb="3" eb="5">
      <t>イジ</t>
    </rPh>
    <rPh sb="5" eb="6">
      <t>トウ</t>
    </rPh>
    <rPh sb="6" eb="8">
      <t>カサン</t>
    </rPh>
    <phoneticPr fontId="2"/>
  </si>
  <si>
    <t>１　算定を開始しようとする月の前年同月に「ADL維持等加算[申出]あり」の届出</t>
    <rPh sb="2" eb="4">
      <t>サンテイ</t>
    </rPh>
    <rPh sb="5" eb="7">
      <t>カイシ</t>
    </rPh>
    <rPh sb="13" eb="14">
      <t>ゲツ</t>
    </rPh>
    <rPh sb="15" eb="17">
      <t>ゼンネン</t>
    </rPh>
    <rPh sb="17" eb="19">
      <t>ドウゲツ</t>
    </rPh>
    <rPh sb="24" eb="26">
      <t>イジ</t>
    </rPh>
    <rPh sb="26" eb="27">
      <t>トウ</t>
    </rPh>
    <rPh sb="27" eb="29">
      <t>カサン</t>
    </rPh>
    <rPh sb="30" eb="32">
      <t>モウシデ</t>
    </rPh>
    <rPh sb="37" eb="39">
      <t>トドケデ</t>
    </rPh>
    <phoneticPr fontId="2"/>
  </si>
  <si>
    <t>２　評価対象利用期間が６月を超える者の総数が10人以上</t>
    <rPh sb="2" eb="4">
      <t>ヒョウカ</t>
    </rPh>
    <rPh sb="4" eb="6">
      <t>タイショウ</t>
    </rPh>
    <rPh sb="6" eb="8">
      <t>リヨウ</t>
    </rPh>
    <rPh sb="8" eb="10">
      <t>キカン</t>
    </rPh>
    <rPh sb="12" eb="13">
      <t>ゲツ</t>
    </rPh>
    <rPh sb="14" eb="15">
      <t>コ</t>
    </rPh>
    <rPh sb="17" eb="18">
      <t>モノ</t>
    </rPh>
    <rPh sb="19" eb="21">
      <t>ソウスウ</t>
    </rPh>
    <rPh sb="24" eb="25">
      <t>ニン</t>
    </rPh>
    <rPh sb="25" eb="27">
      <t>イジョウ</t>
    </rPh>
    <phoneticPr fontId="2"/>
  </si>
  <si>
    <t>３　評価対象者全員について、評価対象利用開始月と当該月の翌月から起算して６月目においてADLの評価、ADL値の測定、測定月ごとにLIFEにより提出</t>
    <rPh sb="2" eb="4">
      <t>ヒョウカ</t>
    </rPh>
    <rPh sb="4" eb="7">
      <t>タイショウシャ</t>
    </rPh>
    <rPh sb="7" eb="9">
      <t>ゼンイン</t>
    </rPh>
    <rPh sb="14" eb="16">
      <t>ヒョウカ</t>
    </rPh>
    <rPh sb="16" eb="18">
      <t>タイショウ</t>
    </rPh>
    <rPh sb="18" eb="20">
      <t>リヨウ</t>
    </rPh>
    <rPh sb="20" eb="22">
      <t>カイシ</t>
    </rPh>
    <rPh sb="22" eb="23">
      <t>ゲツ</t>
    </rPh>
    <rPh sb="24" eb="26">
      <t>トウガイ</t>
    </rPh>
    <rPh sb="26" eb="27">
      <t>ゲツ</t>
    </rPh>
    <rPh sb="28" eb="30">
      <t>ヨクゲツ</t>
    </rPh>
    <rPh sb="32" eb="34">
      <t>キサン</t>
    </rPh>
    <rPh sb="37" eb="38">
      <t>ゲツ</t>
    </rPh>
    <rPh sb="38" eb="39">
      <t>メ</t>
    </rPh>
    <rPh sb="47" eb="49">
      <t>ヒョウカ</t>
    </rPh>
    <rPh sb="53" eb="54">
      <t>アタイ</t>
    </rPh>
    <rPh sb="55" eb="57">
      <t>ソクテイ</t>
    </rPh>
    <rPh sb="58" eb="60">
      <t>ソクテイ</t>
    </rPh>
    <rPh sb="60" eb="61">
      <t>ゲツ</t>
    </rPh>
    <rPh sb="71" eb="73">
      <t>テイシュツ</t>
    </rPh>
    <phoneticPr fontId="2"/>
  </si>
  <si>
    <t>４　ADL利得の平均値が１以上</t>
    <rPh sb="5" eb="7">
      <t>リトク</t>
    </rPh>
    <rPh sb="8" eb="11">
      <t>ヘイキンチ</t>
    </rPh>
    <rPh sb="13" eb="15">
      <t>イジョウ</t>
    </rPh>
    <phoneticPr fontId="2"/>
  </si>
  <si>
    <t>ADL維持等加算（Ⅱ）</t>
    <phoneticPr fontId="2"/>
  </si>
  <si>
    <t>１　ADL維持等加算（Ⅰ）の１～３の要件を満たす</t>
    <rPh sb="5" eb="7">
      <t>イジ</t>
    </rPh>
    <rPh sb="7" eb="8">
      <t>トウ</t>
    </rPh>
    <rPh sb="8" eb="10">
      <t>カサン</t>
    </rPh>
    <rPh sb="18" eb="20">
      <t>ヨウケン</t>
    </rPh>
    <rPh sb="21" eb="22">
      <t>ミ</t>
    </rPh>
    <phoneticPr fontId="2"/>
  </si>
  <si>
    <t>２　ADL利得の平均値が２以上</t>
    <rPh sb="5" eb="7">
      <t>リトク</t>
    </rPh>
    <rPh sb="8" eb="11">
      <t>ヘイキンチ</t>
    </rPh>
    <rPh sb="13" eb="15">
      <t>イジョウ</t>
    </rPh>
    <phoneticPr fontId="2"/>
  </si>
  <si>
    <t>受け入れた若年性認知症利用者ごとに個別に担当者を定め、その者を中心に、当該利用者の特性やニーズに応じたサービス提供</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phoneticPr fontId="2"/>
  </si>
  <si>
    <t>あり</t>
    <phoneticPr fontId="2"/>
  </si>
  <si>
    <t>歯科医師又は歯科医師の指示を受けた歯科衛生士が、介護職員に（口腔ケアにかかる）助言、指導を月１回以上行っている</t>
    <rPh sb="0" eb="4">
      <t>シカイシ</t>
    </rPh>
    <rPh sb="4" eb="5">
      <t>マタ</t>
    </rPh>
    <rPh sb="6" eb="10">
      <t>シカイシ</t>
    </rPh>
    <rPh sb="11" eb="13">
      <t>シジ</t>
    </rPh>
    <rPh sb="14" eb="15">
      <t>ウ</t>
    </rPh>
    <rPh sb="17" eb="19">
      <t>シカ</t>
    </rPh>
    <rPh sb="19" eb="22">
      <t>エイセイシ</t>
    </rPh>
    <rPh sb="24" eb="26">
      <t>カイゴ</t>
    </rPh>
    <rPh sb="26" eb="28">
      <t>ショクイン</t>
    </rPh>
    <rPh sb="30" eb="32">
      <t>コウクウ</t>
    </rPh>
    <rPh sb="39" eb="41">
      <t>ジョゲン</t>
    </rPh>
    <rPh sb="42" eb="44">
      <t>シドウ</t>
    </rPh>
    <rPh sb="45" eb="46">
      <t>ゲツ</t>
    </rPh>
    <rPh sb="47" eb="48">
      <t>カイ</t>
    </rPh>
    <rPh sb="48" eb="50">
      <t>イジョウ</t>
    </rPh>
    <rPh sb="50" eb="51">
      <t>オコナ</t>
    </rPh>
    <phoneticPr fontId="2"/>
  </si>
  <si>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58" eb="60">
      <t>サクセイ</t>
    </rPh>
    <phoneticPr fontId="2"/>
  </si>
  <si>
    <t>計画書に必要事項が記載されている</t>
    <rPh sb="0" eb="3">
      <t>ケイカクショ</t>
    </rPh>
    <rPh sb="4" eb="6">
      <t>ヒツヨウ</t>
    </rPh>
    <rPh sb="6" eb="8">
      <t>ジコウ</t>
    </rPh>
    <rPh sb="9" eb="11">
      <t>キサイ</t>
    </rPh>
    <phoneticPr fontId="2"/>
  </si>
  <si>
    <t>口腔・栄養スクリーニング加算</t>
    <rPh sb="0" eb="2">
      <t>コウクウ</t>
    </rPh>
    <phoneticPr fontId="2"/>
  </si>
  <si>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2"/>
  </si>
  <si>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2"/>
  </si>
  <si>
    <t>入居した日から起算して30日以内</t>
    <rPh sb="0" eb="2">
      <t>ニュウキョ</t>
    </rPh>
    <rPh sb="4" eb="5">
      <t>ヒ</t>
    </rPh>
    <rPh sb="7" eb="9">
      <t>キサン</t>
    </rPh>
    <rPh sb="13" eb="14">
      <t>ニチ</t>
    </rPh>
    <rPh sb="14" eb="16">
      <t>イナイ</t>
    </rPh>
    <phoneticPr fontId="2"/>
  </si>
  <si>
    <t>過去３月間に当該地域密着型特定施設に入居したことがない</t>
    <rPh sb="0" eb="2">
      <t>カコ</t>
    </rPh>
    <rPh sb="3" eb="5">
      <t>ゲッカン</t>
    </rPh>
    <rPh sb="6" eb="8">
      <t>トウガイ</t>
    </rPh>
    <rPh sb="8" eb="10">
      <t>チイキ</t>
    </rPh>
    <rPh sb="10" eb="13">
      <t>ミッチャクガタ</t>
    </rPh>
    <rPh sb="13" eb="15">
      <t>トクテイ</t>
    </rPh>
    <rPh sb="15" eb="17">
      <t>シセツ</t>
    </rPh>
    <rPh sb="18" eb="20">
      <t>ニュウキョ</t>
    </rPh>
    <phoneticPr fontId="2"/>
  </si>
  <si>
    <t>なし</t>
    <phoneticPr fontId="2"/>
  </si>
  <si>
    <t>当該利用者の退院・退所にあたって、医療提供施設の職員と面談等を行い、利用者に関する情報の提供を受けた上で利用者を受け入れている</t>
    <rPh sb="0" eb="2">
      <t>トウガイ</t>
    </rPh>
    <rPh sb="2" eb="5">
      <t>リヨウシャ</t>
    </rPh>
    <rPh sb="6" eb="8">
      <t>タイイン</t>
    </rPh>
    <rPh sb="9" eb="11">
      <t>タイショ</t>
    </rPh>
    <rPh sb="17" eb="19">
      <t>イリョウ</t>
    </rPh>
    <rPh sb="19" eb="21">
      <t>テイキョウ</t>
    </rPh>
    <rPh sb="21" eb="23">
      <t>シセツ</t>
    </rPh>
    <rPh sb="24" eb="26">
      <t>ショクイン</t>
    </rPh>
    <rPh sb="27" eb="29">
      <t>メンダン</t>
    </rPh>
    <rPh sb="29" eb="30">
      <t>トウ</t>
    </rPh>
    <rPh sb="31" eb="32">
      <t>オコナ</t>
    </rPh>
    <rPh sb="34" eb="37">
      <t>リヨウシャ</t>
    </rPh>
    <rPh sb="38" eb="39">
      <t>カン</t>
    </rPh>
    <rPh sb="41" eb="43">
      <t>ジョウホウ</t>
    </rPh>
    <rPh sb="44" eb="46">
      <t>テイキョウ</t>
    </rPh>
    <rPh sb="47" eb="48">
      <t>ウ</t>
    </rPh>
    <rPh sb="50" eb="51">
      <t>ウエ</t>
    </rPh>
    <rPh sb="52" eb="55">
      <t>リヨウシャ</t>
    </rPh>
    <rPh sb="56" eb="57">
      <t>ウ</t>
    </rPh>
    <rPh sb="58" eb="59">
      <t>イ</t>
    </rPh>
    <phoneticPr fontId="2"/>
  </si>
  <si>
    <t>看取り介護加算（Ⅰ）</t>
    <rPh sb="0" eb="2">
      <t>ミト</t>
    </rPh>
    <rPh sb="3" eb="5">
      <t>カイゴ</t>
    </rPh>
    <rPh sb="5" eb="7">
      <t>カサン</t>
    </rPh>
    <phoneticPr fontId="2"/>
  </si>
  <si>
    <t>看取りに関する指針の策定および利用者への説明・同意</t>
    <rPh sb="0" eb="2">
      <t>ミト</t>
    </rPh>
    <rPh sb="4" eb="5">
      <t>カン</t>
    </rPh>
    <rPh sb="7" eb="9">
      <t>シシン</t>
    </rPh>
    <rPh sb="10" eb="12">
      <t>サクテイ</t>
    </rPh>
    <rPh sb="15" eb="18">
      <t>リヨウシャ</t>
    </rPh>
    <rPh sb="20" eb="22">
      <t>セツメイ</t>
    </rPh>
    <rPh sb="23" eb="25">
      <t>ドウイ</t>
    </rPh>
    <phoneticPr fontId="2"/>
  </si>
  <si>
    <t>他職種共同による利用者の介護に係る計画の作成および利用者への説明・同意</t>
    <rPh sb="0" eb="3">
      <t>タショクシュ</t>
    </rPh>
    <rPh sb="3" eb="5">
      <t>キョウドウ</t>
    </rPh>
    <rPh sb="8" eb="11">
      <t>リヨウシャ</t>
    </rPh>
    <rPh sb="12" eb="14">
      <t>カイゴ</t>
    </rPh>
    <rPh sb="15" eb="16">
      <t>カカ</t>
    </rPh>
    <rPh sb="17" eb="19">
      <t>ケイカク</t>
    </rPh>
    <rPh sb="20" eb="22">
      <t>サクセイ</t>
    </rPh>
    <rPh sb="25" eb="28">
      <t>リヨウシャ</t>
    </rPh>
    <rPh sb="30" eb="32">
      <t>セツメイ</t>
    </rPh>
    <rPh sb="33" eb="35">
      <t>ドウイ</t>
    </rPh>
    <phoneticPr fontId="2"/>
  </si>
  <si>
    <t>(1) 死亡日以前31日以上45日以下</t>
    <rPh sb="4" eb="7">
      <t>シボウビ</t>
    </rPh>
    <rPh sb="7" eb="9">
      <t>イゼン</t>
    </rPh>
    <rPh sb="11" eb="12">
      <t>ニチ</t>
    </rPh>
    <rPh sb="12" eb="14">
      <t>イジョウ</t>
    </rPh>
    <rPh sb="16" eb="17">
      <t>ニチ</t>
    </rPh>
    <rPh sb="17" eb="19">
      <t>イカ</t>
    </rPh>
    <phoneticPr fontId="2"/>
  </si>
  <si>
    <t>１日72単位</t>
    <rPh sb="1" eb="2">
      <t>ニチ</t>
    </rPh>
    <rPh sb="4" eb="6">
      <t>タンイ</t>
    </rPh>
    <phoneticPr fontId="2"/>
  </si>
  <si>
    <t>(2) 死亡日以前４日以上30日以内</t>
    <rPh sb="4" eb="7">
      <t>シボウビ</t>
    </rPh>
    <rPh sb="7" eb="9">
      <t>イゼン</t>
    </rPh>
    <rPh sb="10" eb="11">
      <t>ニチ</t>
    </rPh>
    <rPh sb="11" eb="13">
      <t>イジョウ</t>
    </rPh>
    <rPh sb="15" eb="16">
      <t>ニチ</t>
    </rPh>
    <rPh sb="16" eb="18">
      <t>イナイ</t>
    </rPh>
    <phoneticPr fontId="2"/>
  </si>
  <si>
    <t>(3) 死亡日の前日及び前々日</t>
    <rPh sb="4" eb="7">
      <t>シボウビ</t>
    </rPh>
    <rPh sb="8" eb="10">
      <t>ゼンジツ</t>
    </rPh>
    <rPh sb="10" eb="11">
      <t>オヨ</t>
    </rPh>
    <rPh sb="12" eb="14">
      <t>マエマエ</t>
    </rPh>
    <rPh sb="14" eb="15">
      <t>ニチ</t>
    </rPh>
    <phoneticPr fontId="2"/>
  </si>
  <si>
    <t>(4) 死亡日</t>
    <rPh sb="4" eb="7">
      <t>シボウビ</t>
    </rPh>
    <phoneticPr fontId="2"/>
  </si>
  <si>
    <t>看取り介護加算（Ⅱ）</t>
    <rPh sb="0" eb="2">
      <t>ミト</t>
    </rPh>
    <rPh sb="3" eb="5">
      <t>カイゴ</t>
    </rPh>
    <rPh sb="5" eb="7">
      <t>カサン</t>
    </rPh>
    <phoneticPr fontId="2"/>
  </si>
  <si>
    <t>加算算定期間において、夜勤又は宿直を行う看護職員数が１以上</t>
    <rPh sb="0" eb="2">
      <t>カサン</t>
    </rPh>
    <rPh sb="2" eb="4">
      <t>サンテイ</t>
    </rPh>
    <rPh sb="4" eb="6">
      <t>キカン</t>
    </rPh>
    <rPh sb="11" eb="13">
      <t>ヤキン</t>
    </rPh>
    <rPh sb="13" eb="14">
      <t>マタ</t>
    </rPh>
    <rPh sb="15" eb="17">
      <t>シュクチョク</t>
    </rPh>
    <rPh sb="18" eb="19">
      <t>オコナ</t>
    </rPh>
    <rPh sb="20" eb="22">
      <t>カンゴ</t>
    </rPh>
    <rPh sb="22" eb="25">
      <t>ショクインスウ</t>
    </rPh>
    <rPh sb="27" eb="29">
      <t>イジョウ</t>
    </rPh>
    <phoneticPr fontId="2"/>
  </si>
  <si>
    <t>看取り介護加算（Ⅰ）の算定</t>
    <rPh sb="0" eb="2">
      <t>ミト</t>
    </rPh>
    <rPh sb="3" eb="5">
      <t>カイゴ</t>
    </rPh>
    <rPh sb="5" eb="7">
      <t>カサン</t>
    </rPh>
    <rPh sb="11" eb="13">
      <t>サンテイ</t>
    </rPh>
    <phoneticPr fontId="2"/>
  </si>
  <si>
    <t>算定あり</t>
    <rPh sb="0" eb="2">
      <t>サンテイ</t>
    </rPh>
    <phoneticPr fontId="2"/>
  </si>
  <si>
    <t>１日572単位</t>
    <rPh sb="1" eb="2">
      <t>ニチ</t>
    </rPh>
    <rPh sb="5" eb="7">
      <t>タンイ</t>
    </rPh>
    <phoneticPr fontId="2"/>
  </si>
  <si>
    <t>１日644単位</t>
    <rPh sb="1" eb="2">
      <t>ニチ</t>
    </rPh>
    <rPh sb="5" eb="7">
      <t>タンイ</t>
    </rPh>
    <phoneticPr fontId="2"/>
  </si>
  <si>
    <t>１日1,180単位</t>
    <rPh sb="1" eb="2">
      <t>ニチ</t>
    </rPh>
    <rPh sb="7" eb="9">
      <t>タンイ</t>
    </rPh>
    <phoneticPr fontId="2"/>
  </si>
  <si>
    <t>１日1,780単位</t>
    <rPh sb="1" eb="2">
      <t>ニチ</t>
    </rPh>
    <rPh sb="7" eb="9">
      <t>タンイ</t>
    </rPh>
    <phoneticPr fontId="2"/>
  </si>
  <si>
    <t>認知症介護の専門的な研修を受けた者が対象者の数が20人未満の場合には１以上、20人以上の場合は、１に当該対象者が19名を超えて10又はその端数を増すごとに１を加えた人数を配置し、チームとして専門的な認知症ケアを実施</t>
    <rPh sb="0" eb="3">
      <t>ニンチショウ</t>
    </rPh>
    <rPh sb="3" eb="5">
      <t>カイゴ</t>
    </rPh>
    <rPh sb="6" eb="9">
      <t>センモンテキ</t>
    </rPh>
    <rPh sb="10" eb="12">
      <t>ケンシュウ</t>
    </rPh>
    <rPh sb="13" eb="14">
      <t>ウ</t>
    </rPh>
    <rPh sb="16" eb="17">
      <t>モノ</t>
    </rPh>
    <rPh sb="18" eb="21">
      <t>タイショウシャ</t>
    </rPh>
    <rPh sb="22" eb="23">
      <t>カズ</t>
    </rPh>
    <rPh sb="26" eb="27">
      <t>ニン</t>
    </rPh>
    <rPh sb="27" eb="29">
      <t>ミマン</t>
    </rPh>
    <rPh sb="30" eb="32">
      <t>バアイ</t>
    </rPh>
    <rPh sb="35" eb="37">
      <t>イジョウ</t>
    </rPh>
    <rPh sb="40" eb="41">
      <t>ニン</t>
    </rPh>
    <rPh sb="41" eb="43">
      <t>イジョウ</t>
    </rPh>
    <rPh sb="44" eb="46">
      <t>バアイ</t>
    </rPh>
    <rPh sb="50" eb="52">
      <t>トウガイ</t>
    </rPh>
    <rPh sb="52" eb="55">
      <t>タイショウシャ</t>
    </rPh>
    <rPh sb="58" eb="59">
      <t>メイ</t>
    </rPh>
    <rPh sb="60" eb="61">
      <t>コ</t>
    </rPh>
    <rPh sb="65" eb="66">
      <t>マタ</t>
    </rPh>
    <rPh sb="69" eb="71">
      <t>ハスウ</t>
    </rPh>
    <rPh sb="72" eb="73">
      <t>マ</t>
    </rPh>
    <rPh sb="79" eb="80">
      <t>クワ</t>
    </rPh>
    <rPh sb="82" eb="84">
      <t>ニンズウ</t>
    </rPh>
    <rPh sb="85" eb="87">
      <t>ハイチ</t>
    </rPh>
    <rPh sb="95" eb="98">
      <t>センモンテキ</t>
    </rPh>
    <rPh sb="99" eb="102">
      <t>ニンチショウ</t>
    </rPh>
    <rPh sb="105" eb="107">
      <t>ジッシ</t>
    </rPh>
    <phoneticPr fontId="2"/>
  </si>
  <si>
    <t>認知症ケアに関する留意事項の伝達又は技術的指導に係る会議を定期的に開催</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カイサイ</t>
    </rPh>
    <phoneticPr fontId="2"/>
  </si>
  <si>
    <t>開催</t>
    <rPh sb="0" eb="2">
      <t>カイサイ</t>
    </rPh>
    <phoneticPr fontId="2"/>
  </si>
  <si>
    <t>日常生活自立度ランクⅢ以上の者に対して算定</t>
    <rPh sb="16" eb="17">
      <t>タイ</t>
    </rPh>
    <rPh sb="19" eb="21">
      <t>サンテイ</t>
    </rPh>
    <phoneticPr fontId="2"/>
  </si>
  <si>
    <t>算定</t>
    <rPh sb="0" eb="2">
      <t>サンテイ</t>
    </rPh>
    <phoneticPr fontId="2"/>
  </si>
  <si>
    <t>認知症専門ケア加算（Ⅱ）</t>
    <phoneticPr fontId="2"/>
  </si>
  <si>
    <t>認知症専門ケア加算（Ⅰ）の要件を満たしている</t>
    <rPh sb="0" eb="3">
      <t>ニンチショウ</t>
    </rPh>
    <rPh sb="3" eb="5">
      <t>センモン</t>
    </rPh>
    <rPh sb="7" eb="9">
      <t>カサン</t>
    </rPh>
    <rPh sb="13" eb="15">
      <t>ヨウケン</t>
    </rPh>
    <rPh sb="16" eb="17">
      <t>ミ</t>
    </rPh>
    <phoneticPr fontId="2"/>
  </si>
  <si>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</si>
  <si>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介護職員・看護職員ごとの認知症ケアに関する研修計画を作成</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phoneticPr fontId="2"/>
  </si>
  <si>
    <t>科学的介護推進体制加算</t>
    <rPh sb="0" eb="3">
      <t>カガクテキ</t>
    </rPh>
    <rPh sb="3" eb="5">
      <t>カイゴ</t>
    </rPh>
    <rPh sb="5" eb="7">
      <t>スイシン</t>
    </rPh>
    <rPh sb="7" eb="9">
      <t>タイセイ</t>
    </rPh>
    <rPh sb="9" eb="11">
      <t>カサン</t>
    </rPh>
    <phoneticPr fontId="2"/>
  </si>
  <si>
    <t>利用者ごとのADL値、栄養状態、口腔機能、認知症の状況その他の利用者の心身の状況等に係る基本的な情報をLIFEにより提出、情報活用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2"/>
  </si>
  <si>
    <t>サービス提供体制強化加算（Ⅰ）</t>
    <rPh sb="4" eb="6">
      <t>テイキョウ</t>
    </rPh>
    <rPh sb="6" eb="8">
      <t>タイセイ</t>
    </rPh>
    <rPh sb="8" eb="10">
      <t>キョウカ</t>
    </rPh>
    <rPh sb="10" eb="12">
      <t>カサン</t>
    </rPh>
    <phoneticPr fontId="2"/>
  </si>
  <si>
    <t>次の(一)、(二)のいずれかに適合</t>
    <rPh sb="0" eb="1">
      <t>ツギ</t>
    </rPh>
    <rPh sb="3" eb="4">
      <t>1</t>
    </rPh>
    <rPh sb="7" eb="8">
      <t>2</t>
    </rPh>
    <rPh sb="15" eb="17">
      <t>テキゴウ</t>
    </rPh>
    <phoneticPr fontId="2"/>
  </si>
  <si>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2"/>
  </si>
  <si>
    <t>７割以上</t>
    <rPh sb="1" eb="2">
      <t>ワリ</t>
    </rPh>
    <rPh sb="2" eb="4">
      <t>イジョウ</t>
    </rPh>
    <phoneticPr fontId="2"/>
  </si>
  <si>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2"/>
  </si>
  <si>
    <t>２割５分以上</t>
    <rPh sb="1" eb="2">
      <t>ワリ</t>
    </rPh>
    <rPh sb="3" eb="4">
      <t>フン</t>
    </rPh>
    <rPh sb="4" eb="6">
      <t>イジョウ</t>
    </rPh>
    <phoneticPr fontId="2"/>
  </si>
  <si>
    <t>質の向上に資する取組</t>
    <rPh sb="0" eb="1">
      <t>シツ</t>
    </rPh>
    <rPh sb="2" eb="4">
      <t>コウジョウ</t>
    </rPh>
    <rPh sb="5" eb="6">
      <t>シ</t>
    </rPh>
    <rPh sb="8" eb="10">
      <t>トリクミ</t>
    </rPh>
    <phoneticPr fontId="2"/>
  </si>
  <si>
    <t>□</t>
    <phoneticPr fontId="2"/>
  </si>
  <si>
    <t>介護職総数のうち介護福祉士の占める割合</t>
    <rPh sb="0" eb="2">
      <t>カイゴ</t>
    </rPh>
    <rPh sb="2" eb="3">
      <t>ショク</t>
    </rPh>
    <rPh sb="3" eb="5">
      <t>ソウスウ</t>
    </rPh>
    <rPh sb="8" eb="10">
      <t>カイゴ</t>
    </rPh>
    <rPh sb="10" eb="13">
      <t>フクシシ</t>
    </rPh>
    <rPh sb="14" eb="15">
      <t>シ</t>
    </rPh>
    <rPh sb="17" eb="19">
      <t>ワリアイ</t>
    </rPh>
    <phoneticPr fontId="2"/>
  </si>
  <si>
    <t>６割以上</t>
    <rPh sb="1" eb="2">
      <t>ワリ</t>
    </rPh>
    <rPh sb="2" eb="4">
      <t>イジョウ</t>
    </rPh>
    <phoneticPr fontId="2"/>
  </si>
  <si>
    <t>サービス提供体制強化加算（Ⅲ）</t>
    <phoneticPr fontId="2"/>
  </si>
  <si>
    <t>次の(一)、(二)、(三)のいずれかに適合</t>
    <rPh sb="0" eb="1">
      <t>ツギ</t>
    </rPh>
    <rPh sb="3" eb="4">
      <t>1</t>
    </rPh>
    <rPh sb="7" eb="8">
      <t>2</t>
    </rPh>
    <rPh sb="11" eb="12">
      <t>サン</t>
    </rPh>
    <rPh sb="19" eb="21">
      <t>テキゴウ</t>
    </rPh>
    <phoneticPr fontId="2"/>
  </si>
  <si>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2"/>
  </si>
  <si>
    <t>７割５分以上</t>
    <rPh sb="1" eb="2">
      <t>ワリ</t>
    </rPh>
    <rPh sb="3" eb="4">
      <t>フン</t>
    </rPh>
    <rPh sb="4" eb="6">
      <t>イジョウ</t>
    </rPh>
    <phoneticPr fontId="2"/>
  </si>
  <si>
    <t>(三)サービスを入居者に直接提供する職員総数のうち勤続年数７年以上の者の占める割合</t>
    <rPh sb="1" eb="2">
      <t>サン</t>
    </rPh>
    <rPh sb="8" eb="11">
      <t>ニュウキョシャ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2"/>
  </si>
  <si>
    <t>３割以上</t>
    <rPh sb="1" eb="2">
      <t>ワリ</t>
    </rPh>
    <rPh sb="2" eb="4">
      <t>イジョウ</t>
    </rPh>
    <phoneticPr fontId="2"/>
  </si>
  <si>
    <t>(二)資質の向上の支援に関する計画の策定、研修の実施又は研修の機会を確保し、全ての介護職員に周知</t>
    <phoneticPr fontId="2"/>
  </si>
  <si>
    <t>５　サービス提供体制強化加算（Ⅰ）もしくは（Ⅱ）又は入居継続支援加算の算定</t>
    <rPh sb="6" eb="8">
      <t>テイキョウ</t>
    </rPh>
    <rPh sb="8" eb="10">
      <t>タイセイ</t>
    </rPh>
    <rPh sb="10" eb="12">
      <t>キョウカ</t>
    </rPh>
    <rPh sb="12" eb="14">
      <t>カサン</t>
    </rPh>
    <rPh sb="24" eb="25">
      <t>マタ</t>
    </rPh>
    <phoneticPr fontId="2"/>
  </si>
  <si>
    <t>６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2"/>
  </si>
  <si>
    <t>５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2"/>
  </si>
  <si>
    <t>備考</t>
    <rPh sb="0" eb="2">
      <t>ビコウ</t>
    </rPh>
    <phoneticPr fontId="2"/>
  </si>
  <si>
    <r>
      <t>606 地域密着型特定施設入居者生活介護費　</t>
    </r>
    <r>
      <rPr>
        <b/>
        <sz val="12"/>
        <rFont val="ＭＳ ゴシック"/>
        <family val="3"/>
        <charset val="128"/>
      </rPr>
      <t>※該当項目にチェック（レ）を行ってください。</t>
    </r>
    <rPh sb="4" eb="6">
      <t>チイキ</t>
    </rPh>
    <rPh sb="6" eb="9">
      <t>ミッチャクガタ</t>
    </rPh>
    <phoneticPr fontId="2"/>
  </si>
  <si>
    <t xml:space="preserve">身体的拘束等の適正化のための対策を検討する委員会（テレビ電話装置等を活用して行うことができるものとする）を３月に１回以上開催し，その結果について，介護職員その他の従業者に周知徹底を図っていますか。
</t>
    <rPh sb="0" eb="3">
      <t>シンタイテキ</t>
    </rPh>
    <rPh sb="3" eb="6">
      <t>コウソクナド</t>
    </rPh>
    <rPh sb="7" eb="10">
      <t>テキセイカ</t>
    </rPh>
    <rPh sb="14" eb="16">
      <t>タイサク</t>
    </rPh>
    <rPh sb="17" eb="19">
      <t>ケントウ</t>
    </rPh>
    <rPh sb="21" eb="24">
      <t>イインカイ</t>
    </rPh>
    <rPh sb="28" eb="30">
      <t>デンワ</t>
    </rPh>
    <rPh sb="30" eb="32">
      <t>ソウチ</t>
    </rPh>
    <rPh sb="32" eb="33">
      <t>トウ</t>
    </rPh>
    <rPh sb="34" eb="36">
      <t>カツヨウ</t>
    </rPh>
    <rPh sb="38" eb="39">
      <t>オコナ</t>
    </rPh>
    <rPh sb="54" eb="55">
      <t>ツキ</t>
    </rPh>
    <rPh sb="57" eb="60">
      <t>カイイジョウ</t>
    </rPh>
    <rPh sb="60" eb="62">
      <t>カイサイ</t>
    </rPh>
    <rPh sb="66" eb="68">
      <t>ケッカ</t>
    </rPh>
    <rPh sb="73" eb="75">
      <t>カイゴ</t>
    </rPh>
    <rPh sb="75" eb="77">
      <t>ショクイン</t>
    </rPh>
    <rPh sb="79" eb="80">
      <t>タ</t>
    </rPh>
    <rPh sb="81" eb="84">
      <t>ジュウギョウシャ</t>
    </rPh>
    <rPh sb="85" eb="87">
      <t>シュウチ</t>
    </rPh>
    <rPh sb="87" eb="89">
      <t>テッテイ</t>
    </rPh>
    <rPh sb="90" eb="91">
      <t>ハカ</t>
    </rPh>
    <phoneticPr fontId="2"/>
  </si>
  <si>
    <t xml:space="preserve">次に掲げる事業の運営についての重要事項に関する規程を定めていますか。
・  事業の目的及び運営の方針
・  従業者の職種，員数及び職務内容
・  入居定員及び居室数
・  サービスの内容及び利用料その他の費用の額
・　利用者が介護居室又は一時介護室に移る場合の条件及び手続
・  施設の利用に当たっての留意事項
・　緊急時等における対応方法
・  非常災害対策
・虐待の防止のための措置（令和6年3月31日まで努力義務であり令和6年4月1日より義務化）
・  その他運営に関する重要事項
</t>
    <rPh sb="73" eb="75">
      <t>ニュウキョ</t>
    </rPh>
    <rPh sb="75" eb="77">
      <t>テイイン</t>
    </rPh>
    <rPh sb="77" eb="78">
      <t>オヨ</t>
    </rPh>
    <rPh sb="79" eb="81">
      <t>キョシツ</t>
    </rPh>
    <rPh sb="81" eb="82">
      <t>スウ</t>
    </rPh>
    <rPh sb="109" eb="112">
      <t>リヨウシャ</t>
    </rPh>
    <rPh sb="113" eb="115">
      <t>カイゴ</t>
    </rPh>
    <rPh sb="115" eb="117">
      <t>キョシツ</t>
    </rPh>
    <rPh sb="117" eb="118">
      <t>マタ</t>
    </rPh>
    <rPh sb="119" eb="121">
      <t>イチジ</t>
    </rPh>
    <rPh sb="121" eb="124">
      <t>カイゴシツ</t>
    </rPh>
    <rPh sb="125" eb="126">
      <t>ウツ</t>
    </rPh>
    <rPh sb="127" eb="129">
      <t>バアイ</t>
    </rPh>
    <rPh sb="130" eb="132">
      <t>ジョウケン</t>
    </rPh>
    <rPh sb="132" eb="133">
      <t>オヨ</t>
    </rPh>
    <rPh sb="134" eb="136">
      <t>テツヅキ</t>
    </rPh>
    <rPh sb="140" eb="142">
      <t>シセツ</t>
    </rPh>
    <rPh sb="143" eb="145">
      <t>リヨウ</t>
    </rPh>
    <rPh sb="158" eb="161">
      <t>キンキュウジ</t>
    </rPh>
    <rPh sb="161" eb="162">
      <t>トウ</t>
    </rPh>
    <rPh sb="166" eb="168">
      <t>タイオウ</t>
    </rPh>
    <rPh sb="168" eb="170">
      <t>ホウホウ</t>
    </rPh>
    <phoneticPr fontId="2"/>
  </si>
  <si>
    <t xml:space="preserve">従業者の資質の向上のために、その研修の機会を確保しているか。
その際、全ての従業者（法令で規定される各資格のカリキュラム等において、認知症介護に関する基礎的な知識及び技術を習得している者を除く）に対し、認知症介護に係る基礎的な研修を受講させるために必要な措置を講ているか。
※認知症に係る基礎的な研修を受講させるために必要な措置は令和6年3月31日まで努力義務であり令和6年4月1日より義務化
</t>
    <phoneticPr fontId="2"/>
  </si>
  <si>
    <t>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ているか。
※中小企業（資本金が3億円以下又は常時使用する従業員の数が300人以下の企業）は令和4年4月1日から義務化となり、それまでは努力義務</t>
    <rPh sb="113" eb="115">
      <t>チュウショウ</t>
    </rPh>
    <rPh sb="115" eb="117">
      <t>キギョウ</t>
    </rPh>
    <rPh sb="118" eb="121">
      <t>シホンキン</t>
    </rPh>
    <rPh sb="123" eb="125">
      <t>オクエン</t>
    </rPh>
    <rPh sb="125" eb="127">
      <t>イカ</t>
    </rPh>
    <rPh sb="127" eb="128">
      <t>マタ</t>
    </rPh>
    <rPh sb="129" eb="131">
      <t>ジョウジ</t>
    </rPh>
    <rPh sb="131" eb="133">
      <t>シヨウ</t>
    </rPh>
    <rPh sb="135" eb="138">
      <t>ジュウギョウイン</t>
    </rPh>
    <rPh sb="139" eb="140">
      <t>カズ</t>
    </rPh>
    <rPh sb="144" eb="145">
      <t>ニン</t>
    </rPh>
    <rPh sb="145" eb="147">
      <t>イカ</t>
    </rPh>
    <rPh sb="148" eb="150">
      <t>キギョウ</t>
    </rPh>
    <rPh sb="152" eb="154">
      <t>レイワ</t>
    </rPh>
    <rPh sb="155" eb="156">
      <t>ネン</t>
    </rPh>
    <rPh sb="157" eb="158">
      <t>ガツ</t>
    </rPh>
    <rPh sb="159" eb="160">
      <t>ニチ</t>
    </rPh>
    <rPh sb="162" eb="165">
      <t>ギムカ</t>
    </rPh>
    <rPh sb="174" eb="176">
      <t>ドリョク</t>
    </rPh>
    <rPh sb="176" eb="178">
      <t>ギム</t>
    </rPh>
    <phoneticPr fontId="2"/>
  </si>
  <si>
    <t>業務継続計画の策定等</t>
    <rPh sb="0" eb="2">
      <t>ギョウム</t>
    </rPh>
    <rPh sb="2" eb="4">
      <t>ケイゾク</t>
    </rPh>
    <rPh sb="4" eb="6">
      <t>ケイカク</t>
    </rPh>
    <rPh sb="7" eb="9">
      <t>サクテイ</t>
    </rPh>
    <rPh sb="9" eb="10">
      <t>トウ</t>
    </rPh>
    <phoneticPr fontId="56"/>
  </si>
  <si>
    <t>介護従業者に対し、業務継続計画について周知するとともに、必要な研修及び訓練を定期的に実施しているか。</t>
    <rPh sb="2" eb="5">
      <t>ジュウギョウシャ</t>
    </rPh>
    <phoneticPr fontId="56"/>
  </si>
  <si>
    <t>感染症や非常災害の発生時において、利用者に対すサービスの提供を継続的に実施するための、及び非常時の体制で早期の業務再開を図るための計画(以下「業務継続計画」という。)を策定し、当該業務継続計画に従い必要な措置を講じているか。</t>
    <phoneticPr fontId="56"/>
  </si>
  <si>
    <t>定期的に業務継続計画の見直しを行い、必要に応じて業務継続計画の変更を行っているか。
※上記 (1)～(3)については令和 6 年 3 月 31 日までの間は努力義務。 令和 6 年 4 月 1 日より義務化。</t>
    <phoneticPr fontId="56"/>
  </si>
  <si>
    <t>・業務改善計画書</t>
    <rPh sb="1" eb="3">
      <t>ギョウム</t>
    </rPh>
    <rPh sb="3" eb="5">
      <t>カイゼン</t>
    </rPh>
    <rPh sb="5" eb="8">
      <t>ケイカクショ</t>
    </rPh>
    <phoneticPr fontId="2"/>
  </si>
  <si>
    <t>事業所において感染症が発生し、又はまん延しないように、次に掲げる措置を講じているか。
①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ること。
②　事業所における感染症の予防及びまん延防止のための指針を整備すること。
③　事業所において、従業者に対し、感染症の予防及びまん延の防止のための研修及び訓練を定期的に実施すること。
※令和 6 年 3 月 31 日までの間は努力義務。 令和 6 年 4 月 1 日より義務化。</t>
    <phoneticPr fontId="2"/>
  </si>
  <si>
    <t>事業所の見やすい場所に、運営規程の概要、従業者の勤務の体制その他の利用申込者のサービスの選択に資すると認められる重要事項を掲示しているか。
※書面を事業所に備え付け、かつ、これをいつでも関係者に自由に閲覧させることにより、掲示に代えることができる。</t>
    <rPh sb="20" eb="23">
      <t>ジュウギョウシャ</t>
    </rPh>
    <rPh sb="75" eb="78">
      <t>ジギョウショ</t>
    </rPh>
    <phoneticPr fontId="56"/>
  </si>
  <si>
    <t>サービスの提供に当たっては，利用者，利用者の家族，地域住民の代表者，市の職員又は地域包括支援センターの職員，地域密着型特定施設入居者生活介護について知見を有する者等により構成される運営推進会議を設置していますか。
※テレビ電話装置等を活用して行うことができるものとする。ただし、利用者等が参加する場合にあっては、テレビ電話装置等の活用について当該利用者等の同意を得なければならない。</t>
    <rPh sb="54" eb="56">
      <t>チイキ</t>
    </rPh>
    <rPh sb="56" eb="59">
      <t>ミッチャクガタ</t>
    </rPh>
    <rPh sb="59" eb="61">
      <t>トクテイ</t>
    </rPh>
    <rPh sb="61" eb="63">
      <t>シセツ</t>
    </rPh>
    <rPh sb="63" eb="66">
      <t>ニュウキョシャ</t>
    </rPh>
    <phoneticPr fontId="2"/>
  </si>
  <si>
    <t>虐待の発生又はその再発を防止するため、次に定める措置を講じているか。
①　虐待の防止のための対策を検討する委員会(テレビ電話装置等を活用して行うことができるものとする。)を定期的に開催するとともに、その結果について、従業者に周知徹底を図ること。
②　虐待の防止のための指針を整備すること。
③　従業者に対し、虐待の防止のための研修を定期的に実施すること。
④　①～③に掲げる措置を適切に実施するための担当者を置くこと。
※令和 6 年 3 月 31 日までの間は努力義務。 令和 6 年 4 月 1 日より義務化。</t>
    <rPh sb="108" eb="111">
      <t>ジュウギョウシャ</t>
    </rPh>
    <rPh sb="147" eb="150">
      <t>ジュウギョウシャ</t>
    </rPh>
    <phoneticPr fontId="56"/>
  </si>
  <si>
    <t>・会議の記録
・研修の記録</t>
    <rPh sb="1" eb="3">
      <t>カイギ</t>
    </rPh>
    <rPh sb="4" eb="6">
      <t>キロク</t>
    </rPh>
    <rPh sb="8" eb="10">
      <t>ケンシュウ</t>
    </rPh>
    <rPh sb="11" eb="13">
      <t>キロク</t>
    </rPh>
    <phoneticPr fontId="2"/>
  </si>
  <si>
    <t>虐待の防止</t>
    <rPh sb="0" eb="2">
      <t>ギャクタイ</t>
    </rPh>
    <rPh sb="3" eb="5">
      <t>ボウシ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</si>
</sst>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quot;人&quot;"/>
    <numFmt numFmtId="178" formatCode="0.0"/>
    <numFmt numFmtId="179" formatCode="#,##0.0;[Red]\-#,##0.0"/>
    <numFmt numFmtId="180" formatCode="h:mm;@"/>
    <numFmt numFmtId="181" formatCode="#,##0&quot;人&quot;"/>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2"/>
      <color rgb="FFFF0000"/>
      <name val="ＭＳ Ｐ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1"/>
      <color rgb="FFFF0000"/>
      <name val="ＭＳ Ｐゴシック"/>
      <family val="2"/>
      <charset val="128"/>
      <scheme val="minor"/>
    </font>
    <font>
      <sz val="12"/>
      <name val="HGSｺﾞｼｯｸM"/>
      <family val="3"/>
      <charset val="128"/>
    </font>
    <font>
      <sz val="6"/>
      <name val="ＭＳ Ｐゴシック"/>
      <family val="2"/>
      <charset val="128"/>
      <scheme val="minor"/>
    </font>
    <font>
      <sz val="10"/>
      <name val="HGSｺﾞｼｯｸM"/>
      <family val="3"/>
      <charset val="128"/>
    </font>
    <font>
      <sz val="11"/>
      <name val="HGSｺﾞｼｯｸM"/>
      <family val="3"/>
      <charset val="128"/>
    </font>
    <font>
      <b/>
      <sz val="16"/>
      <name val="ＭＳ Ｐゴシック"/>
      <family val="3"/>
      <charset val="128"/>
    </font>
    <font>
      <b/>
      <sz val="16"/>
      <name val="HGSｺﾞｼｯｸM"/>
      <family val="3"/>
      <charset val="128"/>
    </font>
    <font>
      <sz val="16"/>
      <name val="HGSｺﾞｼｯｸM"/>
      <family val="3"/>
      <charset val="128"/>
    </font>
    <font>
      <sz val="14"/>
      <name val="HGSｺﾞｼｯｸM"/>
      <family val="3"/>
      <charset val="128"/>
    </font>
    <font>
      <b/>
      <sz val="14"/>
      <name val="HGSｺﾞｼｯｸM"/>
      <family val="3"/>
      <charset val="128"/>
    </font>
    <font>
      <sz val="11"/>
      <name val="ＭＳ Ｐゴシック"/>
      <family val="2"/>
      <charset val="128"/>
      <scheme val="minor"/>
    </font>
    <font>
      <b/>
      <sz val="11"/>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2"/>
      <color rgb="FFFF0000"/>
      <name val="HGSｺﾞｼｯｸM"/>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0"/>
      <name val="ＭＳ ゴシック"/>
      <family val="3"/>
      <charset val="128"/>
    </font>
    <font>
      <sz val="9"/>
      <name val="ＭＳ ゴシック"/>
      <family val="3"/>
      <charset val="128"/>
    </font>
    <font>
      <sz val="11"/>
      <color indexed="8"/>
      <name val="ＭＳ Ｐゴシック"/>
      <family val="3"/>
      <charset val="128"/>
    </font>
    <font>
      <sz val="11"/>
      <color theme="1"/>
      <name val="ＭＳ Ｐゴシック"/>
      <family val="3"/>
      <charset val="128"/>
      <scheme val="minor"/>
    </font>
    <font>
      <u/>
      <sz val="9"/>
      <name val="ＭＳ ゴシック"/>
      <family val="3"/>
      <charset val="128"/>
    </font>
    <font>
      <sz val="9"/>
      <name val="ＭＳ Ｐゴシック"/>
      <family val="3"/>
      <charset val="128"/>
    </font>
    <font>
      <sz val="14"/>
      <name val="ＭＳ ゴシック"/>
      <family val="3"/>
      <charset val="128"/>
    </font>
    <font>
      <u/>
      <sz val="11"/>
      <name val="ＭＳ Ｐゴシック"/>
      <family val="3"/>
      <charset val="128"/>
    </font>
    <font>
      <sz val="9"/>
      <color indexed="10"/>
      <name val="ＭＳ ゴシック"/>
      <family val="3"/>
      <charset val="128"/>
    </font>
    <font>
      <sz val="9"/>
      <name val="ＭＳ明朝"/>
      <family val="3"/>
      <charset val="128"/>
    </font>
    <font>
      <strike/>
      <sz val="9"/>
      <name val="ＭＳ ゴシック"/>
      <family val="3"/>
      <charset val="128"/>
    </font>
    <font>
      <b/>
      <sz val="18"/>
      <color indexed="56"/>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sz val="11"/>
      <color rgb="FFFF0000"/>
      <name val="ＭＳ Ｐゴシック"/>
      <family val="3"/>
      <charset val="128"/>
    </font>
    <font>
      <sz val="9"/>
      <color rgb="FFFF0000"/>
      <name val="ＭＳ Ｐゴシック"/>
      <family val="3"/>
      <charset val="128"/>
    </font>
    <font>
      <sz val="8"/>
      <name val="ＭＳ Ｐゴシック"/>
      <family val="3"/>
      <charset val="128"/>
    </font>
    <font>
      <sz val="11"/>
      <color indexed="55"/>
      <name val="ＭＳ Ｐゴシック"/>
      <family val="3"/>
      <charset val="128"/>
    </font>
    <font>
      <sz val="9"/>
      <color indexed="81"/>
      <name val="ＭＳ Ｐゴシック"/>
      <family val="3"/>
      <charset val="128"/>
    </font>
    <font>
      <sz val="11"/>
      <color indexed="10"/>
      <name val="ＭＳ Ｐゴシック"/>
      <family val="3"/>
      <charset val="128"/>
    </font>
    <font>
      <u/>
      <sz val="8"/>
      <name val="ＭＳ Ｐゴシック"/>
      <family val="3"/>
      <charset val="128"/>
    </font>
    <font>
      <b/>
      <sz val="20"/>
      <name val="ＭＳ ゴシック"/>
      <family val="3"/>
      <charset val="128"/>
    </font>
    <font>
      <b/>
      <sz val="12"/>
      <name val="ＭＳ ゴシック"/>
      <family val="3"/>
      <charset val="128"/>
    </font>
    <font>
      <sz val="9"/>
      <color indexed="8"/>
      <name val="ＭＳ ゴシック"/>
      <family val="3"/>
      <charset val="128"/>
    </font>
    <font>
      <sz val="9"/>
      <color indexed="8"/>
      <name val="ＭＳ明朝"/>
      <family val="3"/>
      <charset val="128"/>
    </font>
    <font>
      <sz val="6"/>
      <name val="ＭＳ 明朝"/>
      <family val="2"/>
      <charset val="128"/>
    </font>
    <font>
      <sz val="12"/>
      <name val="ＭＳ 明朝"/>
      <family val="2"/>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FF"/>
        <bgColor indexed="64"/>
      </patternFill>
    </fill>
    <fill>
      <patternFill patternType="solid">
        <fgColor indexed="41"/>
        <bgColor indexed="64"/>
      </patternFill>
    </fill>
    <fill>
      <patternFill patternType="lightGray"/>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right style="double">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dashDot">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dashDot">
        <color indexed="64"/>
      </bottom>
      <diagonal/>
    </border>
    <border>
      <left/>
      <right/>
      <top/>
      <bottom style="dashDot">
        <color indexed="64"/>
      </bottom>
      <diagonal/>
    </border>
    <border>
      <left style="thin">
        <color indexed="64"/>
      </left>
      <right style="double">
        <color indexed="64"/>
      </right>
      <top style="dotted">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medium">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double">
        <color indexed="64"/>
      </left>
      <right/>
      <top/>
      <bottom style="thin">
        <color indexed="64"/>
      </bottom>
      <diagonal style="thin">
        <color indexed="64"/>
      </diagonal>
    </border>
    <border>
      <left/>
      <right style="double">
        <color indexed="64"/>
      </right>
      <top style="thin">
        <color indexed="64"/>
      </top>
      <bottom style="thin">
        <color indexed="64"/>
      </bottom>
      <diagonal/>
    </border>
    <border diagonalUp="1">
      <left/>
      <right style="medium">
        <color indexed="64"/>
      </right>
      <top/>
      <bottom/>
      <diagonal style="thin">
        <color indexed="64"/>
      </diagonal>
    </border>
    <border diagonalUp="1">
      <left style="double">
        <color indexed="64"/>
      </left>
      <right/>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style="thin">
        <color indexed="64"/>
      </top>
      <bottom/>
      <diagonal style="thin">
        <color indexed="64"/>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right style="double">
        <color indexed="64"/>
      </right>
      <top/>
      <bottom/>
      <diagonal/>
    </border>
    <border>
      <left style="medium">
        <color indexed="64"/>
      </left>
      <right style="thin">
        <color indexed="64"/>
      </right>
      <top/>
      <bottom/>
      <diagonal/>
    </border>
    <border>
      <left/>
      <right style="double">
        <color indexed="64"/>
      </right>
      <top style="medium">
        <color indexed="64"/>
      </top>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dotted">
        <color indexed="64"/>
      </right>
      <top/>
      <bottom style="thin">
        <color indexed="64"/>
      </bottom>
      <diagonal/>
    </border>
    <border>
      <left/>
      <right/>
      <top style="dotted">
        <color indexed="64"/>
      </top>
      <bottom/>
      <diagonal/>
    </border>
  </borders>
  <cellStyleXfs count="9">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32" fillId="0" borderId="0">
      <alignment vertical="center"/>
    </xf>
    <xf numFmtId="0" fontId="33" fillId="0" borderId="0">
      <alignment vertical="center"/>
    </xf>
    <xf numFmtId="0" fontId="5" fillId="0" borderId="0">
      <alignment vertical="center"/>
    </xf>
    <xf numFmtId="0" fontId="32" fillId="0" borderId="0">
      <alignment vertical="center"/>
    </xf>
    <xf numFmtId="0" fontId="5" fillId="0" borderId="0"/>
  </cellStyleXfs>
  <cellXfs count="129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shrinkToFit="1"/>
    </xf>
    <xf numFmtId="0" fontId="5" fillId="0" borderId="0" xfId="0" applyFont="1">
      <alignment vertical="center"/>
    </xf>
    <xf numFmtId="0" fontId="7" fillId="0" borderId="0" xfId="0" applyFont="1">
      <alignment vertical="center"/>
    </xf>
    <xf numFmtId="0" fontId="6" fillId="4" borderId="3" xfId="0" applyFont="1" applyFill="1" applyBorder="1" applyAlignment="1">
      <alignmen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left" vertical="center" wrapText="1" shrinkToFit="1"/>
    </xf>
    <xf numFmtId="0" fontId="6" fillId="4" borderId="7"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left" vertical="center" wrapText="1" shrinkToFi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left" vertical="center" wrapText="1" shrinkToFit="1"/>
    </xf>
    <xf numFmtId="0" fontId="6" fillId="4" borderId="16" xfId="0" applyFont="1" applyFill="1" applyBorder="1" applyAlignment="1">
      <alignment horizontal="center" vertical="center" wrapText="1"/>
    </xf>
    <xf numFmtId="0" fontId="6" fillId="4" borderId="17" xfId="0" applyFont="1" applyFill="1" applyBorder="1" applyAlignment="1">
      <alignment horizontal="left" vertical="center" wrapText="1" shrinkToFit="1"/>
    </xf>
    <xf numFmtId="0" fontId="6" fillId="4" borderId="13" xfId="0" applyFont="1" applyFill="1" applyBorder="1" applyAlignment="1">
      <alignment vertical="center" wrapText="1"/>
    </xf>
    <xf numFmtId="0" fontId="6" fillId="3" borderId="5" xfId="0" applyFont="1" applyFill="1" applyBorder="1" applyAlignment="1">
      <alignment horizontal="left" vertical="center" shrinkToFit="1"/>
    </xf>
    <xf numFmtId="0" fontId="4" fillId="3" borderId="3" xfId="0" applyFont="1" applyFill="1" applyBorder="1" applyAlignment="1">
      <alignment horizontal="left" vertical="center" wrapText="1"/>
    </xf>
    <xf numFmtId="0" fontId="6" fillId="3" borderId="17" xfId="0" applyFont="1" applyFill="1" applyBorder="1" applyAlignment="1">
      <alignment horizontal="left" vertical="center" shrinkToFit="1"/>
    </xf>
    <xf numFmtId="0" fontId="4" fillId="3" borderId="12" xfId="0" applyFont="1" applyFill="1" applyBorder="1" applyAlignment="1">
      <alignment horizontal="left" vertical="center" wrapText="1"/>
    </xf>
    <xf numFmtId="0" fontId="6" fillId="3" borderId="9" xfId="0" applyFont="1" applyFill="1" applyBorder="1" applyAlignment="1">
      <alignment horizontal="left" vertical="center" shrinkToFi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vertical="center" shrinkToFit="1"/>
    </xf>
    <xf numFmtId="0" fontId="6" fillId="0" borderId="20" xfId="0" applyFont="1" applyBorder="1" applyAlignment="1">
      <alignment vertical="center" wrapText="1" shrinkToFit="1"/>
    </xf>
    <xf numFmtId="176" fontId="6" fillId="0" borderId="20" xfId="0" applyNumberFormat="1" applyFont="1" applyBorder="1" applyAlignment="1">
      <alignment horizontal="center" vertical="center" wrapText="1"/>
    </xf>
    <xf numFmtId="0" fontId="6" fillId="0" borderId="21" xfId="0" applyFont="1" applyBorder="1" applyAlignment="1">
      <alignment horizontal="left" vertical="center" shrinkToFit="1"/>
    </xf>
    <xf numFmtId="0" fontId="6" fillId="0" borderId="22" xfId="0" applyFont="1" applyBorder="1" applyAlignment="1">
      <alignment vertical="center" wrapText="1" shrinkToFit="1"/>
    </xf>
    <xf numFmtId="176" fontId="6" fillId="0" borderId="22" xfId="0" applyNumberFormat="1" applyFont="1" applyBorder="1" applyAlignment="1">
      <alignment horizontal="center" vertical="center" wrapText="1"/>
    </xf>
    <xf numFmtId="0" fontId="6" fillId="0" borderId="23" xfId="0" applyFont="1" applyBorder="1" applyAlignment="1">
      <alignment horizontal="left" vertical="center" shrinkToFit="1"/>
    </xf>
    <xf numFmtId="0" fontId="6" fillId="0" borderId="19" xfId="0" applyFont="1" applyBorder="1" applyAlignment="1">
      <alignment vertical="center" wrapText="1" shrinkToFit="1"/>
    </xf>
    <xf numFmtId="176" fontId="6" fillId="0" borderId="19" xfId="0" applyNumberFormat="1" applyFont="1" applyBorder="1" applyAlignment="1">
      <alignment horizontal="center" vertical="center" wrapText="1"/>
    </xf>
    <xf numFmtId="0" fontId="6" fillId="0" borderId="24" xfId="0" applyFont="1" applyBorder="1" applyAlignment="1">
      <alignment horizontal="left" vertical="center" shrinkToFit="1"/>
    </xf>
    <xf numFmtId="0" fontId="6" fillId="0" borderId="0" xfId="0" applyFont="1" applyBorder="1" applyAlignment="1">
      <alignment vertical="center" wrapText="1" shrinkToFit="1"/>
    </xf>
    <xf numFmtId="0" fontId="6" fillId="0" borderId="6" xfId="0" applyFont="1" applyBorder="1" applyAlignment="1">
      <alignment vertical="center" wrapText="1"/>
    </xf>
    <xf numFmtId="0" fontId="6" fillId="0" borderId="26" xfId="0" applyFont="1" applyBorder="1" applyAlignment="1">
      <alignment vertical="center" wrapText="1" shrinkToFit="1"/>
    </xf>
    <xf numFmtId="176" fontId="6" fillId="0" borderId="26" xfId="0" applyNumberFormat="1" applyFont="1" applyBorder="1" applyAlignment="1">
      <alignment horizontal="center" vertical="center" wrapText="1"/>
    </xf>
    <xf numFmtId="0" fontId="6" fillId="0" borderId="27" xfId="0" applyFont="1" applyBorder="1" applyAlignment="1">
      <alignment horizontal="left" vertical="center" shrinkToFit="1"/>
    </xf>
    <xf numFmtId="0" fontId="6" fillId="0" borderId="10" xfId="0" applyFont="1" applyBorder="1" applyAlignment="1">
      <alignment vertical="center" wrapText="1"/>
    </xf>
    <xf numFmtId="0" fontId="3" fillId="0" borderId="2" xfId="0" applyFont="1" applyFill="1" applyBorder="1" applyAlignment="1">
      <alignment vertical="center" wrapText="1"/>
    </xf>
    <xf numFmtId="0" fontId="6" fillId="0" borderId="2" xfId="0" applyFont="1" applyFill="1" applyBorder="1" applyAlignment="1">
      <alignment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left" vertical="center" wrapText="1" shrinkToFit="1"/>
    </xf>
    <xf numFmtId="0" fontId="6" fillId="0" borderId="6" xfId="0" applyFont="1" applyFill="1" applyBorder="1" applyAlignment="1">
      <alignment vertical="center" wrapText="1"/>
    </xf>
    <xf numFmtId="0" fontId="3" fillId="0" borderId="6" xfId="0" applyFont="1" applyFill="1" applyBorder="1" applyAlignment="1">
      <alignment vertical="center" wrapText="1"/>
    </xf>
    <xf numFmtId="0" fontId="6" fillId="0" borderId="7" xfId="0" applyFont="1" applyFill="1" applyBorder="1" applyAlignment="1">
      <alignment vertical="center" wrapText="1"/>
    </xf>
    <xf numFmtId="0" fontId="3" fillId="0" borderId="7" xfId="0" applyFont="1" applyFill="1" applyBorder="1" applyAlignment="1">
      <alignment vertical="center" wrapText="1"/>
    </xf>
    <xf numFmtId="0" fontId="6" fillId="0" borderId="11" xfId="0" applyFont="1" applyFill="1" applyBorder="1" applyAlignment="1">
      <alignment vertical="center" wrapText="1"/>
    </xf>
    <xf numFmtId="0" fontId="3" fillId="0" borderId="11" xfId="0" applyFont="1" applyFill="1" applyBorder="1" applyAlignment="1">
      <alignment vertical="center" wrapText="1"/>
    </xf>
    <xf numFmtId="0" fontId="6" fillId="4" borderId="6" xfId="0" applyFont="1" applyFill="1" applyBorder="1" applyAlignment="1">
      <alignment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left" vertical="center" wrapText="1" shrinkToFit="1"/>
    </xf>
    <xf numFmtId="0" fontId="6" fillId="4" borderId="1" xfId="0" applyFont="1" applyFill="1" applyBorder="1" applyAlignment="1">
      <alignment vertical="center" wrapText="1"/>
    </xf>
    <xf numFmtId="0" fontId="6" fillId="4" borderId="35" xfId="0" applyFont="1" applyFill="1" applyBorder="1" applyAlignment="1">
      <alignment horizontal="center" vertical="center" wrapText="1"/>
    </xf>
    <xf numFmtId="0" fontId="6" fillId="4" borderId="36" xfId="0" applyFont="1" applyFill="1" applyBorder="1" applyAlignment="1">
      <alignment horizontal="left" vertical="center" wrapText="1" shrinkToFit="1"/>
    </xf>
    <xf numFmtId="0" fontId="8" fillId="3" borderId="2" xfId="0" applyFont="1" applyFill="1" applyBorder="1" applyAlignment="1">
      <alignment vertical="center" wrapText="1"/>
    </xf>
    <xf numFmtId="0" fontId="6" fillId="0" borderId="12" xfId="0" applyFont="1" applyBorder="1" applyAlignment="1">
      <alignment vertical="center" wrapText="1"/>
    </xf>
    <xf numFmtId="0" fontId="4" fillId="0" borderId="1" xfId="0" applyFont="1" applyBorder="1" applyAlignment="1">
      <alignment vertical="top" wrapText="1"/>
    </xf>
    <xf numFmtId="0" fontId="4" fillId="0" borderId="0" xfId="0" applyFont="1" applyAlignment="1">
      <alignment vertical="center" wrapText="1"/>
    </xf>
    <xf numFmtId="0" fontId="9" fillId="0" borderId="18" xfId="0" applyFont="1" applyFill="1" applyBorder="1" applyAlignment="1">
      <alignment vertical="top" wrapText="1"/>
    </xf>
    <xf numFmtId="0" fontId="8" fillId="0" borderId="2" xfId="0" applyFont="1" applyFill="1" applyBorder="1" applyAlignment="1">
      <alignment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left" vertical="center" shrinkToFit="1"/>
    </xf>
    <xf numFmtId="0" fontId="8" fillId="0" borderId="2" xfId="0" applyFont="1" applyFill="1" applyBorder="1" applyAlignment="1">
      <alignment horizontal="left" vertical="center" wrapText="1"/>
    </xf>
    <xf numFmtId="0" fontId="10" fillId="0" borderId="0" xfId="0" applyFont="1">
      <alignment vertical="center"/>
    </xf>
    <xf numFmtId="0" fontId="6" fillId="0" borderId="10" xfId="0" applyFont="1" applyFill="1" applyBorder="1" applyAlignment="1">
      <alignment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left" vertical="center" wrapText="1" shrinkToFit="1"/>
    </xf>
    <xf numFmtId="0" fontId="3" fillId="0" borderId="10" xfId="0" applyFont="1" applyFill="1" applyBorder="1" applyAlignment="1">
      <alignment vertical="center" wrapText="1"/>
    </xf>
    <xf numFmtId="0" fontId="6" fillId="3" borderId="15" xfId="0" applyFont="1" applyFill="1" applyBorder="1" applyAlignment="1">
      <alignment horizontal="left" vertical="center" shrinkToFit="1"/>
    </xf>
    <xf numFmtId="0" fontId="4" fillId="3" borderId="11" xfId="0" applyFont="1" applyFill="1" applyBorder="1" applyAlignment="1">
      <alignment horizontal="left" vertical="center" wrapText="1"/>
    </xf>
    <xf numFmtId="0" fontId="12" fillId="0" borderId="0" xfId="1" applyFont="1">
      <alignment vertical="center"/>
    </xf>
    <xf numFmtId="0" fontId="12" fillId="0" borderId="0" xfId="1" applyFont="1" applyAlignment="1">
      <alignment horizontal="lef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vertical="center" textRotation="90"/>
    </xf>
    <xf numFmtId="0" fontId="12" fillId="0" borderId="0" xfId="1" applyFont="1" applyAlignment="1">
      <alignment horizontal="left" vertical="center" wrapText="1"/>
    </xf>
    <xf numFmtId="0" fontId="12" fillId="0" borderId="0" xfId="1" applyFont="1" applyFill="1" applyAlignment="1">
      <alignment horizontal="left" vertical="center" wrapText="1"/>
    </xf>
    <xf numFmtId="0" fontId="12" fillId="4" borderId="0" xfId="1" applyFont="1" applyFill="1">
      <alignment vertical="center"/>
    </xf>
    <xf numFmtId="0" fontId="12" fillId="4"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Alignment="1">
      <alignment vertical="center"/>
    </xf>
    <xf numFmtId="0" fontId="12" fillId="0" borderId="0" xfId="1" applyFont="1" applyFill="1" applyBorder="1" applyAlignment="1">
      <alignment vertical="center"/>
    </xf>
    <xf numFmtId="0" fontId="12" fillId="0" borderId="0" xfId="1" applyFont="1" applyFill="1" applyBorder="1" applyAlignment="1">
      <alignment horizontal="left" vertical="center"/>
    </xf>
    <xf numFmtId="0" fontId="12" fillId="4" borderId="0" xfId="1" applyFont="1" applyFill="1" applyBorder="1" applyAlignment="1" applyProtection="1">
      <alignment horizontal="left" vertical="center" wrapText="1"/>
      <protection locked="0"/>
    </xf>
    <xf numFmtId="1" fontId="12" fillId="4" borderId="0" xfId="1" applyNumberFormat="1" applyFont="1" applyFill="1" applyBorder="1" applyAlignment="1">
      <alignment horizontal="center" vertical="center" wrapText="1"/>
    </xf>
    <xf numFmtId="0" fontId="12" fillId="4" borderId="0" xfId="1" applyFont="1" applyFill="1" applyBorder="1" applyAlignment="1">
      <alignment horizontal="center" vertical="center" wrapText="1"/>
    </xf>
    <xf numFmtId="0" fontId="12" fillId="4" borderId="0" xfId="1" applyFont="1" applyFill="1" applyBorder="1" applyAlignment="1" applyProtection="1">
      <alignment horizontal="center" vertical="center" wrapText="1"/>
      <protection locked="0"/>
    </xf>
    <xf numFmtId="0" fontId="12" fillId="4" borderId="0" xfId="1" applyFont="1" applyFill="1" applyBorder="1" applyAlignment="1" applyProtection="1">
      <alignment horizontal="center" vertical="center" shrinkToFit="1"/>
      <protection locked="0"/>
    </xf>
    <xf numFmtId="0" fontId="12" fillId="0" borderId="0" xfId="1" applyFont="1" applyFill="1" applyBorder="1" applyAlignment="1">
      <alignment horizontal="right" vertical="center"/>
    </xf>
    <xf numFmtId="0" fontId="14" fillId="4" borderId="0" xfId="1" applyFont="1" applyFill="1" applyBorder="1" applyAlignment="1">
      <alignment horizontal="center" vertical="center"/>
    </xf>
    <xf numFmtId="0" fontId="14" fillId="4" borderId="0" xfId="1" applyFont="1" applyFill="1" applyBorder="1" applyAlignment="1">
      <alignment vertical="center"/>
    </xf>
    <xf numFmtId="0" fontId="15" fillId="4" borderId="0" xfId="1" applyFont="1" applyFill="1" applyBorder="1" applyAlignment="1">
      <alignment vertical="center"/>
    </xf>
    <xf numFmtId="177" fontId="12" fillId="4" borderId="0" xfId="1" applyNumberFormat="1" applyFont="1" applyFill="1" applyBorder="1" applyAlignment="1">
      <alignment vertical="center"/>
    </xf>
    <xf numFmtId="0" fontId="12" fillId="0" borderId="0" xfId="1" applyFont="1" applyFill="1" applyAlignment="1">
      <alignment horizontal="centerContinuous" vertical="center"/>
    </xf>
    <xf numFmtId="0" fontId="12" fillId="0" borderId="0" xfId="1" applyFont="1" applyFill="1" applyBorder="1" applyAlignment="1">
      <alignment horizontal="centerContinuous" vertical="center"/>
    </xf>
    <xf numFmtId="0" fontId="12" fillId="4" borderId="0" xfId="1" applyFont="1" applyFill="1" applyBorder="1" applyAlignment="1" applyProtection="1">
      <alignment vertical="center" wrapText="1"/>
      <protection locked="0"/>
    </xf>
    <xf numFmtId="0" fontId="12" fillId="0" borderId="50" xfId="1" applyFont="1" applyBorder="1" applyAlignment="1">
      <alignment horizontal="center" vertical="center" shrinkToFit="1"/>
    </xf>
    <xf numFmtId="0" fontId="12" fillId="0" borderId="51" xfId="1" applyFont="1" applyBorder="1" applyAlignment="1">
      <alignment horizontal="center" vertical="center" shrinkToFit="1"/>
    </xf>
    <xf numFmtId="0" fontId="12" fillId="0" borderId="52" xfId="1" applyFont="1" applyBorder="1" applyAlignment="1">
      <alignment horizontal="center" vertical="center" shrinkToFit="1"/>
    </xf>
    <xf numFmtId="0" fontId="12" fillId="0" borderId="53" xfId="1" applyFont="1" applyBorder="1" applyAlignment="1">
      <alignment horizontal="center" vertical="center" shrinkToFit="1"/>
    </xf>
    <xf numFmtId="0" fontId="14" fillId="0" borderId="44" xfId="1" applyFont="1" applyBorder="1" applyAlignment="1">
      <alignment horizontal="center" vertical="center"/>
    </xf>
    <xf numFmtId="0" fontId="14" fillId="0" borderId="45" xfId="1" applyFont="1" applyBorder="1" applyAlignment="1">
      <alignment vertical="center"/>
    </xf>
    <xf numFmtId="0" fontId="15" fillId="0" borderId="45" xfId="1" applyFont="1" applyBorder="1" applyAlignment="1">
      <alignment vertical="center"/>
    </xf>
    <xf numFmtId="0" fontId="15" fillId="0" borderId="54" xfId="1" applyFont="1" applyBorder="1" applyAlignment="1">
      <alignment vertical="center"/>
    </xf>
    <xf numFmtId="0" fontId="12" fillId="0" borderId="60" xfId="1" applyFont="1" applyBorder="1" applyAlignment="1">
      <alignment horizontal="center" vertical="center"/>
    </xf>
    <xf numFmtId="0" fontId="12" fillId="0" borderId="7" xfId="1" applyFont="1" applyBorder="1" applyAlignment="1">
      <alignment horizontal="center" vertical="center" shrinkToFit="1"/>
    </xf>
    <xf numFmtId="0" fontId="12" fillId="0" borderId="66" xfId="1" applyFont="1" applyBorder="1" applyAlignment="1">
      <alignment horizontal="center" vertical="center" shrinkToFit="1"/>
    </xf>
    <xf numFmtId="0" fontId="12" fillId="0" borderId="67" xfId="1" applyFont="1" applyBorder="1" applyAlignment="1">
      <alignment horizontal="center" vertical="center" shrinkToFit="1"/>
    </xf>
    <xf numFmtId="0" fontId="14" fillId="0" borderId="63" xfId="1" applyFont="1" applyBorder="1" applyAlignment="1">
      <alignment vertical="center"/>
    </xf>
    <xf numFmtId="0" fontId="14" fillId="0" borderId="68" xfId="1" applyFont="1" applyBorder="1" applyAlignment="1">
      <alignment vertical="center"/>
    </xf>
    <xf numFmtId="0" fontId="15" fillId="0" borderId="68" xfId="1" applyFont="1" applyBorder="1" applyAlignment="1">
      <alignment vertical="center"/>
    </xf>
    <xf numFmtId="0" fontId="15" fillId="0" borderId="22" xfId="1" applyFont="1" applyBorder="1" applyAlignment="1">
      <alignment vertical="center"/>
    </xf>
    <xf numFmtId="0" fontId="12" fillId="7" borderId="34" xfId="1" applyFont="1" applyFill="1" applyBorder="1" applyAlignment="1" applyProtection="1">
      <alignment horizontal="center" vertical="center" shrinkToFit="1"/>
      <protection locked="0"/>
    </xf>
    <xf numFmtId="0" fontId="12" fillId="7" borderId="28" xfId="1" applyFont="1" applyFill="1" applyBorder="1" applyAlignment="1" applyProtection="1">
      <alignment horizontal="center" vertical="center" shrinkToFit="1"/>
      <protection locked="0"/>
    </xf>
    <xf numFmtId="0" fontId="12" fillId="0" borderId="72" xfId="1" applyFont="1" applyBorder="1" applyAlignment="1">
      <alignment horizontal="center" vertical="center"/>
    </xf>
    <xf numFmtId="0" fontId="12" fillId="7" borderId="79" xfId="1" applyFont="1" applyFill="1" applyBorder="1" applyAlignment="1" applyProtection="1">
      <alignment horizontal="center" vertical="center" shrinkToFit="1"/>
      <protection locked="0"/>
    </xf>
    <xf numFmtId="0" fontId="12" fillId="7" borderId="5" xfId="1" applyFont="1" applyFill="1" applyBorder="1" applyAlignment="1" applyProtection="1">
      <alignment horizontal="center" vertical="center" shrinkToFit="1"/>
      <protection locked="0"/>
    </xf>
    <xf numFmtId="0" fontId="12" fillId="7" borderId="80" xfId="1" applyFont="1" applyFill="1" applyBorder="1" applyAlignment="1" applyProtection="1">
      <alignment horizontal="center" vertical="center" shrinkToFit="1"/>
      <protection locked="0"/>
    </xf>
    <xf numFmtId="0" fontId="12" fillId="7" borderId="81" xfId="1" applyFont="1" applyFill="1" applyBorder="1" applyAlignment="1" applyProtection="1">
      <alignment horizontal="center" vertical="center" shrinkToFit="1"/>
      <protection locked="0"/>
    </xf>
    <xf numFmtId="0" fontId="14" fillId="0" borderId="82" xfId="1" applyFont="1" applyBorder="1" applyAlignment="1">
      <alignment vertical="center"/>
    </xf>
    <xf numFmtId="0" fontId="14" fillId="0" borderId="83" xfId="1" applyFont="1" applyBorder="1" applyAlignment="1">
      <alignment vertical="center"/>
    </xf>
    <xf numFmtId="0" fontId="15" fillId="0" borderId="83" xfId="1" applyFont="1" applyBorder="1" applyAlignment="1">
      <alignment vertical="center"/>
    </xf>
    <xf numFmtId="0" fontId="15" fillId="0" borderId="20" xfId="1" applyFont="1" applyBorder="1" applyAlignment="1">
      <alignment vertical="center"/>
    </xf>
    <xf numFmtId="0" fontId="12" fillId="7" borderId="32" xfId="1" applyFont="1" applyFill="1" applyBorder="1" applyAlignment="1" applyProtection="1">
      <alignment horizontal="center" vertical="center" shrinkToFit="1"/>
      <protection locked="0"/>
    </xf>
    <xf numFmtId="0" fontId="12" fillId="7" borderId="18" xfId="1" applyFont="1" applyFill="1" applyBorder="1" applyAlignment="1" applyProtection="1">
      <alignment horizontal="center" vertical="center" shrinkToFit="1"/>
      <protection locked="0"/>
    </xf>
    <xf numFmtId="0" fontId="12" fillId="0" borderId="84" xfId="1" applyFont="1" applyBorder="1" applyAlignment="1">
      <alignment vertical="center"/>
    </xf>
    <xf numFmtId="0" fontId="12" fillId="0" borderId="11" xfId="1" applyFont="1" applyBorder="1" applyAlignment="1">
      <alignment horizontal="center" vertical="center" shrinkToFit="1"/>
    </xf>
    <xf numFmtId="0" fontId="12" fillId="0" borderId="90" xfId="1" applyFont="1" applyBorder="1" applyAlignment="1">
      <alignment horizontal="center" vertical="center" shrinkToFit="1"/>
    </xf>
    <xf numFmtId="0" fontId="12" fillId="0" borderId="91" xfId="1" applyFont="1" applyBorder="1" applyAlignment="1">
      <alignment horizontal="center" vertical="center" shrinkToFit="1"/>
    </xf>
    <xf numFmtId="0" fontId="14" fillId="0" borderId="87" xfId="1" applyFont="1" applyBorder="1" applyAlignment="1">
      <alignment horizontal="center" vertical="center"/>
    </xf>
    <xf numFmtId="0" fontId="14" fillId="0" borderId="92" xfId="1" applyFont="1" applyBorder="1" applyAlignment="1">
      <alignment vertical="center"/>
    </xf>
    <xf numFmtId="0" fontId="15" fillId="0" borderId="92" xfId="1" applyFont="1" applyBorder="1" applyAlignment="1">
      <alignment vertical="center"/>
    </xf>
    <xf numFmtId="0" fontId="15" fillId="0" borderId="93" xfId="1" applyFont="1" applyBorder="1" applyAlignment="1">
      <alignment vertical="center"/>
    </xf>
    <xf numFmtId="0" fontId="12" fillId="0" borderId="96" xfId="1" applyFont="1" applyBorder="1" applyAlignment="1">
      <alignment horizontal="center" vertical="center"/>
    </xf>
    <xf numFmtId="0" fontId="14" fillId="0" borderId="61" xfId="1" applyFont="1" applyBorder="1" applyAlignment="1">
      <alignment vertical="center"/>
    </xf>
    <xf numFmtId="0" fontId="14" fillId="0" borderId="0" xfId="1" applyFont="1" applyBorder="1" applyAlignment="1">
      <alignment vertical="center"/>
    </xf>
    <xf numFmtId="0" fontId="15" fillId="0" borderId="0" xfId="1" applyFont="1" applyBorder="1" applyAlignment="1">
      <alignment vertical="center"/>
    </xf>
    <xf numFmtId="0" fontId="15" fillId="0" borderId="18" xfId="1" applyFont="1" applyBorder="1" applyAlignment="1">
      <alignment vertical="center"/>
    </xf>
    <xf numFmtId="0" fontId="15" fillId="0" borderId="95" xfId="1" applyFont="1" applyBorder="1" applyAlignment="1">
      <alignment vertical="center"/>
    </xf>
    <xf numFmtId="0" fontId="14" fillId="0" borderId="73" xfId="1" applyFont="1" applyBorder="1" applyAlignment="1">
      <alignment vertical="center"/>
    </xf>
    <xf numFmtId="0" fontId="14" fillId="0" borderId="74" xfId="1" applyFont="1" applyBorder="1" applyAlignment="1">
      <alignment vertical="center"/>
    </xf>
    <xf numFmtId="0" fontId="15" fillId="0" borderId="74" xfId="1" applyFont="1" applyBorder="1" applyAlignment="1">
      <alignment vertical="center"/>
    </xf>
    <xf numFmtId="0" fontId="14" fillId="0" borderId="85" xfId="1" applyFont="1" applyBorder="1" applyAlignment="1">
      <alignment horizontal="center" vertical="center"/>
    </xf>
    <xf numFmtId="0" fontId="14" fillId="0" borderId="43" xfId="1" applyFont="1" applyBorder="1" applyAlignment="1">
      <alignment vertical="center"/>
    </xf>
    <xf numFmtId="0" fontId="15" fillId="0" borderId="43" xfId="1" applyFont="1" applyBorder="1" applyAlignment="1">
      <alignment vertical="center"/>
    </xf>
    <xf numFmtId="0" fontId="14" fillId="0" borderId="97" xfId="1" applyFont="1" applyBorder="1" applyAlignment="1">
      <alignment horizontal="center" vertical="center"/>
    </xf>
    <xf numFmtId="0" fontId="14" fillId="0" borderId="98" xfId="1" applyFont="1" applyBorder="1" applyAlignment="1">
      <alignment vertical="center"/>
    </xf>
    <xf numFmtId="0" fontId="15" fillId="0" borderId="98" xfId="1" applyFont="1" applyBorder="1" applyAlignment="1">
      <alignment vertical="center"/>
    </xf>
    <xf numFmtId="0" fontId="14" fillId="0" borderId="61" xfId="1" applyFont="1" applyBorder="1" applyAlignment="1">
      <alignment horizontal="center" vertical="center"/>
    </xf>
    <xf numFmtId="0" fontId="12" fillId="0" borderId="99" xfId="1" applyFont="1" applyBorder="1" applyAlignment="1">
      <alignment horizontal="center" vertical="center" shrinkToFit="1"/>
    </xf>
    <xf numFmtId="0" fontId="12" fillId="7" borderId="106" xfId="1" applyFont="1" applyFill="1" applyBorder="1" applyAlignment="1" applyProtection="1">
      <alignment horizontal="center" vertical="center" shrinkToFit="1"/>
      <protection locked="0"/>
    </xf>
    <xf numFmtId="0" fontId="12" fillId="7" borderId="107" xfId="1" applyFont="1" applyFill="1" applyBorder="1" applyAlignment="1" applyProtection="1">
      <alignment horizontal="center" vertical="center" shrinkToFit="1"/>
      <protection locked="0"/>
    </xf>
    <xf numFmtId="0" fontId="14" fillId="0" borderId="100" xfId="1" applyFont="1" applyBorder="1" applyAlignment="1">
      <alignment vertical="center"/>
    </xf>
    <xf numFmtId="0" fontId="14" fillId="0" borderId="101" xfId="1" applyFont="1" applyBorder="1" applyAlignment="1">
      <alignment vertical="center"/>
    </xf>
    <xf numFmtId="0" fontId="15" fillId="0" borderId="101" xfId="1" applyFont="1" applyBorder="1" applyAlignment="1">
      <alignment vertical="center"/>
    </xf>
    <xf numFmtId="0" fontId="15" fillId="0" borderId="108" xfId="1" applyFont="1" applyBorder="1" applyAlignment="1">
      <alignment vertical="center"/>
    </xf>
    <xf numFmtId="0" fontId="12" fillId="7" borderId="109" xfId="1" applyFont="1" applyFill="1" applyBorder="1" applyAlignment="1" applyProtection="1">
      <alignment horizontal="center" vertical="center" shrinkToFit="1"/>
      <protection locked="0"/>
    </xf>
    <xf numFmtId="0" fontId="12" fillId="7" borderId="108" xfId="1" applyFont="1" applyFill="1" applyBorder="1" applyAlignment="1" applyProtection="1">
      <alignment horizontal="center" vertical="center" shrinkToFit="1"/>
      <protection locked="0"/>
    </xf>
    <xf numFmtId="0" fontId="12" fillId="0" borderId="114" xfId="1" applyFont="1" applyBorder="1" applyAlignment="1">
      <alignment vertical="center"/>
    </xf>
    <xf numFmtId="0" fontId="12" fillId="0" borderId="116" xfId="1" applyNumberFormat="1" applyFont="1" applyFill="1" applyBorder="1" applyAlignment="1">
      <alignment horizontal="center" vertical="center" wrapText="1"/>
    </xf>
    <xf numFmtId="0" fontId="12" fillId="0" borderId="117" xfId="1" applyNumberFormat="1" applyFont="1" applyFill="1" applyBorder="1" applyAlignment="1">
      <alignment horizontal="center" vertical="center" wrapText="1"/>
    </xf>
    <xf numFmtId="0" fontId="12" fillId="0" borderId="118" xfId="1" applyNumberFormat="1" applyFont="1" applyFill="1" applyBorder="1" applyAlignment="1">
      <alignment horizontal="center" vertical="center" wrapText="1"/>
    </xf>
    <xf numFmtId="0" fontId="12" fillId="0" borderId="119" xfId="1" applyNumberFormat="1" applyFont="1" applyFill="1" applyBorder="1" applyAlignment="1">
      <alignment horizontal="center" vertical="center" wrapText="1"/>
    </xf>
    <xf numFmtId="0" fontId="12" fillId="0" borderId="55"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121" xfId="1" applyFont="1" applyBorder="1" applyAlignment="1">
      <alignment horizontal="center" vertical="center"/>
    </xf>
    <xf numFmtId="0" fontId="12" fillId="0" borderId="1" xfId="1" applyFont="1" applyBorder="1" applyAlignment="1">
      <alignment horizontal="center" vertical="center"/>
    </xf>
    <xf numFmtId="0" fontId="12" fillId="0" borderId="122" xfId="1" applyFont="1" applyBorder="1" applyAlignment="1">
      <alignment horizontal="center" vertical="center"/>
    </xf>
    <xf numFmtId="0" fontId="12" fillId="0" borderId="36" xfId="1" applyFont="1" applyBorder="1" applyAlignment="1">
      <alignment horizontal="center" vertical="center"/>
    </xf>
    <xf numFmtId="0" fontId="12" fillId="0" borderId="34"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12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122" xfId="1" applyFont="1" applyFill="1" applyBorder="1" applyAlignment="1">
      <alignment horizontal="center" vertical="center"/>
    </xf>
    <xf numFmtId="0" fontId="12" fillId="0" borderId="109" xfId="1" applyFont="1" applyBorder="1" applyAlignment="1">
      <alignment horizontal="center" vertical="center" wrapText="1"/>
    </xf>
    <xf numFmtId="0" fontId="12" fillId="0" borderId="108" xfId="1" applyFont="1" applyBorder="1" applyAlignment="1">
      <alignment horizontal="center" vertical="center" wrapText="1"/>
    </xf>
    <xf numFmtId="0" fontId="12" fillId="0" borderId="0" xfId="1" applyFont="1" applyAlignment="1">
      <alignment horizontal="right" vertical="center"/>
    </xf>
    <xf numFmtId="0" fontId="12" fillId="0" borderId="0" xfId="1" applyFont="1" applyProtection="1">
      <alignment vertical="center"/>
    </xf>
    <xf numFmtId="0" fontId="12" fillId="0" borderId="0" xfId="1" applyFont="1" applyAlignment="1" applyProtection="1">
      <alignment horizontal="left" vertical="center"/>
    </xf>
    <xf numFmtId="0" fontId="17" fillId="0" borderId="0" xfId="1" applyFont="1">
      <alignment vertical="center"/>
    </xf>
    <xf numFmtId="0" fontId="17" fillId="0" borderId="0" xfId="1" applyFont="1" applyAlignment="1">
      <alignment horizontal="right" vertical="center"/>
    </xf>
    <xf numFmtId="0" fontId="17" fillId="0" borderId="0" xfId="1" applyFont="1" applyProtection="1">
      <alignment vertical="center"/>
    </xf>
    <xf numFmtId="0" fontId="18" fillId="0" borderId="0" xfId="1" applyFont="1" applyProtection="1">
      <alignment vertical="center"/>
    </xf>
    <xf numFmtId="0" fontId="18" fillId="0" borderId="0" xfId="1" applyFont="1" applyBorder="1" applyProtection="1">
      <alignment vertical="center"/>
    </xf>
    <xf numFmtId="0" fontId="18" fillId="0" borderId="0" xfId="1" applyFont="1" applyBorder="1" applyAlignment="1" applyProtection="1">
      <alignment vertical="center"/>
    </xf>
    <xf numFmtId="0" fontId="18" fillId="4" borderId="0" xfId="1" applyFont="1" applyFill="1" applyBorder="1" applyAlignment="1" applyProtection="1">
      <alignment vertical="center"/>
      <protection locked="0"/>
    </xf>
    <xf numFmtId="0" fontId="17" fillId="0" borderId="0" xfId="1" applyFont="1" applyBorder="1" applyAlignment="1" applyProtection="1">
      <alignment vertical="center"/>
    </xf>
    <xf numFmtId="20" fontId="18" fillId="0" borderId="0" xfId="1" applyNumberFormat="1" applyFont="1" applyBorder="1" applyAlignment="1" applyProtection="1">
      <alignment vertical="center"/>
    </xf>
    <xf numFmtId="20" fontId="18" fillId="4" borderId="0" xfId="1" applyNumberFormat="1" applyFont="1" applyFill="1" applyBorder="1" applyAlignment="1" applyProtection="1">
      <alignment vertical="center"/>
    </xf>
    <xf numFmtId="0" fontId="12" fillId="0" borderId="0" xfId="1" applyFont="1" applyBorder="1" applyAlignment="1" applyProtection="1">
      <alignment horizontal="left" vertical="center"/>
    </xf>
    <xf numFmtId="0" fontId="12" fillId="0" borderId="0" xfId="1" applyFont="1" applyBorder="1" applyAlignment="1" applyProtection="1">
      <alignment vertical="center"/>
    </xf>
    <xf numFmtId="0" fontId="18" fillId="4" borderId="0" xfId="1" applyFont="1" applyFill="1" applyBorder="1" applyAlignment="1" applyProtection="1">
      <alignment horizontal="center" vertical="center"/>
    </xf>
    <xf numFmtId="0" fontId="18" fillId="0" borderId="0" xfId="1" applyFont="1" applyBorder="1" applyAlignment="1" applyProtection="1">
      <alignment horizontal="left" vertical="center"/>
    </xf>
    <xf numFmtId="0" fontId="19" fillId="0" borderId="0" xfId="1" applyFont="1" applyBorder="1" applyAlignment="1" applyProtection="1">
      <alignment horizontal="left" vertical="center"/>
    </xf>
    <xf numFmtId="0" fontId="17" fillId="0" borderId="0" xfId="1" applyFont="1" applyBorder="1" applyAlignment="1" applyProtection="1">
      <alignment horizontal="center" vertical="center"/>
    </xf>
    <xf numFmtId="0" fontId="18" fillId="0" borderId="0" xfId="1" applyFont="1" applyBorder="1" applyAlignment="1" applyProtection="1">
      <alignment horizontal="center" vertical="center"/>
    </xf>
    <xf numFmtId="178" fontId="18" fillId="0" borderId="0" xfId="1" applyNumberFormat="1" applyFont="1" applyBorder="1" applyAlignment="1" applyProtection="1">
      <alignment vertical="center"/>
    </xf>
    <xf numFmtId="0" fontId="14" fillId="0" borderId="0" xfId="1" applyFont="1" applyBorder="1" applyAlignment="1" applyProtection="1">
      <alignment horizontal="left"/>
    </xf>
    <xf numFmtId="0" fontId="17" fillId="0" borderId="0" xfId="1" applyFont="1" applyBorder="1">
      <alignment vertical="center"/>
    </xf>
    <xf numFmtId="0" fontId="18" fillId="0" borderId="0" xfId="1" applyFont="1" applyBorder="1" applyAlignment="1" applyProtection="1">
      <alignment horizontal="right" vertical="center"/>
    </xf>
    <xf numFmtId="0" fontId="17" fillId="0" borderId="0" xfId="1" applyFont="1" applyBorder="1" applyProtection="1">
      <alignment vertical="center"/>
    </xf>
    <xf numFmtId="0" fontId="18" fillId="4" borderId="0" xfId="1" applyFont="1" applyFill="1" applyBorder="1" applyAlignment="1" applyProtection="1">
      <alignment horizontal="left" vertical="center"/>
    </xf>
    <xf numFmtId="0" fontId="18" fillId="0" borderId="0" xfId="1" applyFont="1" applyAlignment="1" applyProtection="1">
      <alignment horizontal="center" vertical="center"/>
    </xf>
    <xf numFmtId="0" fontId="18" fillId="4" borderId="0" xfId="1" applyFont="1" applyFill="1" applyBorder="1" applyAlignment="1" applyProtection="1">
      <alignment vertical="center"/>
    </xf>
    <xf numFmtId="20" fontId="18" fillId="4" borderId="0" xfId="1" applyNumberFormat="1" applyFont="1" applyFill="1" applyBorder="1" applyAlignment="1" applyProtection="1">
      <alignment vertical="center"/>
      <protection locked="0"/>
    </xf>
    <xf numFmtId="0" fontId="18" fillId="4" borderId="0" xfId="1" applyFont="1" applyFill="1" applyBorder="1" applyProtection="1">
      <alignment vertical="center"/>
    </xf>
    <xf numFmtId="0" fontId="18" fillId="0" borderId="0" xfId="1" applyFont="1" applyAlignment="1" applyProtection="1">
      <alignment horizontal="right" vertical="center"/>
    </xf>
    <xf numFmtId="0" fontId="18" fillId="0" borderId="0" xfId="1" applyFont="1" applyAlignment="1">
      <alignment horizontal="right" vertical="center"/>
    </xf>
    <xf numFmtId="0" fontId="18" fillId="0" borderId="0" xfId="1" applyFont="1">
      <alignment vertical="center"/>
    </xf>
    <xf numFmtId="0" fontId="19" fillId="0" borderId="0" xfId="1" applyFont="1">
      <alignment vertical="center"/>
    </xf>
    <xf numFmtId="0" fontId="17" fillId="0" borderId="0" xfId="1" applyFont="1" applyAlignment="1">
      <alignment horizontal="center" vertical="center"/>
    </xf>
    <xf numFmtId="0" fontId="17" fillId="0" borderId="0" xfId="1" applyFont="1" applyAlignment="1">
      <alignment horizontal="left" vertical="center"/>
    </xf>
    <xf numFmtId="0" fontId="18" fillId="4" borderId="0" xfId="1" quotePrefix="1" applyFont="1" applyFill="1" applyBorder="1" applyAlignment="1">
      <alignment vertical="center"/>
    </xf>
    <xf numFmtId="0" fontId="17" fillId="4" borderId="0" xfId="1" applyFont="1" applyFill="1">
      <alignment vertical="center"/>
    </xf>
    <xf numFmtId="0" fontId="17" fillId="4" borderId="0" xfId="1" applyFont="1" applyFill="1" applyAlignment="1">
      <alignment horizontal="center" vertical="center"/>
    </xf>
    <xf numFmtId="0" fontId="17" fillId="4" borderId="0" xfId="1" applyFont="1" applyFill="1" applyAlignment="1">
      <alignment vertical="center"/>
    </xf>
    <xf numFmtId="0" fontId="20" fillId="0" borderId="0" xfId="1" applyFont="1" applyFill="1" applyAlignment="1">
      <alignment vertical="center"/>
    </xf>
    <xf numFmtId="0" fontId="20" fillId="0" borderId="0" xfId="1" applyFont="1" applyFill="1" applyAlignment="1">
      <alignment horizontal="right" vertical="center"/>
    </xf>
    <xf numFmtId="0" fontId="18" fillId="0" borderId="0" xfId="1" applyFont="1" applyAlignment="1">
      <alignment horizontal="left" vertical="center"/>
    </xf>
    <xf numFmtId="0" fontId="1" fillId="4" borderId="0" xfId="1" applyFill="1" applyProtection="1">
      <alignment vertical="center"/>
    </xf>
    <xf numFmtId="0" fontId="1" fillId="4" borderId="0" xfId="1" applyFill="1" applyAlignment="1" applyProtection="1">
      <alignment horizontal="center" vertical="center"/>
    </xf>
    <xf numFmtId="0" fontId="1" fillId="4" borderId="1" xfId="1" applyNumberFormat="1" applyFill="1" applyBorder="1" applyAlignment="1" applyProtection="1">
      <alignment horizontal="center" vertical="center"/>
    </xf>
    <xf numFmtId="20" fontId="1" fillId="5" borderId="1" xfId="1" applyNumberFormat="1" applyFill="1" applyBorder="1" applyAlignment="1" applyProtection="1">
      <alignment horizontal="center" vertical="center"/>
      <protection locked="0"/>
    </xf>
    <xf numFmtId="0" fontId="1" fillId="4" borderId="0" xfId="1" applyFill="1" applyAlignment="1" applyProtection="1">
      <alignment horizontal="right" vertical="center"/>
    </xf>
    <xf numFmtId="180" fontId="1" fillId="4" borderId="1" xfId="1" applyNumberFormat="1" applyFill="1" applyBorder="1" applyAlignment="1" applyProtection="1">
      <alignment horizontal="center" vertical="center"/>
    </xf>
    <xf numFmtId="20" fontId="1" fillId="4" borderId="1" xfId="1" applyNumberFormat="1" applyFill="1" applyBorder="1" applyAlignment="1" applyProtection="1">
      <alignment horizontal="center" vertical="center"/>
    </xf>
    <xf numFmtId="0" fontId="1" fillId="5" borderId="1" xfId="1" applyFill="1" applyBorder="1" applyAlignment="1" applyProtection="1">
      <alignment horizontal="center" vertical="center"/>
      <protection locked="0"/>
    </xf>
    <xf numFmtId="0" fontId="1" fillId="4" borderId="0" xfId="1" applyFill="1" applyAlignment="1" applyProtection="1">
      <alignment horizontal="center" vertical="center" shrinkToFit="1"/>
    </xf>
    <xf numFmtId="0" fontId="21" fillId="5" borderId="13" xfId="1" applyFont="1" applyFill="1" applyBorder="1" applyAlignment="1" applyProtection="1">
      <alignment horizontal="center" vertical="center"/>
      <protection locked="0"/>
    </xf>
    <xf numFmtId="0" fontId="1" fillId="4" borderId="0" xfId="1" applyFill="1" applyAlignment="1" applyProtection="1">
      <alignment horizontal="center" vertical="center"/>
      <protection locked="0"/>
    </xf>
    <xf numFmtId="0" fontId="1" fillId="5" borderId="6" xfId="1" applyFill="1" applyBorder="1" applyAlignment="1" applyProtection="1">
      <alignment horizontal="center" vertical="center"/>
      <protection locked="0"/>
    </xf>
    <xf numFmtId="0" fontId="1" fillId="5" borderId="2" xfId="1" applyFill="1" applyBorder="1" applyAlignment="1" applyProtection="1">
      <alignment horizontal="center" vertical="center"/>
      <protection locked="0"/>
    </xf>
    <xf numFmtId="0" fontId="1" fillId="4" borderId="0" xfId="1" applyFill="1">
      <alignment vertical="center"/>
    </xf>
    <xf numFmtId="0" fontId="1" fillId="5" borderId="1" xfId="1" applyFill="1" applyBorder="1" applyAlignment="1">
      <alignment horizontal="center" vertical="center"/>
    </xf>
    <xf numFmtId="0" fontId="1" fillId="5" borderId="1" xfId="1" applyNumberFormat="1" applyFill="1" applyBorder="1" applyAlignment="1" applyProtection="1">
      <alignment horizontal="center" vertical="center"/>
      <protection locked="0"/>
    </xf>
    <xf numFmtId="20" fontId="1" fillId="4" borderId="1" xfId="1" applyNumberFormat="1" applyFill="1" applyBorder="1" applyAlignment="1" applyProtection="1">
      <alignment horizontal="center" vertical="center"/>
      <protection locked="0"/>
    </xf>
    <xf numFmtId="0" fontId="1" fillId="4" borderId="1" xfId="1" applyFill="1" applyBorder="1" applyAlignment="1" applyProtection="1">
      <alignment horizontal="center" vertical="center"/>
      <protection locked="0"/>
    </xf>
    <xf numFmtId="0" fontId="1" fillId="4" borderId="1" xfId="1" applyFill="1" applyBorder="1" applyAlignment="1" applyProtection="1">
      <alignment horizontal="center" vertical="center"/>
    </xf>
    <xf numFmtId="0" fontId="1" fillId="4" borderId="13" xfId="1" applyFill="1" applyBorder="1" applyAlignment="1" applyProtection="1">
      <alignment horizontal="center" vertical="center"/>
    </xf>
    <xf numFmtId="0" fontId="1" fillId="4" borderId="2" xfId="1" applyFill="1" applyBorder="1" applyAlignment="1" applyProtection="1">
      <alignment horizontal="center" vertical="center"/>
    </xf>
    <xf numFmtId="0" fontId="1" fillId="4" borderId="0" xfId="1" applyFill="1" applyAlignment="1" applyProtection="1">
      <alignment horizontal="left" vertical="center"/>
    </xf>
    <xf numFmtId="0" fontId="11" fillId="4" borderId="0" xfId="1" applyFont="1" applyFill="1" applyAlignment="1">
      <alignment horizontal="left" vertical="center"/>
    </xf>
    <xf numFmtId="0" fontId="11" fillId="4" borderId="0" xfId="1" applyFont="1" applyFill="1">
      <alignment vertical="center"/>
    </xf>
    <xf numFmtId="0" fontId="22" fillId="4" borderId="0" xfId="1" applyFont="1" applyFill="1" applyAlignment="1" applyProtection="1">
      <alignment horizontal="left" vertical="center"/>
    </xf>
    <xf numFmtId="0" fontId="12" fillId="4" borderId="0" xfId="1" applyFont="1" applyFill="1" applyAlignment="1">
      <alignment vertical="center" wrapText="1"/>
    </xf>
    <xf numFmtId="0" fontId="12" fillId="4" borderId="0" xfId="1" applyFont="1" applyFill="1" applyAlignment="1">
      <alignment vertical="center"/>
    </xf>
    <xf numFmtId="0" fontId="12" fillId="4" borderId="0" xfId="1" applyFont="1" applyFill="1" applyAlignment="1">
      <alignment horizontal="left" vertical="center"/>
    </xf>
    <xf numFmtId="0" fontId="12" fillId="4" borderId="0" xfId="1" applyFont="1" applyFill="1" applyBorder="1">
      <alignment vertical="center"/>
    </xf>
    <xf numFmtId="0" fontId="23" fillId="4" borderId="0" xfId="1" applyFont="1" applyFill="1" applyBorder="1" applyAlignment="1">
      <alignment vertical="center" shrinkToFit="1"/>
    </xf>
    <xf numFmtId="0" fontId="23" fillId="4" borderId="0" xfId="1" applyFont="1" applyFill="1" applyBorder="1" applyAlignment="1">
      <alignment vertical="center"/>
    </xf>
    <xf numFmtId="0" fontId="23" fillId="4" borderId="0" xfId="1" applyFont="1" applyFill="1" applyBorder="1">
      <alignment vertical="center"/>
    </xf>
    <xf numFmtId="0" fontId="24" fillId="4" borderId="0" xfId="1" applyFont="1" applyFill="1" applyAlignment="1">
      <alignment vertical="center"/>
    </xf>
    <xf numFmtId="0" fontId="23" fillId="4" borderId="0" xfId="1" applyFont="1" applyFill="1">
      <alignment vertical="center"/>
    </xf>
    <xf numFmtId="0" fontId="23" fillId="4" borderId="0" xfId="1" applyFont="1" applyFill="1" applyAlignment="1">
      <alignment horizontal="left" vertical="center"/>
    </xf>
    <xf numFmtId="0" fontId="12" fillId="4" borderId="1" xfId="1" applyFont="1" applyFill="1" applyBorder="1" applyAlignment="1">
      <alignment horizontal="left" vertical="center"/>
    </xf>
    <xf numFmtId="0" fontId="12" fillId="4" borderId="1" xfId="1" applyFont="1" applyFill="1" applyBorder="1" applyAlignment="1">
      <alignment horizontal="center" vertical="center"/>
    </xf>
    <xf numFmtId="0" fontId="12" fillId="4" borderId="0" xfId="1" applyFont="1" applyFill="1" applyBorder="1" applyAlignment="1">
      <alignment horizontal="left" vertical="center"/>
    </xf>
    <xf numFmtId="0" fontId="20" fillId="4" borderId="0" xfId="1" applyFont="1" applyFill="1" applyAlignment="1">
      <alignment horizontal="left" vertical="center"/>
    </xf>
    <xf numFmtId="0" fontId="26" fillId="4" borderId="0" xfId="1" applyFont="1" applyFill="1" applyAlignment="1">
      <alignment horizontal="left" vertical="center"/>
    </xf>
    <xf numFmtId="0" fontId="12" fillId="7" borderId="1" xfId="1" applyFont="1" applyFill="1" applyBorder="1" applyAlignment="1">
      <alignment horizontal="left" vertical="center"/>
    </xf>
    <xf numFmtId="0" fontId="12" fillId="5" borderId="1" xfId="1" applyFont="1" applyFill="1" applyBorder="1" applyAlignment="1">
      <alignment horizontal="left" vertical="center"/>
    </xf>
    <xf numFmtId="181" fontId="12" fillId="4" borderId="0" xfId="1" applyNumberFormat="1" applyFont="1" applyFill="1" applyBorder="1" applyAlignment="1">
      <alignment horizontal="center" vertical="center"/>
    </xf>
    <xf numFmtId="0" fontId="12" fillId="0" borderId="124" xfId="1" applyFont="1" applyBorder="1" applyAlignment="1">
      <alignment horizontal="center" vertical="center" shrinkToFit="1"/>
    </xf>
    <xf numFmtId="0" fontId="12" fillId="7" borderId="125" xfId="1" applyFont="1" applyFill="1" applyBorder="1" applyAlignment="1" applyProtection="1">
      <alignment horizontal="center" vertical="center" shrinkToFit="1"/>
      <protection locked="0"/>
    </xf>
    <xf numFmtId="0" fontId="12" fillId="7" borderId="3" xfId="1" applyFont="1" applyFill="1" applyBorder="1" applyAlignment="1" applyProtection="1">
      <alignment horizontal="center" vertical="center" shrinkToFit="1"/>
      <protection locked="0"/>
    </xf>
    <xf numFmtId="0" fontId="12" fillId="7" borderId="126" xfId="1" applyFont="1" applyFill="1" applyBorder="1" applyAlignment="1" applyProtection="1">
      <alignment horizontal="center" vertical="center" shrinkToFit="1"/>
      <protection locked="0"/>
    </xf>
    <xf numFmtId="0" fontId="12" fillId="7" borderId="127" xfId="1" applyFont="1" applyFill="1" applyBorder="1" applyAlignment="1" applyProtection="1">
      <alignment horizontal="center" vertical="center" shrinkToFit="1"/>
      <protection locked="0"/>
    </xf>
    <xf numFmtId="0" fontId="12" fillId="7" borderId="128" xfId="1" applyFont="1" applyFill="1" applyBorder="1" applyAlignment="1" applyProtection="1">
      <alignment horizontal="center" vertical="center" shrinkToFit="1"/>
      <protection locked="0"/>
    </xf>
    <xf numFmtId="0" fontId="12" fillId="7" borderId="129" xfId="1" applyFont="1" applyFill="1" applyBorder="1" applyAlignment="1" applyProtection="1">
      <alignment horizontal="center" vertical="center" shrinkToFit="1"/>
      <protection locked="0"/>
    </xf>
    <xf numFmtId="0" fontId="27" fillId="4" borderId="117" xfId="1" applyFont="1" applyFill="1" applyBorder="1">
      <alignment vertical="center"/>
    </xf>
    <xf numFmtId="0" fontId="27" fillId="4" borderId="116" xfId="1" applyFont="1" applyFill="1" applyBorder="1">
      <alignment vertical="center"/>
    </xf>
    <xf numFmtId="0" fontId="1" fillId="4" borderId="116" xfId="1" applyFill="1" applyBorder="1">
      <alignment vertical="center"/>
    </xf>
    <xf numFmtId="0" fontId="1" fillId="4" borderId="119" xfId="1" applyFill="1" applyBorder="1">
      <alignment vertical="center"/>
    </xf>
    <xf numFmtId="0" fontId="27" fillId="4" borderId="121" xfId="1" applyFont="1" applyFill="1" applyBorder="1">
      <alignment vertical="center"/>
    </xf>
    <xf numFmtId="0" fontId="27" fillId="4" borderId="1" xfId="1" applyFont="1" applyFill="1" applyBorder="1">
      <alignment vertical="center"/>
    </xf>
    <xf numFmtId="0" fontId="1" fillId="4" borderId="1" xfId="1" applyFill="1" applyBorder="1">
      <alignment vertical="center"/>
    </xf>
    <xf numFmtId="0" fontId="1" fillId="4" borderId="36" xfId="1" applyFill="1" applyBorder="1">
      <alignment vertical="center"/>
    </xf>
    <xf numFmtId="0" fontId="27" fillId="4" borderId="1" xfId="1" applyFont="1" applyFill="1" applyBorder="1" applyAlignment="1">
      <alignment vertical="center" shrinkToFit="1"/>
    </xf>
    <xf numFmtId="0" fontId="27" fillId="4" borderId="36" xfId="1" applyFont="1" applyFill="1" applyBorder="1" applyAlignment="1">
      <alignment vertical="center" shrinkToFit="1"/>
    </xf>
    <xf numFmtId="0" fontId="27" fillId="4" borderId="130" xfId="1" applyFont="1" applyFill="1" applyBorder="1">
      <alignment vertical="center"/>
    </xf>
    <xf numFmtId="0" fontId="27" fillId="4" borderId="131" xfId="1" applyFont="1" applyFill="1" applyBorder="1">
      <alignment vertical="center"/>
    </xf>
    <xf numFmtId="0" fontId="27" fillId="4" borderId="131" xfId="1" applyFont="1" applyFill="1" applyBorder="1" applyAlignment="1">
      <alignment vertical="center" shrinkToFit="1"/>
    </xf>
    <xf numFmtId="0" fontId="27" fillId="4" borderId="132" xfId="1" applyFont="1" applyFill="1" applyBorder="1" applyAlignment="1">
      <alignment vertical="center" shrinkToFit="1"/>
    </xf>
    <xf numFmtId="0" fontId="27" fillId="4" borderId="133" xfId="1" applyFont="1" applyFill="1" applyBorder="1" applyAlignment="1">
      <alignment horizontal="center" vertical="center"/>
    </xf>
    <xf numFmtId="0" fontId="28" fillId="4" borderId="134" xfId="1" applyFont="1" applyFill="1" applyBorder="1" applyAlignment="1">
      <alignment horizontal="center" vertical="center"/>
    </xf>
    <xf numFmtId="0" fontId="29" fillId="4" borderId="134" xfId="1" applyFont="1" applyFill="1" applyBorder="1" applyAlignment="1">
      <alignment horizontal="center" vertical="center"/>
    </xf>
    <xf numFmtId="0" fontId="29" fillId="4" borderId="135" xfId="1" applyFont="1" applyFill="1" applyBorder="1" applyAlignment="1">
      <alignment horizontal="center" vertical="center"/>
    </xf>
    <xf numFmtId="0" fontId="1" fillId="4" borderId="136" xfId="1" applyFill="1" applyBorder="1" applyAlignment="1">
      <alignment horizontal="center" vertical="center"/>
    </xf>
    <xf numFmtId="0" fontId="12" fillId="4" borderId="1" xfId="1" applyFont="1" applyFill="1" applyBorder="1" applyAlignment="1">
      <alignment vertical="center" shrinkToFit="1"/>
    </xf>
    <xf numFmtId="0" fontId="12" fillId="4" borderId="1" xfId="1" applyFont="1" applyFill="1" applyBorder="1" applyAlignment="1">
      <alignment horizontal="right" vertical="center"/>
    </xf>
    <xf numFmtId="0" fontId="6" fillId="0" borderId="0" xfId="0" applyFont="1" applyAlignment="1">
      <alignment vertical="top"/>
    </xf>
    <xf numFmtId="0" fontId="5" fillId="0" borderId="0" xfId="6">
      <alignment vertical="center"/>
    </xf>
    <xf numFmtId="0" fontId="5" fillId="0" borderId="0" xfId="6" applyBorder="1" applyAlignment="1">
      <alignment horizontal="center" vertical="center"/>
    </xf>
    <xf numFmtId="0" fontId="5" fillId="0" borderId="62" xfId="6" applyBorder="1" applyAlignment="1">
      <alignment vertical="center"/>
    </xf>
    <xf numFmtId="0" fontId="5" fillId="0" borderId="0" xfId="6" applyBorder="1" applyAlignment="1">
      <alignment vertical="center"/>
    </xf>
    <xf numFmtId="0" fontId="5" fillId="0" borderId="0" xfId="6" applyBorder="1">
      <alignment vertical="center"/>
    </xf>
    <xf numFmtId="0" fontId="5" fillId="0" borderId="0" xfId="6" applyAlignment="1"/>
    <xf numFmtId="0" fontId="5" fillId="0" borderId="102" xfId="6" applyBorder="1" applyAlignment="1">
      <alignment horizontal="distributed" vertical="top"/>
    </xf>
    <xf numFmtId="0" fontId="5" fillId="0" borderId="46" xfId="6" applyFont="1" applyBorder="1" applyAlignment="1">
      <alignment horizontal="left" vertical="top"/>
    </xf>
    <xf numFmtId="0" fontId="5" fillId="0" borderId="45" xfId="6" applyFont="1" applyBorder="1" applyAlignment="1">
      <alignment horizontal="center" vertical="center"/>
    </xf>
    <xf numFmtId="0" fontId="5" fillId="0" borderId="45" xfId="6" applyBorder="1" applyAlignment="1">
      <alignment horizontal="center" vertical="center"/>
    </xf>
    <xf numFmtId="0" fontId="5" fillId="0" borderId="44" xfId="6" applyFont="1" applyBorder="1" applyAlignment="1">
      <alignment horizontal="center" vertical="center"/>
    </xf>
    <xf numFmtId="0" fontId="5" fillId="0" borderId="0" xfId="6" applyAlignment="1">
      <alignment horizontal="distributed" vertical="center"/>
    </xf>
    <xf numFmtId="0" fontId="5" fillId="0" borderId="136" xfId="6" applyBorder="1" applyAlignment="1">
      <alignment horizontal="distributed" vertical="center"/>
    </xf>
    <xf numFmtId="0" fontId="5" fillId="0" borderId="144" xfId="6" applyBorder="1">
      <alignment vertical="center"/>
    </xf>
    <xf numFmtId="0" fontId="5" fillId="0" borderId="147" xfId="6" applyBorder="1">
      <alignment vertical="center"/>
    </xf>
    <xf numFmtId="0" fontId="5" fillId="0" borderId="146" xfId="6" applyBorder="1">
      <alignment vertical="center"/>
    </xf>
    <xf numFmtId="0" fontId="5" fillId="0" borderId="136" xfId="6" applyFont="1" applyBorder="1" applyAlignment="1">
      <alignment horizontal="distributed" vertical="center"/>
    </xf>
    <xf numFmtId="0" fontId="5" fillId="0" borderId="102" xfId="6" applyFont="1" applyBorder="1" applyAlignment="1">
      <alignment horizontal="left" vertical="top"/>
    </xf>
    <xf numFmtId="0" fontId="5" fillId="0" borderId="101" xfId="6" applyBorder="1" applyAlignment="1">
      <alignment horizontal="center" vertical="top" wrapText="1"/>
    </xf>
    <xf numFmtId="0" fontId="5" fillId="0" borderId="101" xfId="6" applyBorder="1" applyAlignment="1">
      <alignment vertical="center"/>
    </xf>
    <xf numFmtId="0" fontId="5" fillId="0" borderId="100" xfId="6" applyBorder="1" applyAlignment="1">
      <alignment vertical="center"/>
    </xf>
    <xf numFmtId="0" fontId="5" fillId="0" borderId="136" xfId="6" applyFont="1" applyBorder="1" applyAlignment="1">
      <alignment horizontal="distributed" vertical="center" wrapText="1"/>
    </xf>
    <xf numFmtId="0" fontId="5" fillId="0" borderId="136" xfId="6" applyBorder="1" applyAlignment="1">
      <alignment horizontal="center" vertical="center"/>
    </xf>
    <xf numFmtId="0" fontId="3" fillId="0" borderId="0" xfId="1" applyFont="1">
      <alignment vertical="center"/>
    </xf>
    <xf numFmtId="0" fontId="5" fillId="0" borderId="0" xfId="1" applyFont="1" applyAlignment="1">
      <alignment horizontal="left" vertical="center" wrapText="1"/>
    </xf>
    <xf numFmtId="0" fontId="31" fillId="0" borderId="0" xfId="7" applyFont="1" applyAlignment="1">
      <alignment vertical="center" wrapText="1"/>
    </xf>
    <xf numFmtId="0" fontId="31" fillId="0" borderId="0" xfId="7" applyFont="1" applyAlignment="1">
      <alignment vertical="top" wrapText="1"/>
    </xf>
    <xf numFmtId="0" fontId="31" fillId="0" borderId="0" xfId="7" applyFont="1" applyAlignment="1">
      <alignment horizontal="center" vertical="top" wrapText="1"/>
    </xf>
    <xf numFmtId="0" fontId="31" fillId="0" borderId="0" xfId="7" applyNumberFormat="1" applyFont="1" applyBorder="1" applyAlignment="1">
      <alignment horizontal="center" vertical="center" shrinkToFit="1"/>
    </xf>
    <xf numFmtId="0" fontId="31" fillId="0" borderId="0" xfId="7" applyFont="1">
      <alignment vertical="center"/>
    </xf>
    <xf numFmtId="0" fontId="31" fillId="0" borderId="2" xfId="7" applyFont="1" applyFill="1" applyBorder="1" applyAlignment="1">
      <alignment horizontal="center" vertical="center"/>
    </xf>
    <xf numFmtId="0" fontId="31" fillId="0" borderId="1" xfId="7" applyFont="1" applyFill="1" applyBorder="1" applyAlignment="1">
      <alignment horizontal="center" vertical="center"/>
    </xf>
    <xf numFmtId="0" fontId="31" fillId="0" borderId="6" xfId="7" applyFont="1" applyFill="1" applyBorder="1" applyAlignment="1">
      <alignment horizontal="center" vertical="center"/>
    </xf>
    <xf numFmtId="0" fontId="31" fillId="0" borderId="0" xfId="7" applyFont="1" applyFill="1" applyAlignment="1">
      <alignment vertical="center"/>
    </xf>
    <xf numFmtId="0" fontId="31" fillId="0" borderId="2" xfId="7" applyFont="1" applyFill="1" applyBorder="1" applyAlignment="1">
      <alignment vertical="top" wrapText="1"/>
    </xf>
    <xf numFmtId="0" fontId="31" fillId="0" borderId="18" xfId="7" applyFont="1" applyFill="1" applyBorder="1" applyAlignment="1">
      <alignment vertical="center" wrapText="1"/>
    </xf>
    <xf numFmtId="0" fontId="31" fillId="0" borderId="2" xfId="7" applyFont="1" applyFill="1" applyBorder="1" applyAlignment="1">
      <alignment vertical="center" wrapText="1"/>
    </xf>
    <xf numFmtId="0" fontId="31" fillId="0" borderId="13" xfId="7" applyFont="1" applyFill="1" applyBorder="1" applyAlignment="1">
      <alignment horizontal="center" vertical="center"/>
    </xf>
    <xf numFmtId="0" fontId="31" fillId="0" borderId="18" xfId="7" applyFont="1" applyFill="1" applyBorder="1" applyAlignment="1">
      <alignment vertical="top" wrapText="1"/>
    </xf>
    <xf numFmtId="0" fontId="31" fillId="0" borderId="2" xfId="7" applyFont="1" applyFill="1" applyBorder="1" applyAlignment="1">
      <alignment horizontal="left" vertical="center" wrapText="1"/>
    </xf>
    <xf numFmtId="0" fontId="31" fillId="0" borderId="1" xfId="7" applyFont="1" applyFill="1" applyBorder="1" applyAlignment="1">
      <alignment vertical="top" wrapText="1"/>
    </xf>
    <xf numFmtId="0" fontId="31" fillId="9" borderId="1" xfId="7" applyFont="1" applyFill="1" applyBorder="1" applyAlignment="1">
      <alignment horizontal="center" vertical="center"/>
    </xf>
    <xf numFmtId="0" fontId="31" fillId="0" borderId="28" xfId="7" applyFont="1" applyFill="1" applyBorder="1" applyAlignment="1">
      <alignment vertical="center" wrapText="1"/>
    </xf>
    <xf numFmtId="0" fontId="31" fillId="0" borderId="13" xfId="7" applyFont="1" applyFill="1" applyBorder="1" applyAlignment="1">
      <alignment vertical="top" wrapText="1"/>
    </xf>
    <xf numFmtId="0" fontId="31" fillId="0" borderId="34" xfId="7" applyFont="1" applyFill="1" applyBorder="1" applyAlignment="1">
      <alignment horizontal="center" vertical="center"/>
    </xf>
    <xf numFmtId="0" fontId="31" fillId="0" borderId="13" xfId="7" applyFont="1" applyBorder="1" applyAlignment="1">
      <alignment vertical="top" wrapText="1"/>
    </xf>
    <xf numFmtId="0" fontId="31" fillId="0" borderId="30" xfId="7" applyFont="1" applyFill="1" applyBorder="1" applyAlignment="1">
      <alignment horizontal="center" vertical="center"/>
    </xf>
    <xf numFmtId="0" fontId="31" fillId="0" borderId="141" xfId="7" applyFont="1" applyFill="1" applyBorder="1" applyAlignment="1">
      <alignment horizontal="center" vertical="center"/>
    </xf>
    <xf numFmtId="0" fontId="31" fillId="0" borderId="30" xfId="7" applyFont="1" applyBorder="1" applyAlignment="1">
      <alignment vertical="top" wrapText="1"/>
    </xf>
    <xf numFmtId="0" fontId="31" fillId="0" borderId="29" xfId="7" applyFont="1" applyFill="1" applyBorder="1" applyAlignment="1">
      <alignment vertical="top" wrapText="1"/>
    </xf>
    <xf numFmtId="0" fontId="31" fillId="0" borderId="2" xfId="7" applyFont="1" applyBorder="1" applyAlignment="1">
      <alignment horizontal="center" vertical="center" wrapText="1"/>
    </xf>
    <xf numFmtId="0" fontId="31" fillId="0" borderId="32" xfId="7" applyFont="1" applyBorder="1" applyAlignment="1">
      <alignment horizontal="center" vertical="center" wrapText="1"/>
    </xf>
    <xf numFmtId="0" fontId="31" fillId="0" borderId="2" xfId="7" applyFont="1" applyBorder="1" applyAlignment="1">
      <alignment vertical="top" wrapText="1"/>
    </xf>
    <xf numFmtId="0" fontId="39" fillId="0" borderId="0" xfId="7" applyFont="1" applyAlignment="1">
      <alignment vertical="center" wrapText="1"/>
    </xf>
    <xf numFmtId="0" fontId="39" fillId="0" borderId="0" xfId="7" applyFont="1" applyFill="1" applyAlignment="1">
      <alignment vertical="center" wrapText="1"/>
    </xf>
    <xf numFmtId="0" fontId="31" fillId="0" borderId="1" xfId="7" applyFont="1" applyFill="1" applyBorder="1" applyAlignment="1">
      <alignment horizontal="center" vertical="center" wrapText="1"/>
    </xf>
    <xf numFmtId="0" fontId="31" fillId="0" borderId="1" xfId="7" applyFont="1" applyBorder="1" applyAlignment="1">
      <alignment vertical="top" wrapText="1"/>
    </xf>
    <xf numFmtId="0" fontId="31" fillId="0" borderId="36" xfId="7" applyFont="1" applyFill="1" applyBorder="1" applyAlignment="1">
      <alignment horizontal="left" vertical="top" wrapText="1"/>
    </xf>
    <xf numFmtId="0" fontId="31" fillId="8" borderId="37" xfId="7" applyNumberFormat="1" applyFont="1" applyFill="1" applyBorder="1" applyAlignment="1">
      <alignment horizontal="center" vertical="center" shrinkToFit="1"/>
    </xf>
    <xf numFmtId="0" fontId="31" fillId="0" borderId="41" xfId="7" applyFont="1" applyBorder="1" applyAlignment="1">
      <alignment horizontal="center" vertical="center" wrapText="1"/>
    </xf>
    <xf numFmtId="0" fontId="35" fillId="0" borderId="13" xfId="7" applyFont="1" applyBorder="1" applyAlignment="1">
      <alignment vertical="top" wrapText="1"/>
    </xf>
    <xf numFmtId="0" fontId="31" fillId="0" borderId="138" xfId="7" applyFont="1" applyBorder="1" applyAlignment="1">
      <alignment horizontal="left" vertical="top" wrapText="1"/>
    </xf>
    <xf numFmtId="0" fontId="31" fillId="0" borderId="137" xfId="7" applyFont="1" applyBorder="1" applyAlignment="1">
      <alignment horizontal="center" vertical="center" wrapText="1"/>
    </xf>
    <xf numFmtId="0" fontId="35" fillId="0" borderId="137" xfId="7" applyFont="1" applyBorder="1" applyAlignment="1">
      <alignment vertical="top" wrapText="1"/>
    </xf>
    <xf numFmtId="0" fontId="31" fillId="0" borderId="142" xfId="7" applyFont="1" applyBorder="1" applyAlignment="1">
      <alignment vertical="top" wrapText="1"/>
    </xf>
    <xf numFmtId="0" fontId="39" fillId="0" borderId="0" xfId="4" applyFont="1" applyFill="1" applyAlignment="1">
      <alignment vertical="center" wrapText="1"/>
    </xf>
    <xf numFmtId="0" fontId="35" fillId="0" borderId="1" xfId="7" applyFont="1" applyBorder="1" applyAlignment="1">
      <alignment vertical="top"/>
    </xf>
    <xf numFmtId="0" fontId="31" fillId="0" borderId="36" xfId="7" applyFont="1" applyFill="1" applyBorder="1" applyAlignment="1">
      <alignment vertical="top"/>
    </xf>
    <xf numFmtId="0" fontId="31" fillId="8" borderId="37" xfId="7" applyNumberFormat="1" applyFont="1" applyFill="1" applyBorder="1" applyAlignment="1">
      <alignment horizontal="center" vertical="center" wrapText="1"/>
    </xf>
    <xf numFmtId="0" fontId="31" fillId="0" borderId="13" xfId="7" applyFont="1" applyBorder="1" applyAlignment="1">
      <alignment horizontal="center" vertical="center" wrapText="1"/>
    </xf>
    <xf numFmtId="0" fontId="35" fillId="0" borderId="13" xfId="7" applyFont="1" applyFill="1" applyBorder="1" applyAlignment="1">
      <alignment vertical="top"/>
    </xf>
    <xf numFmtId="0" fontId="31" fillId="0" borderId="94" xfId="4" applyFont="1" applyFill="1" applyBorder="1" applyAlignment="1">
      <alignment vertical="top" wrapText="1"/>
    </xf>
    <xf numFmtId="0" fontId="31" fillId="0" borderId="13" xfId="4" applyFont="1" applyFill="1" applyBorder="1" applyAlignment="1">
      <alignment vertical="top" wrapText="1"/>
    </xf>
    <xf numFmtId="0" fontId="31" fillId="0" borderId="30" xfId="7" applyFont="1" applyBorder="1" applyAlignment="1">
      <alignment horizontal="center" vertical="center" wrapText="1"/>
    </xf>
    <xf numFmtId="0" fontId="35" fillId="0" borderId="30" xfId="7" applyFont="1" applyFill="1" applyBorder="1" applyAlignment="1">
      <alignment vertical="top"/>
    </xf>
    <xf numFmtId="0" fontId="31" fillId="0" borderId="141" xfId="4" applyFont="1" applyFill="1" applyBorder="1" applyAlignment="1">
      <alignment vertical="top" wrapText="1"/>
    </xf>
    <xf numFmtId="0" fontId="31" fillId="0" borderId="6" xfId="4" applyFont="1" applyFill="1" applyBorder="1" applyAlignment="1">
      <alignment vertical="top" wrapText="1"/>
    </xf>
    <xf numFmtId="0" fontId="31" fillId="0" borderId="2" xfId="4" applyFont="1" applyFill="1" applyBorder="1" applyAlignment="1">
      <alignment horizontal="left" vertical="top" wrapText="1"/>
    </xf>
    <xf numFmtId="0" fontId="31" fillId="0" borderId="142" xfId="4" applyFont="1" applyFill="1" applyBorder="1" applyAlignment="1">
      <alignment vertical="top" wrapText="1"/>
    </xf>
    <xf numFmtId="0" fontId="31" fillId="0" borderId="2" xfId="4" applyFont="1" applyFill="1" applyBorder="1" applyAlignment="1">
      <alignment vertical="top" wrapText="1"/>
    </xf>
    <xf numFmtId="0" fontId="31" fillId="0" borderId="6" xfId="7" applyFont="1" applyBorder="1" applyAlignment="1">
      <alignment horizontal="center" vertical="center" wrapText="1"/>
    </xf>
    <xf numFmtId="0" fontId="31" fillId="0" borderId="6" xfId="7" applyFont="1" applyBorder="1" applyAlignment="1">
      <alignment vertical="top" wrapText="1"/>
    </xf>
    <xf numFmtId="0" fontId="31" fillId="0" borderId="6" xfId="7" applyFont="1" applyBorder="1" applyAlignment="1">
      <alignment horizontal="left" vertical="top" wrapText="1"/>
    </xf>
    <xf numFmtId="0" fontId="31" fillId="0" borderId="34" xfId="7" applyFont="1" applyBorder="1" applyAlignment="1">
      <alignment horizontal="left" vertical="top" wrapText="1"/>
    </xf>
    <xf numFmtId="0" fontId="31" fillId="0" borderId="6" xfId="7" applyFont="1" applyBorder="1" applyAlignment="1">
      <alignment vertical="top"/>
    </xf>
    <xf numFmtId="0" fontId="31" fillId="0" borderId="30" xfId="7" applyFont="1" applyBorder="1" applyAlignment="1">
      <alignment horizontal="left" vertical="top" wrapText="1"/>
    </xf>
    <xf numFmtId="0" fontId="31" fillId="0" borderId="141" xfId="7" applyFont="1" applyBorder="1" applyAlignment="1">
      <alignment horizontal="left" vertical="top" wrapText="1"/>
    </xf>
    <xf numFmtId="0" fontId="35" fillId="0" borderId="2" xfId="7" applyFont="1" applyFill="1" applyBorder="1" applyAlignment="1">
      <alignment vertical="top" wrapText="1"/>
    </xf>
    <xf numFmtId="0" fontId="31" fillId="0" borderId="2" xfId="7" applyFont="1" applyBorder="1" applyAlignment="1">
      <alignment horizontal="left" vertical="top" wrapText="1"/>
    </xf>
    <xf numFmtId="0" fontId="31" fillId="0" borderId="142" xfId="7" applyFont="1" applyBorder="1" applyAlignment="1">
      <alignment horizontal="left" vertical="top" wrapText="1"/>
    </xf>
    <xf numFmtId="0" fontId="31" fillId="0" borderId="13" xfId="7" applyFont="1" applyBorder="1" applyAlignment="1">
      <alignment horizontal="left" vertical="top" wrapText="1"/>
    </xf>
    <xf numFmtId="0" fontId="31" fillId="0" borderId="137" xfId="7" applyFont="1" applyBorder="1" applyAlignment="1">
      <alignment vertical="top" wrapText="1"/>
    </xf>
    <xf numFmtId="0" fontId="31" fillId="8" borderId="2" xfId="7" applyNumberFormat="1" applyFont="1" applyFill="1" applyBorder="1" applyAlignment="1">
      <alignment horizontal="center" vertical="center" shrinkToFit="1"/>
    </xf>
    <xf numFmtId="0" fontId="31" fillId="0" borderId="1" xfId="7" applyFont="1" applyBorder="1" applyAlignment="1">
      <alignment horizontal="left" vertical="top" wrapText="1"/>
    </xf>
    <xf numFmtId="0" fontId="31" fillId="0" borderId="37" xfId="7" applyFont="1" applyBorder="1" applyAlignment="1">
      <alignment horizontal="left" vertical="top"/>
    </xf>
    <xf numFmtId="0" fontId="31" fillId="8" borderId="1" xfId="7" applyNumberFormat="1" applyFont="1" applyFill="1" applyBorder="1" applyAlignment="1">
      <alignment horizontal="center" vertical="center" shrinkToFit="1"/>
    </xf>
    <xf numFmtId="0" fontId="31" fillId="0" borderId="13" xfId="7" applyFont="1" applyFill="1" applyBorder="1" applyAlignment="1">
      <alignment horizontal="left" vertical="top" wrapText="1"/>
    </xf>
    <xf numFmtId="0" fontId="31" fillId="0" borderId="41" xfId="7" applyFont="1" applyBorder="1" applyAlignment="1">
      <alignment horizontal="left" vertical="top" wrapText="1"/>
    </xf>
    <xf numFmtId="0" fontId="31" fillId="0" borderId="95" xfId="7" applyFont="1" applyBorder="1" applyAlignment="1">
      <alignment vertical="top"/>
    </xf>
    <xf numFmtId="0" fontId="31" fillId="0" borderId="143" xfId="7" applyFont="1" applyFill="1" applyBorder="1" applyAlignment="1">
      <alignment horizontal="left" vertical="top" wrapText="1"/>
    </xf>
    <xf numFmtId="0" fontId="31" fillId="0" borderId="28" xfId="7" applyFont="1" applyBorder="1" applyAlignment="1">
      <alignment vertical="top"/>
    </xf>
    <xf numFmtId="0" fontId="31" fillId="0" borderId="137" xfId="7" applyFont="1" applyBorder="1" applyAlignment="1">
      <alignment horizontal="left" vertical="top" wrapText="1"/>
    </xf>
    <xf numFmtId="0" fontId="31" fillId="0" borderId="18" xfId="7" applyFont="1" applyBorder="1" applyAlignment="1">
      <alignment vertical="top"/>
    </xf>
    <xf numFmtId="0" fontId="31" fillId="0" borderId="1" xfId="7" applyFont="1" applyBorder="1" applyAlignment="1">
      <alignment horizontal="center" vertical="center" wrapText="1"/>
    </xf>
    <xf numFmtId="0" fontId="31" fillId="0" borderId="37" xfId="7" applyFont="1" applyBorder="1" applyAlignment="1">
      <alignment vertical="top"/>
    </xf>
    <xf numFmtId="0" fontId="5" fillId="0" borderId="0" xfId="7" applyFont="1">
      <alignment vertical="center"/>
    </xf>
    <xf numFmtId="0" fontId="31" fillId="0" borderId="143" xfId="7" applyFont="1" applyFill="1" applyBorder="1" applyAlignment="1">
      <alignment horizontal="center" vertical="center" wrapText="1"/>
    </xf>
    <xf numFmtId="0" fontId="31" fillId="0" borderId="30" xfId="7" applyFont="1" applyFill="1" applyBorder="1" applyAlignment="1">
      <alignment horizontal="left" vertical="top" wrapText="1"/>
    </xf>
    <xf numFmtId="0" fontId="31" fillId="0" borderId="30" xfId="7" applyFont="1" applyFill="1" applyBorder="1" applyAlignment="1">
      <alignment horizontal="left" vertical="center" wrapText="1"/>
    </xf>
    <xf numFmtId="0" fontId="31" fillId="0" borderId="149" xfId="7" applyFont="1" applyFill="1" applyBorder="1" applyAlignment="1">
      <alignment vertical="top" wrapText="1"/>
    </xf>
    <xf numFmtId="0" fontId="31" fillId="0" borderId="32" xfId="7" applyFont="1" applyBorder="1" applyAlignment="1">
      <alignment vertical="top" wrapText="1"/>
    </xf>
    <xf numFmtId="0" fontId="31" fillId="0" borderId="32" xfId="7" applyFont="1" applyBorder="1" applyAlignment="1">
      <alignment horizontal="left" vertical="top" wrapText="1"/>
    </xf>
    <xf numFmtId="0" fontId="31" fillId="0" borderId="138" xfId="7" applyFont="1" applyBorder="1" applyAlignment="1">
      <alignment vertical="top" wrapText="1"/>
    </xf>
    <xf numFmtId="0" fontId="31" fillId="0" borderId="41" xfId="7" applyFont="1" applyFill="1" applyBorder="1" applyAlignment="1">
      <alignment horizontal="center" vertical="center" wrapText="1"/>
    </xf>
    <xf numFmtId="0" fontId="31" fillId="0" borderId="138" xfId="7" applyFont="1" applyFill="1" applyBorder="1" applyAlignment="1">
      <alignment horizontal="center" vertical="center" wrapText="1"/>
    </xf>
    <xf numFmtId="0" fontId="31" fillId="0" borderId="137" xfId="7" applyFont="1" applyFill="1" applyBorder="1" applyAlignment="1">
      <alignment horizontal="center" vertical="center" wrapText="1"/>
    </xf>
    <xf numFmtId="0" fontId="31" fillId="0" borderId="142" xfId="7" applyFont="1" applyFill="1" applyBorder="1" applyAlignment="1">
      <alignment horizontal="center" vertical="center" wrapText="1"/>
    </xf>
    <xf numFmtId="0" fontId="34" fillId="0" borderId="0" xfId="7" applyFont="1" applyFill="1" applyAlignment="1">
      <alignment vertical="center"/>
    </xf>
    <xf numFmtId="0" fontId="31" fillId="0" borderId="32" xfId="7" applyFont="1" applyFill="1" applyBorder="1" applyAlignment="1">
      <alignment horizontal="center" vertical="center"/>
    </xf>
    <xf numFmtId="0" fontId="31" fillId="0" borderId="95" xfId="7" applyFont="1" applyFill="1" applyBorder="1" applyAlignment="1">
      <alignment vertical="center" wrapText="1"/>
    </xf>
    <xf numFmtId="0" fontId="31" fillId="9" borderId="13" xfId="7" applyFont="1" applyFill="1" applyBorder="1" applyAlignment="1">
      <alignment horizontal="center" vertical="center"/>
    </xf>
    <xf numFmtId="0" fontId="31" fillId="0" borderId="138" xfId="7" applyFont="1" applyFill="1" applyBorder="1" applyAlignment="1">
      <alignment horizontal="center" vertical="center"/>
    </xf>
    <xf numFmtId="0" fontId="31" fillId="0" borderId="37" xfId="7" applyFont="1" applyFill="1" applyBorder="1" applyAlignment="1">
      <alignment vertical="center" wrapText="1"/>
    </xf>
    <xf numFmtId="0" fontId="31" fillId="0" borderId="38" xfId="7" applyFont="1" applyFill="1" applyBorder="1" applyAlignment="1">
      <alignment vertical="top" wrapText="1"/>
    </xf>
    <xf numFmtId="0" fontId="31" fillId="0" borderId="41" xfId="7" applyFont="1" applyFill="1" applyBorder="1" applyAlignment="1">
      <alignment horizontal="center" vertical="center"/>
    </xf>
    <xf numFmtId="0" fontId="34" fillId="0" borderId="37" xfId="7" applyFont="1" applyFill="1" applyBorder="1" applyAlignment="1">
      <alignment vertical="center" wrapText="1"/>
    </xf>
    <xf numFmtId="0" fontId="31" fillId="0" borderId="43" xfId="7" applyFont="1" applyFill="1" applyBorder="1" applyAlignment="1">
      <alignment vertical="top" wrapText="1"/>
    </xf>
    <xf numFmtId="0" fontId="31" fillId="0" borderId="42" xfId="7" applyFont="1" applyFill="1" applyBorder="1" applyAlignment="1">
      <alignment vertical="center" wrapText="1"/>
    </xf>
    <xf numFmtId="0" fontId="31" fillId="0" borderId="41" xfId="7" applyFont="1" applyFill="1" applyBorder="1" applyAlignment="1">
      <alignment vertical="top" wrapText="1"/>
    </xf>
    <xf numFmtId="0" fontId="31" fillId="0" borderId="29" xfId="7" applyFont="1" applyFill="1" applyBorder="1" applyAlignment="1">
      <alignment vertical="center" wrapText="1"/>
    </xf>
    <xf numFmtId="0" fontId="31" fillId="0" borderId="74" xfId="7" applyFont="1" applyFill="1" applyBorder="1" applyAlignment="1">
      <alignment horizontal="justify" vertical="top" wrapText="1"/>
    </xf>
    <xf numFmtId="0" fontId="31" fillId="0" borderId="139" xfId="7" applyFont="1" applyFill="1" applyBorder="1" applyAlignment="1">
      <alignment horizontal="center" vertical="center"/>
    </xf>
    <xf numFmtId="0" fontId="31" fillId="0" borderId="140" xfId="7" applyFont="1" applyFill="1" applyBorder="1" applyAlignment="1">
      <alignment horizontal="center" vertical="center"/>
    </xf>
    <xf numFmtId="0" fontId="31" fillId="0" borderId="150" xfId="7" applyFont="1" applyFill="1" applyBorder="1" applyAlignment="1">
      <alignment vertical="center" wrapText="1"/>
    </xf>
    <xf numFmtId="0" fontId="31" fillId="0" borderId="150" xfId="7" applyFont="1" applyFill="1" applyBorder="1" applyAlignment="1">
      <alignment vertical="top" wrapText="1"/>
    </xf>
    <xf numFmtId="0" fontId="31" fillId="0" borderId="151" xfId="7" applyFont="1" applyFill="1" applyBorder="1" applyAlignment="1">
      <alignment vertical="top" wrapText="1"/>
    </xf>
    <xf numFmtId="0" fontId="31" fillId="0" borderId="29" xfId="7" applyFont="1" applyFill="1" applyBorder="1" applyAlignment="1">
      <alignment horizontal="justify" vertical="top" wrapText="1"/>
    </xf>
    <xf numFmtId="0" fontId="31" fillId="0" borderId="152" xfId="7" applyFont="1" applyFill="1" applyBorder="1" applyAlignment="1">
      <alignment horizontal="center" vertical="center"/>
    </xf>
    <xf numFmtId="0" fontId="31" fillId="0" borderId="143" xfId="7" applyFont="1" applyFill="1" applyBorder="1" applyAlignment="1">
      <alignment horizontal="center" vertical="center"/>
    </xf>
    <xf numFmtId="0" fontId="31" fillId="0" borderId="151" xfId="7" applyFont="1" applyFill="1" applyBorder="1" applyAlignment="1">
      <alignment vertical="center" wrapText="1"/>
    </xf>
    <xf numFmtId="0" fontId="31" fillId="0" borderId="142" xfId="7" applyFont="1" applyFill="1" applyBorder="1" applyAlignment="1">
      <alignment horizontal="center" vertical="center"/>
    </xf>
    <xf numFmtId="0" fontId="31" fillId="0" borderId="137" xfId="7" applyFont="1" applyFill="1" applyBorder="1" applyAlignment="1">
      <alignment horizontal="center" vertical="center"/>
    </xf>
    <xf numFmtId="0" fontId="31" fillId="0" borderId="149" xfId="7" applyFont="1" applyFill="1" applyBorder="1" applyAlignment="1">
      <alignment vertical="center" wrapText="1"/>
    </xf>
    <xf numFmtId="0" fontId="31" fillId="0" borderId="94" xfId="7" applyFont="1" applyFill="1" applyBorder="1" applyAlignment="1">
      <alignment horizontal="center" vertical="center"/>
    </xf>
    <xf numFmtId="0" fontId="31" fillId="0" borderId="13" xfId="7" applyFont="1" applyFill="1" applyBorder="1" applyAlignment="1">
      <alignment vertical="center" wrapText="1"/>
    </xf>
    <xf numFmtId="0" fontId="31" fillId="0" borderId="43" xfId="7" applyFont="1" applyFill="1" applyBorder="1" applyAlignment="1">
      <alignment vertical="center" wrapText="1"/>
    </xf>
    <xf numFmtId="0" fontId="38" fillId="9" borderId="13" xfId="7" applyFont="1" applyFill="1" applyBorder="1" applyAlignment="1">
      <alignment horizontal="center" vertical="center"/>
    </xf>
    <xf numFmtId="0" fontId="31" fillId="0" borderId="143" xfId="7" applyFont="1" applyFill="1" applyBorder="1" applyAlignment="1">
      <alignment vertical="center" wrapText="1"/>
    </xf>
    <xf numFmtId="0" fontId="31" fillId="0" borderId="153" xfId="7" applyFont="1" applyFill="1" applyBorder="1" applyAlignment="1">
      <alignment vertical="top" wrapText="1"/>
    </xf>
    <xf numFmtId="0" fontId="31" fillId="0" borderId="6" xfId="7" applyFont="1" applyFill="1" applyBorder="1" applyAlignment="1">
      <alignment vertical="center" wrapText="1"/>
    </xf>
    <xf numFmtId="0" fontId="38" fillId="9" borderId="6" xfId="7" applyFont="1" applyFill="1" applyBorder="1" applyAlignment="1">
      <alignment horizontal="center" vertical="center"/>
    </xf>
    <xf numFmtId="0" fontId="31" fillId="0" borderId="140" xfId="7" applyFont="1" applyFill="1" applyBorder="1" applyAlignment="1">
      <alignment vertical="center" wrapText="1"/>
    </xf>
    <xf numFmtId="0" fontId="31" fillId="0" borderId="30" xfId="7" applyFont="1" applyFill="1" applyBorder="1" applyAlignment="1">
      <alignment vertical="center" wrapText="1"/>
    </xf>
    <xf numFmtId="0" fontId="31" fillId="0" borderId="0" xfId="7" applyFont="1" applyFill="1" applyBorder="1" applyAlignment="1">
      <alignment vertical="top" wrapText="1"/>
    </xf>
    <xf numFmtId="0" fontId="31" fillId="0" borderId="74" xfId="7" applyFont="1" applyFill="1" applyBorder="1" applyAlignment="1">
      <alignment vertical="top" wrapText="1"/>
    </xf>
    <xf numFmtId="0" fontId="31" fillId="0" borderId="36" xfId="7" applyFont="1" applyFill="1" applyBorder="1" applyAlignment="1">
      <alignment horizontal="center" vertical="center"/>
    </xf>
    <xf numFmtId="0" fontId="31" fillId="0" borderId="30" xfId="7" applyFont="1" applyFill="1" applyBorder="1" applyAlignment="1">
      <alignment vertical="top" wrapText="1"/>
    </xf>
    <xf numFmtId="0" fontId="31" fillId="0" borderId="137" xfId="7" applyFont="1" applyFill="1" applyBorder="1" applyAlignment="1">
      <alignment horizontal="left" vertical="top" wrapText="1"/>
    </xf>
    <xf numFmtId="0" fontId="31" fillId="0" borderId="137" xfId="7" applyFont="1" applyFill="1" applyBorder="1" applyAlignment="1">
      <alignment vertical="top" wrapText="1"/>
    </xf>
    <xf numFmtId="0" fontId="31" fillId="0" borderId="41" xfId="7" applyFont="1" applyFill="1" applyBorder="1" applyAlignment="1">
      <alignment horizontal="left" vertical="top" wrapText="1"/>
    </xf>
    <xf numFmtId="0" fontId="31" fillId="0" borderId="94" xfId="7" applyFont="1" applyBorder="1" applyAlignment="1">
      <alignment vertical="top" wrapText="1"/>
    </xf>
    <xf numFmtId="0" fontId="31" fillId="0" borderId="6" xfId="7" applyFont="1" applyFill="1" applyBorder="1" applyAlignment="1">
      <alignment horizontal="left" vertical="top" wrapText="1"/>
    </xf>
    <xf numFmtId="0" fontId="31" fillId="0" borderId="34" xfId="7" applyFont="1" applyBorder="1" applyAlignment="1">
      <alignment horizontal="center" vertical="center" wrapText="1"/>
    </xf>
    <xf numFmtId="0" fontId="31" fillId="0" borderId="141" xfId="7" applyFont="1" applyBorder="1" applyAlignment="1">
      <alignment horizontal="center" vertical="center" wrapText="1"/>
    </xf>
    <xf numFmtId="0" fontId="31" fillId="0" borderId="13" xfId="7" applyFont="1" applyFill="1" applyBorder="1" applyAlignment="1">
      <alignment horizontal="left" vertical="center" wrapText="1"/>
    </xf>
    <xf numFmtId="0" fontId="31" fillId="9" borderId="13" xfId="7" applyFont="1" applyFill="1" applyBorder="1" applyAlignment="1">
      <alignment vertical="center"/>
    </xf>
    <xf numFmtId="0" fontId="31" fillId="9" borderId="6" xfId="7" applyFont="1" applyFill="1" applyBorder="1" applyAlignment="1">
      <alignment vertical="center"/>
    </xf>
    <xf numFmtId="0" fontId="31" fillId="0" borderId="143" xfId="7" applyFont="1" applyFill="1" applyBorder="1" applyAlignment="1">
      <alignment horizontal="left" vertical="center" wrapText="1"/>
    </xf>
    <xf numFmtId="0" fontId="31" fillId="0" borderId="6" xfId="7" applyFont="1" applyFill="1" applyBorder="1" applyAlignment="1">
      <alignment horizontal="left" vertical="center" wrapText="1"/>
    </xf>
    <xf numFmtId="0" fontId="31" fillId="0" borderId="41" xfId="7" applyFont="1" applyFill="1" applyBorder="1" applyAlignment="1">
      <alignment horizontal="left" vertical="center" wrapText="1"/>
    </xf>
    <xf numFmtId="0" fontId="31" fillId="0" borderId="41" xfId="7" applyFont="1" applyFill="1" applyBorder="1" applyAlignment="1">
      <alignment vertical="center" wrapText="1"/>
    </xf>
    <xf numFmtId="0" fontId="31" fillId="0" borderId="143" xfId="7" applyFont="1" applyFill="1" applyBorder="1" applyAlignment="1">
      <alignment horizontal="left" vertical="center" wrapText="1" indent="1"/>
    </xf>
    <xf numFmtId="0" fontId="31" fillId="0" borderId="137" xfId="7" applyFont="1" applyFill="1" applyBorder="1" applyAlignment="1">
      <alignment horizontal="left" vertical="center" wrapText="1"/>
    </xf>
    <xf numFmtId="0" fontId="31" fillId="0" borderId="137" xfId="7" applyFont="1" applyFill="1" applyBorder="1" applyAlignment="1">
      <alignment vertical="center" wrapText="1"/>
    </xf>
    <xf numFmtId="0" fontId="31" fillId="0" borderId="6" xfId="7" applyFont="1" applyFill="1" applyBorder="1" applyAlignment="1">
      <alignment horizontal="center" vertical="center" wrapText="1"/>
    </xf>
    <xf numFmtId="0" fontId="31" fillId="0" borderId="143" xfId="7" applyFont="1" applyFill="1" applyBorder="1" applyAlignment="1">
      <alignment vertical="top" wrapText="1"/>
    </xf>
    <xf numFmtId="0" fontId="31" fillId="0" borderId="30" xfId="7" applyFont="1" applyFill="1" applyBorder="1" applyAlignment="1">
      <alignment horizontal="center" vertical="center" wrapText="1"/>
    </xf>
    <xf numFmtId="0" fontId="31" fillId="0" borderId="18" xfId="7" applyFont="1" applyFill="1" applyBorder="1" applyAlignment="1">
      <alignment horizontal="left" vertical="center" wrapText="1"/>
    </xf>
    <xf numFmtId="0" fontId="31" fillId="8" borderId="13" xfId="7" applyFont="1" applyFill="1" applyBorder="1" applyAlignment="1">
      <alignment horizontal="center" vertical="center"/>
    </xf>
    <xf numFmtId="0" fontId="31" fillId="0" borderId="2" xfId="7" applyFont="1" applyBorder="1" applyAlignment="1">
      <alignment vertical="top" wrapText="1"/>
    </xf>
    <xf numFmtId="0" fontId="31" fillId="0" borderId="6" xfId="7" applyFont="1" applyBorder="1" applyAlignment="1">
      <alignment horizontal="left" vertical="top" wrapText="1"/>
    </xf>
    <xf numFmtId="0" fontId="4" fillId="0" borderId="2" xfId="0" applyFont="1" applyBorder="1" applyAlignment="1">
      <alignment vertical="top" wrapText="1"/>
    </xf>
    <xf numFmtId="0" fontId="6" fillId="0" borderId="6" xfId="0" applyFont="1" applyBorder="1" applyAlignment="1">
      <alignment vertical="top" wrapText="1"/>
    </xf>
    <xf numFmtId="0" fontId="0" fillId="0" borderId="13" xfId="0" applyBorder="1" applyAlignment="1">
      <alignment vertical="top" wrapText="1"/>
    </xf>
    <xf numFmtId="0" fontId="4" fillId="0" borderId="2" xfId="0" applyFont="1" applyFill="1" applyBorder="1" applyAlignment="1">
      <alignment vertical="top" wrapText="1"/>
    </xf>
    <xf numFmtId="0" fontId="6" fillId="0" borderId="13" xfId="0" applyFont="1" applyBorder="1" applyAlignment="1">
      <alignment vertical="top" wrapText="1"/>
    </xf>
    <xf numFmtId="0" fontId="4" fillId="4" borderId="2" xfId="0" applyFont="1" applyFill="1" applyBorder="1" applyAlignment="1">
      <alignment vertical="top" wrapText="1"/>
    </xf>
    <xf numFmtId="0" fontId="6" fillId="0" borderId="6" xfId="0" applyFont="1" applyBorder="1" applyAlignment="1">
      <alignment vertical="center" shrinkToFit="1"/>
    </xf>
    <xf numFmtId="0" fontId="6" fillId="0" borderId="13" xfId="0" applyFont="1" applyBorder="1" applyAlignment="1">
      <alignment vertical="center" shrinkToFit="1"/>
    </xf>
    <xf numFmtId="0" fontId="5" fillId="0" borderId="0" xfId="8" applyFont="1" applyAlignment="1">
      <alignment vertical="center"/>
    </xf>
    <xf numFmtId="0" fontId="5" fillId="0" borderId="0" xfId="8"/>
    <xf numFmtId="0" fontId="43" fillId="0" borderId="0" xfId="8" applyFont="1" applyAlignment="1">
      <alignment horizontal="justify"/>
    </xf>
    <xf numFmtId="0" fontId="43" fillId="0" borderId="0" xfId="8" applyFont="1" applyBorder="1" applyAlignment="1">
      <alignment horizontal="justify" vertical="top" wrapText="1"/>
    </xf>
    <xf numFmtId="0" fontId="5" fillId="0" borderId="0" xfId="8" applyFont="1" applyBorder="1" applyAlignment="1">
      <alignment horizontal="center" vertical="top" wrapText="1"/>
    </xf>
    <xf numFmtId="0" fontId="44" fillId="0" borderId="0" xfId="8" applyFont="1" applyBorder="1" applyAlignment="1">
      <alignment horizontal="center" vertical="top" wrapText="1"/>
    </xf>
    <xf numFmtId="0" fontId="5" fillId="0" borderId="0" xfId="8" applyFont="1" applyBorder="1" applyAlignment="1">
      <alignment vertical="center"/>
    </xf>
    <xf numFmtId="0" fontId="35" fillId="0" borderId="0" xfId="8" applyFont="1" applyAlignment="1">
      <alignment vertical="center"/>
    </xf>
    <xf numFmtId="0" fontId="5" fillId="0" borderId="117" xfId="8" applyFont="1" applyBorder="1" applyAlignment="1">
      <alignment vertical="center"/>
    </xf>
    <xf numFmtId="0" fontId="5" fillId="0" borderId="116" xfId="8" applyFont="1" applyBorder="1" applyAlignment="1">
      <alignment vertical="center"/>
    </xf>
    <xf numFmtId="0" fontId="5" fillId="0" borderId="119" xfId="8" applyFont="1" applyBorder="1" applyAlignment="1">
      <alignment vertical="center"/>
    </xf>
    <xf numFmtId="0" fontId="5" fillId="0" borderId="154" xfId="8" applyFont="1" applyBorder="1" applyAlignment="1">
      <alignment vertical="center"/>
    </xf>
    <xf numFmtId="0" fontId="5" fillId="0" borderId="155" xfId="8" applyFont="1" applyBorder="1" applyAlignment="1">
      <alignment vertical="center"/>
    </xf>
    <xf numFmtId="0" fontId="45" fillId="0" borderId="0" xfId="8" applyFont="1" applyAlignment="1">
      <alignment vertical="center"/>
    </xf>
    <xf numFmtId="0" fontId="46" fillId="0" borderId="0" xfId="8" applyFont="1" applyAlignment="1">
      <alignment vertical="center"/>
    </xf>
    <xf numFmtId="0" fontId="5" fillId="0" borderId="121" xfId="8" applyFont="1" applyBorder="1" applyAlignment="1">
      <alignment vertical="center"/>
    </xf>
    <xf numFmtId="0" fontId="5" fillId="0" borderId="1" xfId="8" applyFont="1" applyBorder="1" applyAlignment="1">
      <alignment vertical="center"/>
    </xf>
    <xf numFmtId="0" fontId="5" fillId="0" borderId="36" xfId="8" applyFont="1" applyBorder="1" applyAlignment="1">
      <alignment vertical="center"/>
    </xf>
    <xf numFmtId="0" fontId="5" fillId="0" borderId="157" xfId="8" applyFont="1" applyBorder="1" applyAlignment="1">
      <alignment vertical="center"/>
    </xf>
    <xf numFmtId="0" fontId="5" fillId="0" borderId="158" xfId="8" applyFont="1" applyBorder="1" applyAlignment="1">
      <alignment vertical="center"/>
    </xf>
    <xf numFmtId="0" fontId="5" fillId="9" borderId="121" xfId="8" applyFont="1" applyFill="1" applyBorder="1" applyAlignment="1">
      <alignment horizontal="center" vertical="center"/>
    </xf>
    <xf numFmtId="0" fontId="5" fillId="9" borderId="1" xfId="8" applyFont="1" applyFill="1" applyBorder="1" applyAlignment="1">
      <alignment horizontal="center" vertical="center"/>
    </xf>
    <xf numFmtId="0" fontId="5" fillId="9" borderId="158" xfId="8" applyFont="1" applyFill="1" applyBorder="1" applyAlignment="1">
      <alignment horizontal="center" vertical="center"/>
    </xf>
    <xf numFmtId="0" fontId="5" fillId="9" borderId="157" xfId="8" applyFont="1" applyFill="1" applyBorder="1" applyAlignment="1">
      <alignment horizontal="center" vertical="center"/>
    </xf>
    <xf numFmtId="0" fontId="5" fillId="0" borderId="0" xfId="8" applyFill="1" applyBorder="1" applyAlignment="1">
      <alignment horizontal="left" vertical="center"/>
    </xf>
    <xf numFmtId="0" fontId="43" fillId="0" borderId="0" xfId="8" applyFont="1" applyAlignment="1">
      <alignment vertical="center"/>
    </xf>
    <xf numFmtId="0" fontId="46" fillId="0" borderId="0" xfId="8" applyFont="1" applyFill="1" applyBorder="1" applyAlignment="1">
      <alignment horizontal="left" vertical="center"/>
    </xf>
    <xf numFmtId="0" fontId="0" fillId="0" borderId="117" xfId="8" applyFont="1" applyBorder="1" applyAlignment="1">
      <alignment vertical="center"/>
    </xf>
    <xf numFmtId="0" fontId="0" fillId="0" borderId="156" xfId="8" applyFont="1" applyBorder="1" applyAlignment="1">
      <alignment vertical="center"/>
    </xf>
    <xf numFmtId="0" fontId="35" fillId="0" borderId="74" xfId="8" applyFont="1" applyFill="1" applyBorder="1" applyAlignment="1">
      <alignment horizontal="left" vertical="center"/>
    </xf>
    <xf numFmtId="0" fontId="0" fillId="0" borderId="121" xfId="8" applyFont="1" applyBorder="1" applyAlignment="1">
      <alignment vertical="center"/>
    </xf>
    <xf numFmtId="0" fontId="0" fillId="0" borderId="37" xfId="8" applyFont="1" applyBorder="1" applyAlignment="1">
      <alignment vertical="center"/>
    </xf>
    <xf numFmtId="0" fontId="0" fillId="9" borderId="118" xfId="8" applyFont="1" applyFill="1" applyBorder="1" applyAlignment="1">
      <alignment horizontal="center" vertical="center"/>
    </xf>
    <xf numFmtId="0" fontId="0" fillId="9" borderId="130" xfId="8" applyFont="1" applyFill="1" applyBorder="1" applyAlignment="1">
      <alignment horizontal="center" vertical="center"/>
    </xf>
    <xf numFmtId="0" fontId="0" fillId="9" borderId="161" xfId="8" applyFont="1" applyFill="1" applyBorder="1" applyAlignment="1">
      <alignment horizontal="center" vertical="center"/>
    </xf>
    <xf numFmtId="0" fontId="0" fillId="9" borderId="132" xfId="8" applyFont="1" applyFill="1" applyBorder="1" applyAlignment="1">
      <alignment vertical="center"/>
    </xf>
    <xf numFmtId="0" fontId="0" fillId="9" borderId="112" xfId="8" applyFont="1" applyFill="1" applyBorder="1" applyAlignment="1">
      <alignment vertical="center"/>
    </xf>
    <xf numFmtId="0" fontId="0" fillId="9" borderId="122" xfId="8" applyFont="1" applyFill="1" applyBorder="1" applyAlignment="1">
      <alignment horizontal="center" vertical="center"/>
    </xf>
    <xf numFmtId="0" fontId="0" fillId="0" borderId="0" xfId="8" applyFont="1" applyAlignment="1">
      <alignment vertical="center"/>
    </xf>
    <xf numFmtId="0" fontId="35" fillId="0" borderId="0" xfId="8" applyFont="1" applyAlignment="1">
      <alignment horizontal="left" vertical="center"/>
    </xf>
    <xf numFmtId="0" fontId="35" fillId="0" borderId="0" xfId="8" applyFont="1" applyFill="1" applyBorder="1" applyAlignment="1">
      <alignment horizontal="left" vertical="center"/>
    </xf>
    <xf numFmtId="0" fontId="5" fillId="9" borderId="118" xfId="8" applyFont="1" applyFill="1" applyBorder="1" applyAlignment="1">
      <alignment horizontal="center" vertical="center"/>
    </xf>
    <xf numFmtId="0" fontId="5" fillId="9" borderId="122" xfId="8" applyFont="1" applyFill="1" applyBorder="1" applyAlignment="1">
      <alignment horizontal="center" vertical="center"/>
    </xf>
    <xf numFmtId="0" fontId="5" fillId="9" borderId="130" xfId="8" applyFill="1" applyBorder="1" applyAlignment="1">
      <alignment horizontal="center" vertical="center" shrinkToFit="1"/>
    </xf>
    <xf numFmtId="0" fontId="5" fillId="9" borderId="162" xfId="8" applyFont="1" applyFill="1" applyBorder="1" applyAlignment="1">
      <alignment vertical="center"/>
    </xf>
    <xf numFmtId="0" fontId="5" fillId="9" borderId="130" xfId="8" applyFill="1" applyBorder="1" applyAlignment="1">
      <alignment horizontal="center" vertical="center"/>
    </xf>
    <xf numFmtId="0" fontId="5" fillId="0" borderId="0" xfId="8" applyFont="1" applyAlignment="1">
      <alignment horizontal="left" vertical="center"/>
    </xf>
    <xf numFmtId="0" fontId="5" fillId="0" borderId="0" xfId="8" applyAlignment="1">
      <alignment horizontal="left" vertical="center"/>
    </xf>
    <xf numFmtId="0" fontId="35" fillId="0" borderId="0" xfId="8" applyFont="1" applyBorder="1" applyAlignment="1">
      <alignment vertical="center"/>
    </xf>
    <xf numFmtId="0" fontId="5" fillId="0" borderId="179" xfId="8" applyFont="1" applyBorder="1" applyAlignment="1">
      <alignment vertical="center"/>
    </xf>
    <xf numFmtId="0" fontId="5" fillId="0" borderId="180" xfId="8" applyFont="1" applyBorder="1" applyAlignment="1">
      <alignment horizontal="center" vertical="center"/>
    </xf>
    <xf numFmtId="0" fontId="5" fillId="0" borderId="153" xfId="8" applyFont="1" applyBorder="1" applyAlignment="1">
      <alignment vertical="center"/>
    </xf>
    <xf numFmtId="0" fontId="5" fillId="0" borderId="184" xfId="8" applyFont="1" applyBorder="1" applyAlignment="1">
      <alignment horizontal="center" vertical="center"/>
    </xf>
    <xf numFmtId="0" fontId="5" fillId="9" borderId="185" xfId="8" applyFont="1" applyFill="1" applyBorder="1" applyAlignment="1">
      <alignment horizontal="center" vertical="center"/>
    </xf>
    <xf numFmtId="0" fontId="5" fillId="9" borderId="186" xfId="8" applyFont="1" applyFill="1" applyBorder="1" applyAlignment="1">
      <alignment horizontal="center" vertical="center"/>
    </xf>
    <xf numFmtId="0" fontId="5" fillId="0" borderId="0" xfId="8" applyFont="1" applyBorder="1" applyAlignment="1">
      <alignment horizontal="center" vertical="center"/>
    </xf>
    <xf numFmtId="0" fontId="42" fillId="0" borderId="0" xfId="8" applyFont="1" applyBorder="1" applyAlignment="1">
      <alignment vertical="center"/>
    </xf>
    <xf numFmtId="0" fontId="5" fillId="0" borderId="191" xfId="8" applyFont="1" applyBorder="1" applyAlignment="1">
      <alignment horizontal="center" vertical="center"/>
    </xf>
    <xf numFmtId="0" fontId="5" fillId="0" borderId="192" xfId="8" applyFont="1" applyBorder="1" applyAlignment="1">
      <alignment horizontal="center" vertical="center"/>
    </xf>
    <xf numFmtId="0" fontId="5" fillId="0" borderId="186" xfId="8" applyFont="1" applyBorder="1" applyAlignment="1">
      <alignment horizontal="center" vertical="center"/>
    </xf>
    <xf numFmtId="0" fontId="42" fillId="0" borderId="0" xfId="8" applyFont="1" applyAlignment="1">
      <alignment vertical="center"/>
    </xf>
    <xf numFmtId="0" fontId="35" fillId="0" borderId="0" xfId="8" applyFont="1" applyBorder="1" applyAlignment="1">
      <alignment horizontal="center" vertical="center" wrapText="1"/>
    </xf>
    <xf numFmtId="0" fontId="5" fillId="9" borderId="34" xfId="8" applyFont="1" applyFill="1" applyBorder="1" applyAlignment="1">
      <alignment horizontal="center" vertical="center"/>
    </xf>
    <xf numFmtId="0" fontId="5" fillId="9" borderId="62" xfId="8" applyFont="1" applyFill="1" applyBorder="1" applyAlignment="1">
      <alignment horizontal="center" vertical="center"/>
    </xf>
    <xf numFmtId="0" fontId="5" fillId="0" borderId="0" xfId="8" applyAlignment="1">
      <alignment vertical="center"/>
    </xf>
    <xf numFmtId="0" fontId="48" fillId="0" borderId="0" xfId="8" applyFont="1" applyAlignment="1">
      <alignment vertical="center"/>
    </xf>
    <xf numFmtId="0" fontId="5" fillId="0" borderId="0" xfId="8" applyAlignment="1">
      <alignment horizontal="right" vertical="center"/>
    </xf>
    <xf numFmtId="0" fontId="37" fillId="0" borderId="0" xfId="8" applyFont="1" applyAlignment="1">
      <alignment vertical="center"/>
    </xf>
    <xf numFmtId="0" fontId="50" fillId="0" borderId="0" xfId="8" applyFont="1" applyAlignment="1">
      <alignment vertical="center"/>
    </xf>
    <xf numFmtId="0" fontId="5" fillId="0" borderId="0" xfId="8" applyFill="1" applyAlignment="1">
      <alignment vertical="center"/>
    </xf>
    <xf numFmtId="0" fontId="5" fillId="0" borderId="0" xfId="8" applyFill="1" applyBorder="1" applyAlignment="1">
      <alignment vertical="center" wrapText="1"/>
    </xf>
    <xf numFmtId="0" fontId="5" fillId="0" borderId="0" xfId="8" applyFill="1" applyBorder="1" applyAlignment="1">
      <alignment horizontal="center" vertical="center" wrapText="1"/>
    </xf>
    <xf numFmtId="0" fontId="42" fillId="0" borderId="0" xfId="8" applyFont="1" applyFill="1" applyBorder="1" applyAlignment="1">
      <alignment vertical="center" wrapText="1"/>
    </xf>
    <xf numFmtId="0" fontId="43" fillId="0" borderId="0" xfId="8" applyFont="1" applyFill="1" applyBorder="1" applyAlignment="1">
      <alignment vertical="center" wrapText="1"/>
    </xf>
    <xf numFmtId="0" fontId="5" fillId="0" borderId="0" xfId="8" applyFill="1" applyBorder="1" applyAlignment="1">
      <alignment vertical="center"/>
    </xf>
    <xf numFmtId="49" fontId="5" fillId="0" borderId="0" xfId="8" applyNumberFormat="1" applyFill="1" applyBorder="1" applyAlignment="1">
      <alignment horizontal="right" vertical="center"/>
    </xf>
    <xf numFmtId="49" fontId="5" fillId="0" borderId="0" xfId="8" applyNumberFormat="1" applyFill="1" applyBorder="1" applyAlignment="1">
      <alignment vertical="center"/>
    </xf>
    <xf numFmtId="0" fontId="5" fillId="0" borderId="85" xfId="8" applyBorder="1" applyAlignment="1">
      <alignment vertical="center" wrapText="1"/>
    </xf>
    <xf numFmtId="0" fontId="5" fillId="0" borderId="43" xfId="8" applyBorder="1" applyAlignment="1">
      <alignment vertical="center" wrapText="1"/>
    </xf>
    <xf numFmtId="0" fontId="5" fillId="0" borderId="100" xfId="8" applyBorder="1" applyAlignment="1">
      <alignment horizontal="right" vertical="center" wrapText="1"/>
    </xf>
    <xf numFmtId="0" fontId="5" fillId="0" borderId="101" xfId="8" applyBorder="1" applyAlignment="1">
      <alignment vertical="center" wrapText="1"/>
    </xf>
    <xf numFmtId="0" fontId="5" fillId="0" borderId="116" xfId="8" applyFont="1" applyBorder="1" applyAlignment="1">
      <alignment horizontal="center" vertical="center" wrapText="1"/>
    </xf>
    <xf numFmtId="0" fontId="5" fillId="0" borderId="1" xfId="8" applyFont="1" applyBorder="1" applyAlignment="1">
      <alignment horizontal="center" vertical="center" wrapText="1"/>
    </xf>
    <xf numFmtId="0" fontId="5" fillId="9" borderId="131" xfId="8" applyFont="1" applyFill="1" applyBorder="1" applyAlignment="1">
      <alignment horizontal="center" vertical="center" wrapText="1"/>
    </xf>
    <xf numFmtId="0" fontId="5" fillId="0" borderId="0" xfId="8" applyFont="1" applyBorder="1" applyAlignment="1">
      <alignment horizontal="right" vertical="center"/>
    </xf>
    <xf numFmtId="0" fontId="43" fillId="0" borderId="0" xfId="8" applyFont="1" applyBorder="1" applyAlignment="1">
      <alignment horizontal="left" vertical="center"/>
    </xf>
    <xf numFmtId="0" fontId="4" fillId="0" borderId="2" xfId="0" applyFont="1" applyBorder="1" applyAlignment="1">
      <alignment vertical="top" wrapText="1" shrinkToFit="1"/>
    </xf>
    <xf numFmtId="0" fontId="4" fillId="0" borderId="6" xfId="0" applyFont="1" applyBorder="1" applyAlignment="1">
      <alignment vertical="top" wrapText="1" shrinkToFit="1"/>
    </xf>
    <xf numFmtId="0" fontId="4" fillId="0" borderId="13" xfId="0" applyFont="1" applyBorder="1" applyAlignment="1">
      <alignment vertical="top" wrapText="1" shrinkToFit="1"/>
    </xf>
    <xf numFmtId="0" fontId="4" fillId="0" borderId="6" xfId="0" applyFont="1" applyBorder="1" applyAlignment="1">
      <alignment vertical="top" wrapText="1"/>
    </xf>
    <xf numFmtId="0" fontId="4" fillId="0" borderId="13" xfId="0" applyFont="1" applyBorder="1" applyAlignment="1">
      <alignment vertical="top" wrapText="1"/>
    </xf>
    <xf numFmtId="0" fontId="52" fillId="0" borderId="0" xfId="0" applyFont="1" applyAlignment="1">
      <alignment vertical="center"/>
    </xf>
    <xf numFmtId="0" fontId="3" fillId="2" borderId="1" xfId="0" applyFont="1" applyFill="1" applyBorder="1" applyAlignment="1">
      <alignment horizontal="center" vertical="center" wrapText="1"/>
    </xf>
    <xf numFmtId="0" fontId="0" fillId="0" borderId="6" xfId="0" applyBorder="1" applyAlignment="1">
      <alignment vertical="top" wrapText="1"/>
    </xf>
    <xf numFmtId="176" fontId="9" fillId="0" borderId="2" xfId="0" applyNumberFormat="1" applyFont="1" applyFill="1" applyBorder="1" applyAlignment="1">
      <alignment vertical="top" wrapText="1"/>
    </xf>
    <xf numFmtId="0" fontId="8" fillId="0" borderId="3"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shrinkToFit="1"/>
    </xf>
    <xf numFmtId="0" fontId="8" fillId="0" borderId="3" xfId="0" applyFont="1" applyFill="1" applyBorder="1" applyAlignment="1">
      <alignment horizontal="left" vertical="center" wrapText="1"/>
    </xf>
    <xf numFmtId="176" fontId="9" fillId="0" borderId="6" xfId="0" applyNumberFormat="1" applyFont="1" applyFill="1" applyBorder="1" applyAlignment="1">
      <alignment vertical="top" wrapText="1"/>
    </xf>
    <xf numFmtId="0" fontId="8" fillId="0" borderId="7"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left" vertical="center" shrinkToFit="1"/>
    </xf>
    <xf numFmtId="0" fontId="8" fillId="0" borderId="7"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left" vertical="center" shrinkToFit="1"/>
    </xf>
    <xf numFmtId="0" fontId="8" fillId="0" borderId="6"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left" vertical="center" shrinkToFit="1"/>
    </xf>
    <xf numFmtId="0" fontId="8" fillId="0" borderId="11"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17" xfId="0" applyFont="1" applyFill="1" applyBorder="1" applyAlignment="1">
      <alignment horizontal="left" vertical="center" shrinkToFit="1"/>
    </xf>
    <xf numFmtId="0" fontId="9" fillId="0" borderId="2" xfId="0" applyFont="1" applyFill="1" applyBorder="1" applyAlignment="1">
      <alignment vertical="top" wrapText="1"/>
    </xf>
    <xf numFmtId="0" fontId="8" fillId="0" borderId="20" xfId="0" applyFont="1" applyBorder="1" applyAlignment="1">
      <alignment vertical="center" wrapText="1"/>
    </xf>
    <xf numFmtId="0" fontId="10" fillId="0" borderId="83" xfId="0" applyFont="1" applyBorder="1">
      <alignment vertical="center"/>
    </xf>
    <xf numFmtId="0" fontId="8" fillId="0" borderId="10" xfId="0" applyFont="1" applyFill="1" applyBorder="1" applyAlignment="1">
      <alignment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left" vertical="center" shrinkToFit="1"/>
    </xf>
    <xf numFmtId="0" fontId="8" fillId="0" borderId="10" xfId="0" applyFont="1" applyFill="1" applyBorder="1" applyAlignment="1">
      <alignment horizontal="left" vertical="center" wrapText="1"/>
    </xf>
    <xf numFmtId="0" fontId="6" fillId="4" borderId="209" xfId="0" applyFont="1" applyFill="1" applyBorder="1" applyAlignment="1">
      <alignment horizontal="center" vertical="center" wrapText="1"/>
    </xf>
    <xf numFmtId="0" fontId="6" fillId="4" borderId="94" xfId="0" applyFont="1" applyFill="1" applyBorder="1" applyAlignment="1">
      <alignment horizontal="left" vertical="center" wrapText="1" shrinkToFit="1"/>
    </xf>
    <xf numFmtId="0" fontId="9" fillId="3" borderId="2" xfId="0" applyFont="1" applyFill="1" applyBorder="1" applyAlignment="1">
      <alignment vertical="top" wrapText="1"/>
    </xf>
    <xf numFmtId="0" fontId="8" fillId="3" borderId="31" xfId="0" applyFont="1" applyFill="1" applyBorder="1" applyAlignment="1">
      <alignment horizontal="center" vertical="center" wrapText="1"/>
    </xf>
    <xf numFmtId="9" fontId="8" fillId="3" borderId="74" xfId="0" applyNumberFormat="1" applyFont="1" applyFill="1" applyBorder="1" applyAlignment="1">
      <alignment horizontal="left" vertical="center" shrinkToFit="1"/>
    </xf>
    <xf numFmtId="0" fontId="8" fillId="3" borderId="10" xfId="0" applyFont="1" applyFill="1" applyBorder="1" applyAlignment="1">
      <alignment vertical="center" wrapText="1"/>
    </xf>
    <xf numFmtId="0" fontId="8" fillId="3" borderId="39" xfId="0" applyFont="1" applyFill="1" applyBorder="1" applyAlignment="1">
      <alignment horizontal="center" vertical="center" wrapText="1"/>
    </xf>
    <xf numFmtId="0" fontId="8" fillId="3" borderId="210" xfId="0" applyFont="1" applyFill="1" applyBorder="1" applyAlignment="1">
      <alignment horizontal="left" vertical="center" shrinkToFit="1"/>
    </xf>
    <xf numFmtId="0" fontId="8" fillId="3" borderId="11" xfId="0" applyFont="1" applyFill="1" applyBorder="1" applyAlignment="1">
      <alignment vertical="center" wrapText="1"/>
    </xf>
    <xf numFmtId="0" fontId="8" fillId="3" borderId="14" xfId="0" applyFont="1" applyFill="1" applyBorder="1" applyAlignment="1">
      <alignment horizontal="center" vertical="center" wrapText="1"/>
    </xf>
    <xf numFmtId="0" fontId="8" fillId="3" borderId="92" xfId="0" applyFont="1" applyFill="1" applyBorder="1" applyAlignment="1">
      <alignment horizontal="left" vertical="center" shrinkToFit="1"/>
    </xf>
    <xf numFmtId="0" fontId="8" fillId="3" borderId="74" xfId="0" applyFont="1" applyFill="1" applyBorder="1" applyAlignment="1">
      <alignment horizontal="left" vertical="center" shrinkToFit="1"/>
    </xf>
    <xf numFmtId="0" fontId="3" fillId="0" borderId="1" xfId="0" applyFont="1" applyBorder="1" applyAlignment="1">
      <alignment vertical="top" wrapText="1"/>
    </xf>
    <xf numFmtId="0" fontId="8" fillId="0" borderId="1" xfId="0" applyFont="1" applyFill="1" applyBorder="1" applyAlignment="1">
      <alignment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left" vertical="center" shrinkToFit="1"/>
    </xf>
    <xf numFmtId="0" fontId="8" fillId="0" borderId="1" xfId="0" applyFont="1" applyFill="1" applyBorder="1" applyAlignment="1">
      <alignment horizontal="left"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left" vertical="center" shrinkToFit="1"/>
    </xf>
    <xf numFmtId="0" fontId="10" fillId="10" borderId="2" xfId="0" applyFont="1" applyFill="1" applyBorder="1" applyAlignment="1">
      <alignment vertical="center" wrapText="1"/>
    </xf>
    <xf numFmtId="0" fontId="6" fillId="0" borderId="7" xfId="0" applyFont="1" applyBorder="1" applyAlignment="1">
      <alignment vertical="center" wrapText="1" shrinkToFit="1"/>
    </xf>
    <xf numFmtId="0" fontId="6" fillId="0" borderId="8" xfId="0" applyFont="1" applyBorder="1" applyAlignment="1">
      <alignment horizontal="center" vertical="center" wrapText="1"/>
    </xf>
    <xf numFmtId="0" fontId="6" fillId="0" borderId="9" xfId="0" applyFont="1" applyBorder="1" applyAlignment="1">
      <alignment horizontal="left" vertical="center" shrinkToFit="1"/>
    </xf>
    <xf numFmtId="0" fontId="10" fillId="0" borderId="7" xfId="0" applyFont="1" applyFill="1" applyBorder="1" applyAlignment="1">
      <alignment vertical="center" wrapText="1"/>
    </xf>
    <xf numFmtId="0" fontId="6" fillId="0" borderId="6" xfId="0" applyFont="1" applyBorder="1" applyAlignment="1">
      <alignment vertical="center" wrapText="1" shrinkToFit="1"/>
    </xf>
    <xf numFmtId="0" fontId="6" fillId="0" borderId="33" xfId="0" applyFont="1" applyBorder="1" applyAlignment="1">
      <alignment horizontal="center" vertical="center" wrapText="1"/>
    </xf>
    <xf numFmtId="0" fontId="6" fillId="0" borderId="34" xfId="0" applyFont="1" applyBorder="1" applyAlignment="1">
      <alignment horizontal="left" vertical="center" shrinkToFit="1"/>
    </xf>
    <xf numFmtId="0" fontId="10" fillId="0" borderId="6" xfId="0" applyFont="1" applyFill="1" applyBorder="1" applyAlignment="1">
      <alignment vertical="center" wrapText="1"/>
    </xf>
    <xf numFmtId="0" fontId="6" fillId="3" borderId="26" xfId="0" applyFont="1" applyFill="1" applyBorder="1" applyAlignment="1">
      <alignment horizontal="left" vertical="center" wrapText="1"/>
    </xf>
    <xf numFmtId="0" fontId="6" fillId="0" borderId="39" xfId="0" applyFont="1" applyBorder="1" applyAlignment="1">
      <alignment horizontal="center" vertical="center"/>
    </xf>
    <xf numFmtId="0" fontId="6" fillId="0" borderId="40" xfId="0" applyFont="1" applyBorder="1" applyAlignment="1">
      <alignment vertical="center" shrinkToFit="1"/>
    </xf>
    <xf numFmtId="0" fontId="6" fillId="0" borderId="2" xfId="0" applyFont="1" applyBorder="1" applyAlignment="1">
      <alignment horizontal="left" vertical="center" wrapText="1" shrinkToFit="1"/>
    </xf>
    <xf numFmtId="0" fontId="6" fillId="0" borderId="3" xfId="0" applyFont="1" applyBorder="1" applyAlignment="1">
      <alignment vertical="center" wrapText="1" shrinkToFit="1"/>
    </xf>
    <xf numFmtId="0" fontId="6" fillId="10" borderId="31" xfId="0" applyFont="1" applyFill="1" applyBorder="1" applyAlignment="1">
      <alignment horizontal="center" vertical="center"/>
    </xf>
    <xf numFmtId="0" fontId="6" fillId="10" borderId="32" xfId="0" applyFont="1" applyFill="1" applyBorder="1" applyAlignment="1">
      <alignment vertical="center" shrinkToFit="1"/>
    </xf>
    <xf numFmtId="0" fontId="6" fillId="10" borderId="2" xfId="0" applyFont="1" applyFill="1" applyBorder="1" applyAlignment="1">
      <alignment vertical="center" wrapText="1"/>
    </xf>
    <xf numFmtId="0" fontId="6" fillId="0" borderId="8" xfId="0" applyFont="1" applyBorder="1" applyAlignment="1">
      <alignment horizontal="center" vertical="center"/>
    </xf>
    <xf numFmtId="0" fontId="6" fillId="0" borderId="9" xfId="0" applyFont="1" applyBorder="1" applyAlignment="1">
      <alignment vertical="center" shrinkToFit="1"/>
    </xf>
    <xf numFmtId="0" fontId="6" fillId="0" borderId="33" xfId="0" applyFont="1" applyBorder="1" applyAlignment="1">
      <alignment horizontal="center" vertical="center"/>
    </xf>
    <xf numFmtId="0" fontId="6" fillId="0" borderId="34" xfId="0" applyFont="1" applyBorder="1" applyAlignment="1">
      <alignment vertical="center" shrinkToFit="1"/>
    </xf>
    <xf numFmtId="176" fontId="6" fillId="10" borderId="22" xfId="0" applyNumberFormat="1" applyFont="1" applyFill="1" applyBorder="1" applyAlignment="1">
      <alignment horizontal="center" vertical="center" wrapText="1"/>
    </xf>
    <xf numFmtId="0" fontId="6" fillId="10" borderId="23" xfId="0" applyFont="1" applyFill="1" applyBorder="1" applyAlignment="1">
      <alignment horizontal="left" vertical="center" shrinkToFit="1"/>
    </xf>
    <xf numFmtId="0" fontId="6" fillId="10" borderId="7" xfId="0" applyFont="1" applyFill="1" applyBorder="1" applyAlignment="1">
      <alignment vertical="center" wrapText="1"/>
    </xf>
    <xf numFmtId="0" fontId="6" fillId="10" borderId="25" xfId="0" applyFont="1" applyFill="1" applyBorder="1" applyAlignment="1">
      <alignment horizontal="left" vertical="center" shrinkToFit="1"/>
    </xf>
    <xf numFmtId="0" fontId="6" fillId="10" borderId="6" xfId="0" applyFont="1" applyFill="1" applyBorder="1" applyAlignment="1">
      <alignment vertical="center" wrapText="1"/>
    </xf>
    <xf numFmtId="0" fontId="31" fillId="0" borderId="1" xfId="7" applyFont="1" applyFill="1" applyBorder="1" applyAlignment="1">
      <alignment horizontal="left" vertical="top" wrapText="1"/>
    </xf>
    <xf numFmtId="0" fontId="55" fillId="0" borderId="0" xfId="0" applyFont="1" applyAlignment="1">
      <alignment vertical="center" wrapText="1"/>
    </xf>
    <xf numFmtId="0" fontId="55" fillId="0" borderId="0" xfId="0" applyFont="1" applyBorder="1" applyAlignment="1">
      <alignment vertical="center" wrapText="1"/>
    </xf>
    <xf numFmtId="0" fontId="54" fillId="0" borderId="150" xfId="7" applyFont="1" applyBorder="1" applyAlignment="1">
      <alignment vertical="center" wrapText="1"/>
    </xf>
    <xf numFmtId="49" fontId="31" fillId="4" borderId="13" xfId="1" applyNumberFormat="1" applyFont="1" applyFill="1" applyBorder="1" applyAlignment="1">
      <alignment horizontal="left" vertical="center" shrinkToFit="1"/>
    </xf>
    <xf numFmtId="0" fontId="31" fillId="0" borderId="34" xfId="0" applyFont="1" applyFill="1" applyBorder="1" applyAlignment="1">
      <alignment vertical="center" wrapText="1"/>
    </xf>
    <xf numFmtId="0" fontId="31" fillId="0" borderId="137" xfId="0" applyFont="1" applyFill="1" applyBorder="1" applyAlignment="1">
      <alignment horizontal="center" vertical="center"/>
    </xf>
    <xf numFmtId="0" fontId="57" fillId="0" borderId="0" xfId="0" applyFont="1">
      <alignment vertical="center"/>
    </xf>
    <xf numFmtId="0" fontId="31" fillId="0" borderId="30"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2" xfId="0" applyFont="1" applyFill="1" applyBorder="1" applyAlignment="1">
      <alignment vertical="center" wrapText="1"/>
    </xf>
    <xf numFmtId="0" fontId="31" fillId="0" borderId="6" xfId="0" applyFont="1" applyFill="1" applyBorder="1" applyAlignment="1">
      <alignment vertical="center" wrapText="1"/>
    </xf>
    <xf numFmtId="0" fontId="31" fillId="0" borderId="13" xfId="0" applyFont="1" applyFill="1" applyBorder="1" applyAlignment="1">
      <alignment vertical="center" wrapText="1"/>
    </xf>
    <xf numFmtId="0" fontId="31" fillId="0" borderId="1" xfId="0" applyFont="1" applyFill="1" applyBorder="1" applyAlignment="1">
      <alignment horizontal="justify" vertical="center" wrapText="1"/>
    </xf>
    <xf numFmtId="0" fontId="54" fillId="0" borderId="140" xfId="7" applyFont="1" applyBorder="1" applyAlignment="1">
      <alignment horizontal="center" vertical="center" wrapText="1"/>
    </xf>
    <xf numFmtId="0" fontId="57" fillId="0" borderId="28" xfId="0" applyFont="1" applyBorder="1">
      <alignment vertical="center"/>
    </xf>
    <xf numFmtId="0" fontId="31" fillId="0" borderId="2" xfId="1" applyFont="1" applyFill="1" applyBorder="1" applyAlignment="1">
      <alignment vertical="top" wrapText="1"/>
    </xf>
    <xf numFmtId="0" fontId="31" fillId="0" borderId="142" xfId="0" applyFont="1" applyFill="1" applyBorder="1" applyAlignment="1">
      <alignment vertical="center" wrapText="1"/>
    </xf>
    <xf numFmtId="0" fontId="31" fillId="0" borderId="141" xfId="0" applyFont="1" applyFill="1" applyBorder="1" applyAlignment="1">
      <alignment vertical="center" wrapText="1"/>
    </xf>
    <xf numFmtId="0" fontId="31" fillId="0" borderId="138" xfId="0" applyFont="1" applyFill="1" applyBorder="1" applyAlignment="1">
      <alignment vertical="center" wrapText="1"/>
    </xf>
    <xf numFmtId="0" fontId="31" fillId="0" borderId="36" xfId="0" applyFont="1" applyFill="1" applyBorder="1" applyAlignment="1">
      <alignment vertical="center" wrapText="1"/>
    </xf>
    <xf numFmtId="0" fontId="5" fillId="0" borderId="148" xfId="6" applyFont="1" applyBorder="1" applyAlignment="1">
      <alignment horizontal="center" vertical="center" wrapText="1"/>
    </xf>
    <xf numFmtId="0" fontId="5" fillId="0" borderId="134" xfId="6" applyBorder="1" applyAlignment="1">
      <alignment horizontal="center" vertical="center"/>
    </xf>
    <xf numFmtId="0" fontId="5" fillId="0" borderId="133" xfId="6" applyBorder="1" applyAlignment="1">
      <alignment horizontal="center" vertical="center"/>
    </xf>
    <xf numFmtId="0" fontId="5" fillId="0" borderId="34" xfId="6" applyBorder="1" applyAlignment="1">
      <alignment horizontal="center" vertical="center"/>
    </xf>
    <xf numFmtId="0" fontId="5" fillId="0" borderId="6" xfId="6" applyBorder="1" applyAlignment="1">
      <alignment horizontal="center" vertical="center"/>
    </xf>
    <xf numFmtId="0" fontId="5" fillId="0" borderId="28" xfId="6" applyBorder="1" applyAlignment="1">
      <alignment horizontal="center" vertical="center"/>
    </xf>
    <xf numFmtId="0" fontId="5" fillId="0" borderId="148" xfId="6" applyBorder="1" applyAlignment="1">
      <alignment horizontal="center" vertical="center"/>
    </xf>
    <xf numFmtId="0" fontId="5" fillId="0" borderId="136" xfId="6" applyBorder="1" applyAlignment="1">
      <alignment horizontal="distributed" vertical="center"/>
    </xf>
    <xf numFmtId="0" fontId="5" fillId="0" borderId="46" xfId="6" applyBorder="1" applyAlignment="1">
      <alignment horizontal="left" vertical="center" wrapText="1"/>
    </xf>
    <xf numFmtId="0" fontId="5" fillId="0" borderId="45" xfId="6" applyBorder="1" applyAlignment="1">
      <alignment horizontal="left" vertical="center"/>
    </xf>
    <xf numFmtId="0" fontId="5" fillId="0" borderId="44" xfId="6" applyBorder="1" applyAlignment="1">
      <alignment horizontal="left" vertical="center"/>
    </xf>
    <xf numFmtId="0" fontId="5" fillId="0" borderId="144" xfId="6" applyBorder="1" applyAlignment="1">
      <alignment horizontal="center" vertical="center"/>
    </xf>
    <xf numFmtId="0" fontId="5" fillId="0" borderId="146" xfId="6" applyBorder="1" applyAlignment="1">
      <alignment horizontal="center" vertical="center"/>
    </xf>
    <xf numFmtId="0" fontId="5" fillId="0" borderId="145" xfId="6" applyBorder="1" applyAlignment="1">
      <alignment horizontal="center" vertical="center"/>
    </xf>
    <xf numFmtId="0" fontId="5" fillId="0" borderId="144" xfId="6" applyFont="1" applyBorder="1" applyAlignment="1">
      <alignment horizontal="center" vertical="center"/>
    </xf>
    <xf numFmtId="0" fontId="5" fillId="0" borderId="146" xfId="6" applyFont="1" applyBorder="1" applyAlignment="1">
      <alignment horizontal="center" vertical="center"/>
    </xf>
    <xf numFmtId="0" fontId="16" fillId="0" borderId="0" xfId="6" applyFont="1" applyAlignment="1">
      <alignment horizontal="center" vertical="center"/>
    </xf>
    <xf numFmtId="0" fontId="5" fillId="0" borderId="136" xfId="6" applyBorder="1" applyAlignment="1">
      <alignment horizontal="center" vertical="center"/>
    </xf>
    <xf numFmtId="0" fontId="0" fillId="0" borderId="144" xfId="6" applyFont="1" applyBorder="1" applyAlignment="1">
      <alignment horizontal="distributed" vertical="center" justifyLastLine="1"/>
    </xf>
    <xf numFmtId="0" fontId="5" fillId="0" borderId="145" xfId="6" applyBorder="1" applyAlignment="1">
      <alignment horizontal="distributed" vertical="center" justifyLastLine="1"/>
    </xf>
    <xf numFmtId="0" fontId="5" fillId="0" borderId="146" xfId="6" applyBorder="1" applyAlignment="1">
      <alignment horizontal="distributed" vertical="center" justifyLastLine="1"/>
    </xf>
    <xf numFmtId="0" fontId="37" fillId="0" borderId="0" xfId="6" applyFont="1" applyBorder="1" applyAlignment="1">
      <alignment horizontal="right" vertical="center"/>
    </xf>
    <xf numFmtId="0" fontId="5" fillId="0" borderId="101" xfId="6" applyBorder="1" applyAlignment="1">
      <alignment horizontal="center" vertical="center"/>
    </xf>
    <xf numFmtId="0" fontId="5" fillId="0" borderId="100" xfId="6" applyBorder="1" applyAlignment="1">
      <alignment horizontal="center" vertical="center"/>
    </xf>
    <xf numFmtId="0" fontId="31" fillId="0" borderId="2"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2" xfId="0" applyFont="1" applyFill="1" applyBorder="1" applyAlignment="1">
      <alignment vertical="top" wrapText="1"/>
    </xf>
    <xf numFmtId="0" fontId="31" fillId="0" borderId="6" xfId="0" applyFont="1" applyFill="1" applyBorder="1" applyAlignment="1">
      <alignment vertical="top" wrapText="1"/>
    </xf>
    <xf numFmtId="0" fontId="31" fillId="0" borderId="13" xfId="0" applyFont="1" applyFill="1" applyBorder="1" applyAlignment="1">
      <alignment vertical="top" wrapText="1"/>
    </xf>
    <xf numFmtId="0" fontId="30" fillId="0" borderId="43" xfId="0" applyFont="1" applyBorder="1" applyAlignment="1">
      <alignment horizontal="left" vertical="center"/>
    </xf>
    <xf numFmtId="0" fontId="31" fillId="9" borderId="2" xfId="7" applyFont="1" applyFill="1" applyBorder="1" applyAlignment="1">
      <alignment horizontal="center" vertical="top"/>
    </xf>
    <xf numFmtId="0" fontId="31" fillId="9" borderId="6" xfId="7" applyFont="1" applyFill="1" applyBorder="1" applyAlignment="1">
      <alignment horizontal="center" vertical="top"/>
    </xf>
    <xf numFmtId="0" fontId="31" fillId="9" borderId="13" xfId="7" applyFont="1" applyFill="1" applyBorder="1" applyAlignment="1">
      <alignment horizontal="center" vertical="top"/>
    </xf>
    <xf numFmtId="0" fontId="31" fillId="8" borderId="2" xfId="7" applyNumberFormat="1" applyFont="1" applyFill="1" applyBorder="1" applyAlignment="1">
      <alignment horizontal="center" vertical="center" shrinkToFit="1"/>
    </xf>
    <xf numFmtId="0" fontId="31" fillId="8" borderId="6" xfId="7" applyNumberFormat="1" applyFont="1" applyFill="1" applyBorder="1" applyAlignment="1">
      <alignment horizontal="center" vertical="center" shrinkToFit="1"/>
    </xf>
    <xf numFmtId="0" fontId="31" fillId="8" borderId="13" xfId="7" applyNumberFormat="1" applyFont="1" applyFill="1" applyBorder="1" applyAlignment="1">
      <alignment horizontal="center" vertical="center" shrinkToFit="1"/>
    </xf>
    <xf numFmtId="0" fontId="31" fillId="9" borderId="2" xfId="7" applyFont="1" applyFill="1" applyBorder="1" applyAlignment="1">
      <alignment horizontal="center" vertical="center"/>
    </xf>
    <xf numFmtId="0" fontId="31" fillId="9" borderId="6" xfId="7" applyFont="1" applyFill="1" applyBorder="1" applyAlignment="1">
      <alignment horizontal="center" vertical="center"/>
    </xf>
    <xf numFmtId="0" fontId="31" fillId="0" borderId="2" xfId="7" applyFont="1" applyFill="1" applyBorder="1" applyAlignment="1">
      <alignment vertical="center" wrapText="1"/>
    </xf>
    <xf numFmtId="0" fontId="31" fillId="0" borderId="6" xfId="7" applyFont="1" applyFill="1" applyBorder="1" applyAlignment="1">
      <alignment vertical="center" wrapText="1"/>
    </xf>
    <xf numFmtId="0" fontId="31" fillId="8" borderId="1" xfId="7" quotePrefix="1" applyNumberFormat="1" applyFont="1" applyFill="1" applyBorder="1" applyAlignment="1">
      <alignment horizontal="center" vertical="center" shrinkToFit="1"/>
    </xf>
    <xf numFmtId="0" fontId="31" fillId="0" borderId="2" xfId="7" applyFont="1" applyFill="1" applyBorder="1" applyAlignment="1">
      <alignment horizontal="left" vertical="center" wrapText="1" shrinkToFit="1"/>
    </xf>
    <xf numFmtId="0" fontId="31" fillId="0" borderId="13" xfId="7" applyFont="1" applyFill="1" applyBorder="1" applyAlignment="1">
      <alignment horizontal="left" vertical="center" wrapText="1" shrinkToFit="1"/>
    </xf>
    <xf numFmtId="0" fontId="31" fillId="9" borderId="13" xfId="7" applyFont="1" applyFill="1" applyBorder="1" applyAlignment="1">
      <alignment horizontal="center" vertical="center"/>
    </xf>
    <xf numFmtId="0" fontId="31" fillId="0" borderId="13" xfId="7" applyFont="1" applyFill="1" applyBorder="1" applyAlignment="1">
      <alignment vertical="center" wrapText="1"/>
    </xf>
    <xf numFmtId="0" fontId="31" fillId="0" borderId="2" xfId="7" applyFont="1" applyFill="1" applyBorder="1" applyAlignment="1">
      <alignment vertical="top" wrapText="1"/>
    </xf>
    <xf numFmtId="0" fontId="31" fillId="0" borderId="6" xfId="7" applyFont="1" applyFill="1" applyBorder="1" applyAlignment="1">
      <alignment vertical="top" wrapText="1"/>
    </xf>
    <xf numFmtId="0" fontId="36" fillId="0" borderId="37" xfId="7" applyFont="1" applyFill="1" applyBorder="1" applyAlignment="1">
      <alignment vertical="center" wrapText="1"/>
    </xf>
    <xf numFmtId="0" fontId="36" fillId="0" borderId="38" xfId="7" applyFont="1" applyFill="1" applyBorder="1" applyAlignment="1">
      <alignment vertical="center" wrapText="1"/>
    </xf>
    <xf numFmtId="0" fontId="36" fillId="0" borderId="36" xfId="7" applyFont="1" applyFill="1" applyBorder="1" applyAlignment="1">
      <alignment vertical="center" wrapText="1"/>
    </xf>
    <xf numFmtId="0" fontId="31" fillId="0" borderId="2" xfId="7" applyFont="1" applyBorder="1" applyAlignment="1">
      <alignment vertical="top" wrapText="1"/>
    </xf>
    <xf numFmtId="0" fontId="31" fillId="0" borderId="6" xfId="7" applyFont="1" applyBorder="1" applyAlignment="1">
      <alignment vertical="top" wrapText="1"/>
    </xf>
    <xf numFmtId="0" fontId="31" fillId="0" borderId="13" xfId="7" applyFont="1" applyBorder="1" applyAlignment="1">
      <alignment vertical="top" wrapText="1"/>
    </xf>
    <xf numFmtId="0" fontId="31" fillId="0" borderId="2" xfId="7" applyFont="1" applyBorder="1" applyAlignment="1">
      <alignment horizontal="left" vertical="top" wrapText="1"/>
    </xf>
    <xf numFmtId="0" fontId="31" fillId="0" borderId="6" xfId="7" applyFont="1" applyBorder="1" applyAlignment="1">
      <alignment horizontal="left" vertical="top" wrapText="1"/>
    </xf>
    <xf numFmtId="0" fontId="31" fillId="0" borderId="13" xfId="7" applyFont="1" applyBorder="1" applyAlignment="1">
      <alignment horizontal="left" vertical="top" wrapText="1"/>
    </xf>
    <xf numFmtId="0" fontId="31" fillId="0" borderId="2" xfId="7" applyFont="1" applyFill="1" applyBorder="1" applyAlignment="1">
      <alignment horizontal="left" vertical="center" wrapText="1"/>
    </xf>
    <xf numFmtId="0" fontId="31" fillId="0" borderId="13" xfId="7" applyFont="1" applyFill="1" applyBorder="1" applyAlignment="1">
      <alignment horizontal="left" vertical="center" wrapText="1"/>
    </xf>
    <xf numFmtId="0" fontId="31" fillId="0" borderId="13" xfId="7" applyFont="1" applyFill="1" applyBorder="1" applyAlignment="1">
      <alignment vertical="top" wrapText="1"/>
    </xf>
    <xf numFmtId="0" fontId="31" fillId="0" borderId="29" xfId="7" applyFont="1" applyFill="1" applyBorder="1" applyAlignment="1">
      <alignment horizontal="left" vertical="center" wrapText="1" indent="1"/>
    </xf>
    <xf numFmtId="0" fontId="31" fillId="0" borderId="141" xfId="7" applyFont="1" applyFill="1" applyBorder="1" applyAlignment="1">
      <alignment horizontal="left" vertical="center" wrapText="1" indent="1"/>
    </xf>
    <xf numFmtId="0" fontId="31" fillId="0" borderId="140" xfId="7" applyFont="1" applyFill="1" applyBorder="1" applyAlignment="1">
      <alignment horizontal="left" vertical="center" wrapText="1"/>
    </xf>
    <xf numFmtId="0" fontId="5" fillId="0" borderId="6" xfId="7" applyFont="1" applyFill="1" applyBorder="1" applyAlignment="1">
      <alignment vertical="center"/>
    </xf>
    <xf numFmtId="0" fontId="31" fillId="0" borderId="2" xfId="7" applyFont="1" applyFill="1" applyBorder="1" applyAlignment="1">
      <alignment horizontal="left" vertical="top" wrapText="1"/>
    </xf>
    <xf numFmtId="0" fontId="31" fillId="0" borderId="6" xfId="7" applyFont="1" applyFill="1" applyBorder="1" applyAlignment="1">
      <alignment horizontal="left" vertical="top" wrapText="1"/>
    </xf>
    <xf numFmtId="0" fontId="31" fillId="0" borderId="13" xfId="7" applyFont="1" applyFill="1" applyBorder="1" applyAlignment="1">
      <alignment horizontal="left" vertical="top" wrapText="1"/>
    </xf>
    <xf numFmtId="0" fontId="36" fillId="0" borderId="34" xfId="0" applyFont="1" applyBorder="1" applyAlignment="1">
      <alignment horizontal="center" vertical="center"/>
    </xf>
    <xf numFmtId="0" fontId="36" fillId="0" borderId="6" xfId="0" applyFont="1" applyBorder="1" applyAlignment="1">
      <alignment horizontal="center" vertical="center"/>
    </xf>
    <xf numFmtId="0" fontId="36" fillId="0" borderId="28" xfId="0" applyFont="1" applyBorder="1" applyAlignment="1">
      <alignment horizontal="center" vertical="center"/>
    </xf>
    <xf numFmtId="0" fontId="30" fillId="8" borderId="2" xfId="7" applyFont="1" applyFill="1" applyBorder="1" applyAlignment="1">
      <alignment horizontal="center" vertical="center" shrinkToFit="1"/>
    </xf>
    <xf numFmtId="0" fontId="42" fillId="8" borderId="13" xfId="7" applyFont="1" applyFill="1" applyBorder="1" applyAlignment="1">
      <alignment horizontal="center" vertical="center" shrinkToFit="1"/>
    </xf>
    <xf numFmtId="0" fontId="30" fillId="8" borderId="37" xfId="7" applyFont="1" applyFill="1" applyBorder="1" applyAlignment="1">
      <alignment horizontal="center" vertical="center"/>
    </xf>
    <xf numFmtId="0" fontId="30" fillId="8" borderId="36" xfId="7" applyFont="1" applyFill="1" applyBorder="1" applyAlignment="1">
      <alignment horizontal="center" vertical="center"/>
    </xf>
    <xf numFmtId="0" fontId="30" fillId="8" borderId="18" xfId="7" applyFont="1" applyFill="1" applyBorder="1" applyAlignment="1">
      <alignment horizontal="center" vertical="center"/>
    </xf>
    <xf numFmtId="0" fontId="30" fillId="8" borderId="32" xfId="7" applyFont="1" applyFill="1" applyBorder="1" applyAlignment="1">
      <alignment horizontal="center" vertical="center"/>
    </xf>
    <xf numFmtId="0" fontId="30" fillId="8" borderId="95" xfId="7" applyFont="1" applyFill="1" applyBorder="1" applyAlignment="1">
      <alignment horizontal="center" vertical="center"/>
    </xf>
    <xf numFmtId="0" fontId="30" fillId="8" borderId="94" xfId="7" applyFont="1" applyFill="1" applyBorder="1" applyAlignment="1">
      <alignment horizontal="center" vertical="center"/>
    </xf>
    <xf numFmtId="0" fontId="42" fillId="8" borderId="94" xfId="7" applyFont="1" applyFill="1" applyBorder="1" applyAlignment="1">
      <alignment horizontal="center" vertical="center"/>
    </xf>
    <xf numFmtId="0" fontId="6" fillId="0" borderId="37" xfId="7" applyFont="1" applyFill="1" applyBorder="1" applyAlignment="1">
      <alignment horizontal="left" vertical="top" wrapText="1"/>
    </xf>
    <xf numFmtId="0" fontId="6" fillId="0" borderId="38" xfId="7" applyFont="1" applyFill="1" applyBorder="1" applyAlignment="1">
      <alignment horizontal="left" vertical="top" wrapText="1"/>
    </xf>
    <xf numFmtId="0" fontId="6" fillId="0" borderId="36" xfId="7" applyFont="1" applyFill="1" applyBorder="1" applyAlignment="1">
      <alignment horizontal="left" vertical="top" wrapText="1"/>
    </xf>
    <xf numFmtId="0" fontId="31" fillId="0" borderId="140" xfId="7" applyFont="1" applyFill="1" applyBorder="1" applyAlignment="1">
      <alignment horizontal="center" vertical="center"/>
    </xf>
    <xf numFmtId="0" fontId="31" fillId="0" borderId="6" xfId="7"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5" fillId="9" borderId="122" xfId="8" applyFill="1" applyBorder="1" applyAlignment="1">
      <alignment horizontal="center" vertical="center"/>
    </xf>
    <xf numFmtId="0" fontId="5" fillId="9" borderId="37" xfId="8" applyFont="1" applyFill="1" applyBorder="1" applyAlignment="1">
      <alignment horizontal="center" vertical="center"/>
    </xf>
    <xf numFmtId="0" fontId="5" fillId="9" borderId="118" xfId="8" applyFont="1" applyFill="1" applyBorder="1" applyAlignment="1">
      <alignment horizontal="center" vertical="center"/>
    </xf>
    <xf numFmtId="0" fontId="5" fillId="9" borderId="156" xfId="8" applyFont="1" applyFill="1" applyBorder="1" applyAlignment="1">
      <alignment horizontal="center" vertical="center"/>
    </xf>
    <xf numFmtId="0" fontId="5" fillId="0" borderId="45" xfId="8" applyFont="1" applyBorder="1" applyAlignment="1">
      <alignment horizontal="right" vertical="center"/>
    </xf>
    <xf numFmtId="0" fontId="0" fillId="9" borderId="122" xfId="8" applyFont="1" applyFill="1" applyBorder="1" applyAlignment="1">
      <alignment horizontal="center" vertical="center"/>
    </xf>
    <xf numFmtId="0" fontId="0" fillId="9" borderId="1" xfId="8" applyFont="1" applyFill="1" applyBorder="1" applyAlignment="1">
      <alignment horizontal="center" vertical="center"/>
    </xf>
    <xf numFmtId="0" fontId="0" fillId="9" borderId="118" xfId="8" applyFont="1" applyFill="1" applyBorder="1" applyAlignment="1">
      <alignment horizontal="center" vertical="center"/>
    </xf>
    <xf numFmtId="0" fontId="0" fillId="9" borderId="116" xfId="8" applyFont="1" applyFill="1" applyBorder="1" applyAlignment="1">
      <alignment horizontal="center" vertical="center"/>
    </xf>
    <xf numFmtId="0" fontId="5" fillId="9" borderId="162" xfId="8" applyFont="1" applyFill="1" applyBorder="1" applyAlignment="1">
      <alignment horizontal="center" vertical="center"/>
    </xf>
    <xf numFmtId="0" fontId="5" fillId="9" borderId="161" xfId="8" applyFont="1" applyFill="1" applyBorder="1" applyAlignment="1">
      <alignment horizontal="center" vertical="center"/>
    </xf>
    <xf numFmtId="0" fontId="5" fillId="9" borderId="122" xfId="8" applyFont="1" applyFill="1" applyBorder="1" applyAlignment="1">
      <alignment horizontal="center" vertical="center"/>
    </xf>
    <xf numFmtId="0" fontId="5" fillId="9" borderId="159" xfId="8" applyFont="1" applyFill="1" applyBorder="1" applyAlignment="1">
      <alignment horizontal="center" vertical="center"/>
    </xf>
    <xf numFmtId="0" fontId="5" fillId="9" borderId="111" xfId="8" applyFont="1" applyFill="1" applyBorder="1" applyAlignment="1">
      <alignment horizontal="center" vertical="center"/>
    </xf>
    <xf numFmtId="0" fontId="5" fillId="9" borderId="160" xfId="8" applyFont="1" applyFill="1" applyBorder="1" applyAlignment="1">
      <alignment horizontal="center" vertical="center"/>
    </xf>
    <xf numFmtId="0" fontId="5" fillId="9" borderId="110" xfId="8" applyFont="1" applyFill="1" applyBorder="1" applyAlignment="1">
      <alignment horizontal="center" vertical="center"/>
    </xf>
    <xf numFmtId="0" fontId="0" fillId="9" borderId="120" xfId="8" applyFont="1" applyFill="1" applyBorder="1" applyAlignment="1">
      <alignment horizontal="center" vertical="center" shrinkToFit="1"/>
    </xf>
    <xf numFmtId="0" fontId="0" fillId="9" borderId="61" xfId="8" applyFont="1" applyFill="1" applyBorder="1" applyAlignment="1">
      <alignment horizontal="center" vertical="center" shrinkToFit="1"/>
    </xf>
    <xf numFmtId="0" fontId="0" fillId="9" borderId="123" xfId="8" applyFont="1" applyFill="1" applyBorder="1" applyAlignment="1">
      <alignment horizontal="center" vertical="center" shrinkToFit="1"/>
    </xf>
    <xf numFmtId="0" fontId="0" fillId="9" borderId="100" xfId="8" applyFont="1" applyFill="1" applyBorder="1" applyAlignment="1">
      <alignment horizontal="center" vertical="center" shrinkToFit="1"/>
    </xf>
    <xf numFmtId="0" fontId="0" fillId="0" borderId="37" xfId="8" applyFont="1" applyBorder="1" applyAlignment="1">
      <alignment vertical="center"/>
    </xf>
    <xf numFmtId="0" fontId="0" fillId="0" borderId="166" xfId="8" applyFont="1" applyBorder="1" applyAlignment="1">
      <alignment vertical="center"/>
    </xf>
    <xf numFmtId="0" fontId="0" fillId="9" borderId="171" xfId="8" applyFont="1" applyFill="1" applyBorder="1" applyAlignment="1">
      <alignment horizontal="center" vertical="center" shrinkToFit="1"/>
    </xf>
    <xf numFmtId="0" fontId="0" fillId="9" borderId="85" xfId="8" applyFont="1" applyFill="1" applyBorder="1" applyAlignment="1">
      <alignment horizontal="center" vertical="center" shrinkToFit="1"/>
    </xf>
    <xf numFmtId="0" fontId="0" fillId="9" borderId="128" xfId="8" applyFont="1" applyFill="1" applyBorder="1" applyAlignment="1">
      <alignment vertical="center"/>
    </xf>
    <xf numFmtId="0" fontId="0" fillId="9" borderId="175" xfId="8" applyFont="1" applyFill="1" applyBorder="1" applyAlignment="1">
      <alignment vertical="center"/>
    </xf>
    <xf numFmtId="0" fontId="0" fillId="9" borderId="173" xfId="8" applyFont="1" applyFill="1" applyBorder="1" applyAlignment="1">
      <alignment vertical="center"/>
    </xf>
    <xf numFmtId="0" fontId="0" fillId="0" borderId="156" xfId="8" applyFont="1" applyBorder="1" applyAlignment="1">
      <alignment vertical="center"/>
    </xf>
    <xf numFmtId="0" fontId="0" fillId="0" borderId="56" xfId="8" applyFont="1" applyBorder="1" applyAlignment="1">
      <alignment vertical="center"/>
    </xf>
    <xf numFmtId="0" fontId="0" fillId="0" borderId="163" xfId="8" applyFont="1" applyBorder="1" applyAlignment="1">
      <alignment vertical="center"/>
    </xf>
    <xf numFmtId="0" fontId="0" fillId="9" borderId="108" xfId="8" applyFont="1" applyFill="1" applyBorder="1" applyAlignment="1">
      <alignment horizontal="center" vertical="center" wrapText="1"/>
    </xf>
    <xf numFmtId="0" fontId="0" fillId="9" borderId="176" xfId="8" applyFont="1" applyFill="1" applyBorder="1" applyAlignment="1">
      <alignment horizontal="center" vertical="center" wrapText="1"/>
    </xf>
    <xf numFmtId="0" fontId="0" fillId="9" borderId="28" xfId="8" applyFont="1" applyFill="1" applyBorder="1" applyAlignment="1">
      <alignment horizontal="center" vertical="center" wrapText="1"/>
    </xf>
    <xf numFmtId="0" fontId="0" fillId="9" borderId="174" xfId="8" applyFont="1" applyFill="1" applyBorder="1" applyAlignment="1">
      <alignment horizontal="center" vertical="center" wrapText="1"/>
    </xf>
    <xf numFmtId="0" fontId="0" fillId="9" borderId="95" xfId="8" applyFont="1" applyFill="1" applyBorder="1" applyAlignment="1">
      <alignment horizontal="center" vertical="center" wrapText="1"/>
    </xf>
    <xf numFmtId="0" fontId="0" fillId="9" borderId="172" xfId="8" applyFont="1" applyFill="1" applyBorder="1" applyAlignment="1">
      <alignment horizontal="center" vertical="center" wrapText="1"/>
    </xf>
    <xf numFmtId="0" fontId="0" fillId="0" borderId="170" xfId="8" applyFont="1" applyBorder="1" applyAlignment="1">
      <alignment horizontal="center" vertical="center"/>
    </xf>
    <xf numFmtId="0" fontId="0" fillId="0" borderId="169" xfId="8" applyFont="1" applyBorder="1" applyAlignment="1">
      <alignment horizontal="center" vertical="center"/>
    </xf>
    <xf numFmtId="0" fontId="0" fillId="0" borderId="168" xfId="8" applyFont="1" applyBorder="1" applyAlignment="1">
      <alignment horizontal="center" vertical="center"/>
    </xf>
    <xf numFmtId="0" fontId="0" fillId="0" borderId="167" xfId="8" applyFont="1" applyBorder="1" applyAlignment="1">
      <alignment horizontal="center" vertical="center"/>
    </xf>
    <xf numFmtId="0" fontId="0" fillId="0" borderId="165" xfId="8" applyFont="1" applyBorder="1" applyAlignment="1">
      <alignment horizontal="center" vertical="center"/>
    </xf>
    <xf numFmtId="0" fontId="0" fillId="0" borderId="164" xfId="8" applyFont="1" applyBorder="1" applyAlignment="1">
      <alignment horizontal="center" vertical="center"/>
    </xf>
    <xf numFmtId="0" fontId="5" fillId="0" borderId="182" xfId="8" applyFont="1" applyBorder="1" applyAlignment="1">
      <alignment horizontal="center" vertical="center"/>
    </xf>
    <xf numFmtId="0" fontId="5" fillId="0" borderId="181" xfId="8" applyFont="1" applyBorder="1" applyAlignment="1">
      <alignment vertical="center"/>
    </xf>
    <xf numFmtId="0" fontId="5" fillId="9" borderId="190" xfId="8" applyFill="1" applyBorder="1" applyAlignment="1">
      <alignment horizontal="center" vertical="center"/>
    </xf>
    <xf numFmtId="0" fontId="5" fillId="0" borderId="189" xfId="8" applyFont="1" applyBorder="1" applyAlignment="1">
      <alignment horizontal="center" vertical="center"/>
    </xf>
    <xf numFmtId="0" fontId="5" fillId="0" borderId="142" xfId="8" applyFont="1" applyBorder="1" applyAlignment="1">
      <alignment horizontal="center" vertical="center"/>
    </xf>
    <xf numFmtId="0" fontId="35" fillId="0" borderId="0" xfId="8" applyFont="1" applyBorder="1" applyAlignment="1">
      <alignment horizontal="left" vertical="center" wrapText="1"/>
    </xf>
    <xf numFmtId="0" fontId="5" fillId="0" borderId="178" xfId="8" applyFont="1" applyBorder="1" applyAlignment="1">
      <alignment horizontal="center" vertical="center"/>
    </xf>
    <xf numFmtId="0" fontId="5" fillId="0" borderId="177" xfId="8" applyFont="1" applyBorder="1" applyAlignment="1">
      <alignment horizontal="center" vertical="center"/>
    </xf>
    <xf numFmtId="0" fontId="5" fillId="0" borderId="18" xfId="8" applyFont="1" applyBorder="1" applyAlignment="1">
      <alignment horizontal="center" vertical="center"/>
    </xf>
    <xf numFmtId="0" fontId="5" fillId="0" borderId="32" xfId="8" applyFont="1" applyBorder="1" applyAlignment="1">
      <alignment horizontal="center" vertical="center"/>
    </xf>
    <xf numFmtId="0" fontId="5" fillId="0" borderId="54" xfId="8" applyFont="1" applyBorder="1" applyAlignment="1">
      <alignment horizontal="center" vertical="center"/>
    </xf>
    <xf numFmtId="0" fontId="5" fillId="0" borderId="55" xfId="8" applyFont="1" applyBorder="1" applyAlignment="1">
      <alignment horizontal="center" vertical="center"/>
    </xf>
    <xf numFmtId="0" fontId="35" fillId="9" borderId="188" xfId="8" applyFont="1" applyFill="1" applyBorder="1" applyAlignment="1">
      <alignment horizontal="center" vertical="center" wrapText="1"/>
    </xf>
    <xf numFmtId="0" fontId="35" fillId="0" borderId="187" xfId="8" applyFont="1" applyBorder="1" applyAlignment="1">
      <alignment horizontal="center" vertical="center" wrapText="1"/>
    </xf>
    <xf numFmtId="0" fontId="47" fillId="9" borderId="42" xfId="8" applyFont="1" applyFill="1" applyBorder="1" applyAlignment="1">
      <alignment horizontal="center" vertical="center" wrapText="1"/>
    </xf>
    <xf numFmtId="0" fontId="47" fillId="0" borderId="183" xfId="8" applyFont="1" applyBorder="1" applyAlignment="1">
      <alignment horizontal="center" vertical="center" wrapText="1"/>
    </xf>
    <xf numFmtId="0" fontId="5" fillId="0" borderId="18" xfId="8" applyFont="1" applyBorder="1" applyAlignment="1">
      <alignment horizontal="center" vertical="center" wrapText="1"/>
    </xf>
    <xf numFmtId="0" fontId="5" fillId="0" borderId="73" xfId="8" applyFont="1" applyBorder="1" applyAlignment="1">
      <alignment horizontal="center" vertical="center" wrapText="1"/>
    </xf>
    <xf numFmtId="0" fontId="5" fillId="0" borderId="42" xfId="8" applyFont="1" applyBorder="1" applyAlignment="1">
      <alignment horizontal="center" vertical="center"/>
    </xf>
    <xf numFmtId="0" fontId="5" fillId="0" borderId="183" xfId="8" applyFont="1" applyBorder="1" applyAlignment="1">
      <alignment horizontal="center" vertical="center"/>
    </xf>
    <xf numFmtId="0" fontId="5" fillId="9" borderId="108" xfId="8" applyFont="1" applyFill="1" applyBorder="1" applyAlignment="1">
      <alignment horizontal="center" vertical="center"/>
    </xf>
    <xf numFmtId="0" fontId="5" fillId="9" borderId="101" xfId="8" applyFont="1" applyFill="1" applyBorder="1" applyAlignment="1">
      <alignment horizontal="center" vertical="center"/>
    </xf>
    <xf numFmtId="0" fontId="5" fillId="9" borderId="109" xfId="8" applyFont="1" applyFill="1" applyBorder="1" applyAlignment="1">
      <alignment horizontal="center" vertical="center"/>
    </xf>
    <xf numFmtId="0" fontId="5" fillId="9" borderId="28" xfId="8" applyFont="1" applyFill="1" applyBorder="1" applyAlignment="1">
      <alignment horizontal="center" vertical="center"/>
    </xf>
    <xf numFmtId="0" fontId="5" fillId="9" borderId="0" xfId="8" applyFont="1" applyFill="1" applyBorder="1" applyAlignment="1">
      <alignment horizontal="center" vertical="center"/>
    </xf>
    <xf numFmtId="0" fontId="5" fillId="9" borderId="34" xfId="8" applyFont="1" applyFill="1" applyBorder="1" applyAlignment="1">
      <alignment horizontal="center" vertical="center"/>
    </xf>
    <xf numFmtId="0" fontId="5" fillId="0" borderId="74" xfId="8" applyFont="1" applyBorder="1" applyAlignment="1">
      <alignment horizontal="center" vertical="center"/>
    </xf>
    <xf numFmtId="0" fontId="5" fillId="0" borderId="95" xfId="8" applyFont="1" applyBorder="1" applyAlignment="1">
      <alignment horizontal="center" vertical="center"/>
    </xf>
    <xf numFmtId="0" fontId="5" fillId="0" borderId="43" xfId="8" applyFont="1" applyBorder="1" applyAlignment="1">
      <alignment horizontal="center" vertical="center"/>
    </xf>
    <xf numFmtId="0" fontId="5" fillId="0" borderId="94" xfId="8" applyFont="1" applyBorder="1" applyAlignment="1">
      <alignment horizontal="center" vertical="center"/>
    </xf>
    <xf numFmtId="0" fontId="5" fillId="0" borderId="1" xfId="8" applyFont="1" applyBorder="1" applyAlignment="1">
      <alignment horizontal="center" vertical="center"/>
    </xf>
    <xf numFmtId="0" fontId="5" fillId="0" borderId="45" xfId="8" applyFont="1" applyBorder="1" applyAlignment="1">
      <alignment horizontal="center" vertical="center"/>
    </xf>
    <xf numFmtId="0" fontId="5" fillId="0" borderId="28" xfId="8" applyFont="1" applyBorder="1" applyAlignment="1">
      <alignment horizontal="center" vertical="center"/>
    </xf>
    <xf numFmtId="0" fontId="5" fillId="0" borderId="0" xfId="8" applyFont="1" applyBorder="1" applyAlignment="1">
      <alignment horizontal="center" vertical="center"/>
    </xf>
    <xf numFmtId="0" fontId="5" fillId="0" borderId="34" xfId="8" applyFont="1" applyBorder="1" applyAlignment="1">
      <alignment horizontal="center" vertical="center"/>
    </xf>
    <xf numFmtId="0" fontId="5" fillId="0" borderId="116" xfId="8" applyFont="1" applyBorder="1" applyAlignment="1">
      <alignment horizontal="center" vertical="center"/>
    </xf>
    <xf numFmtId="0" fontId="5" fillId="0" borderId="121" xfId="8" applyFont="1" applyBorder="1" applyAlignment="1">
      <alignment horizontal="center" vertical="center"/>
    </xf>
    <xf numFmtId="0" fontId="5" fillId="0" borderId="117" xfId="8" applyFont="1" applyBorder="1" applyAlignment="1">
      <alignment horizontal="center" vertical="center"/>
    </xf>
    <xf numFmtId="0" fontId="5" fillId="9" borderId="129" xfId="8" applyFont="1" applyFill="1" applyBorder="1" applyAlignment="1">
      <alignment horizontal="center" vertical="center"/>
    </xf>
    <xf numFmtId="0" fontId="5" fillId="9" borderId="193" xfId="8" applyFont="1" applyFill="1" applyBorder="1" applyAlignment="1">
      <alignment horizontal="center" vertical="center"/>
    </xf>
    <xf numFmtId="0" fontId="5" fillId="0" borderId="109" xfId="8" applyFont="1" applyBorder="1" applyAlignment="1">
      <alignment horizontal="center" vertical="center"/>
    </xf>
    <xf numFmtId="0" fontId="5" fillId="9" borderId="95" xfId="8" applyFont="1" applyFill="1" applyBorder="1" applyAlignment="1">
      <alignment horizontal="center" vertical="center"/>
    </xf>
    <xf numFmtId="0" fontId="5" fillId="9" borderId="131" xfId="8" applyFont="1" applyFill="1" applyBorder="1" applyAlignment="1">
      <alignment horizontal="center" vertical="center" wrapText="1"/>
    </xf>
    <xf numFmtId="0" fontId="5" fillId="9" borderId="1" xfId="8" applyFont="1" applyFill="1" applyBorder="1" applyAlignment="1">
      <alignment horizontal="center" vertical="center"/>
    </xf>
    <xf numFmtId="0" fontId="5" fillId="9" borderId="131" xfId="8" applyFont="1" applyFill="1" applyBorder="1" applyAlignment="1">
      <alignment horizontal="center" vertical="center"/>
    </xf>
    <xf numFmtId="0" fontId="35" fillId="0" borderId="0" xfId="8" applyFont="1" applyBorder="1" applyAlignment="1">
      <alignment horizontal="center" vertical="center" wrapText="1"/>
    </xf>
    <xf numFmtId="0" fontId="35" fillId="9" borderId="108" xfId="8" applyFont="1" applyFill="1" applyBorder="1" applyAlignment="1">
      <alignment horizontal="center" vertical="center" wrapText="1"/>
    </xf>
    <xf numFmtId="0" fontId="5" fillId="0" borderId="101" xfId="8" applyFont="1" applyBorder="1" applyAlignment="1">
      <alignment horizontal="center" vertical="center" wrapText="1"/>
    </xf>
    <xf numFmtId="0" fontId="5" fillId="0" borderId="109" xfId="8" applyFont="1" applyBorder="1" applyAlignment="1">
      <alignment horizontal="center" vertical="center" wrapText="1"/>
    </xf>
    <xf numFmtId="0" fontId="5" fillId="0" borderId="28" xfId="8" applyFont="1" applyBorder="1" applyAlignment="1">
      <alignment horizontal="center" vertical="center" wrapText="1"/>
    </xf>
    <xf numFmtId="0" fontId="5" fillId="0" borderId="0" xfId="8" applyFont="1" applyBorder="1" applyAlignment="1">
      <alignment horizontal="center" vertical="center" wrapText="1"/>
    </xf>
    <xf numFmtId="0" fontId="5" fillId="0" borderId="34" xfId="8" applyFont="1" applyBorder="1" applyAlignment="1">
      <alignment horizontal="center" vertical="center" wrapText="1"/>
    </xf>
    <xf numFmtId="0" fontId="47" fillId="9" borderId="150" xfId="8" applyFont="1" applyFill="1" applyBorder="1" applyAlignment="1">
      <alignment horizontal="center" vertical="center" wrapText="1"/>
    </xf>
    <xf numFmtId="0" fontId="47" fillId="0" borderId="196" xfId="8" applyFont="1" applyBorder="1" applyAlignment="1">
      <alignment horizontal="center" vertical="center" wrapText="1"/>
    </xf>
    <xf numFmtId="0" fontId="47" fillId="0" borderId="139" xfId="8" applyFont="1" applyBorder="1" applyAlignment="1">
      <alignment horizontal="center" vertical="center" wrapText="1"/>
    </xf>
    <xf numFmtId="0" fontId="47" fillId="0" borderId="151" xfId="8" applyFont="1" applyBorder="1" applyAlignment="1">
      <alignment horizontal="center" vertical="center" wrapText="1"/>
    </xf>
    <xf numFmtId="0" fontId="47" fillId="0" borderId="153" xfId="8" applyFont="1" applyBorder="1" applyAlignment="1">
      <alignment horizontal="center" vertical="center" wrapText="1"/>
    </xf>
    <xf numFmtId="0" fontId="47" fillId="0" borderId="152" xfId="8" applyFont="1" applyBorder="1" applyAlignment="1">
      <alignment horizontal="center" vertical="center" wrapText="1"/>
    </xf>
    <xf numFmtId="0" fontId="5" fillId="9" borderId="102" xfId="8" applyFill="1" applyBorder="1" applyAlignment="1">
      <alignment horizontal="center" vertical="center"/>
    </xf>
    <xf numFmtId="0" fontId="5" fillId="0" borderId="62" xfId="8" applyFont="1" applyBorder="1" applyAlignment="1">
      <alignment horizontal="center" vertical="center"/>
    </xf>
    <xf numFmtId="0" fontId="5" fillId="0" borderId="200" xfId="8" applyFont="1" applyBorder="1" applyAlignment="1">
      <alignment horizontal="center" vertical="center"/>
    </xf>
    <xf numFmtId="0" fontId="5" fillId="0" borderId="152" xfId="8" applyFont="1" applyBorder="1" applyAlignment="1">
      <alignment horizontal="center" vertical="center"/>
    </xf>
    <xf numFmtId="0" fontId="5" fillId="0" borderId="28" xfId="8" applyFont="1" applyBorder="1" applyAlignment="1">
      <alignment vertical="center"/>
    </xf>
    <xf numFmtId="0" fontId="5" fillId="0" borderId="0" xfId="8" applyFont="1" applyAlignment="1">
      <alignment vertical="center"/>
    </xf>
    <xf numFmtId="0" fontId="5" fillId="0" borderId="34" xfId="8" applyFont="1" applyBorder="1" applyAlignment="1">
      <alignment vertical="center"/>
    </xf>
    <xf numFmtId="0" fontId="5" fillId="0" borderId="95" xfId="8" applyFont="1" applyBorder="1" applyAlignment="1">
      <alignment vertical="center"/>
    </xf>
    <xf numFmtId="0" fontId="5" fillId="0" borderId="43" xfId="8" applyFont="1" applyBorder="1" applyAlignment="1">
      <alignment vertical="center"/>
    </xf>
    <xf numFmtId="0" fontId="5" fillId="0" borderId="94" xfId="8" applyFont="1" applyBorder="1" applyAlignment="1">
      <alignment vertical="center"/>
    </xf>
    <xf numFmtId="0" fontId="5" fillId="9" borderId="204" xfId="8" applyFont="1" applyFill="1" applyBorder="1" applyAlignment="1">
      <alignment horizontal="center" vertical="center"/>
    </xf>
    <xf numFmtId="0" fontId="5" fillId="0" borderId="203" xfId="8" applyFont="1" applyBorder="1" applyAlignment="1">
      <alignment horizontal="center" vertical="center"/>
    </xf>
    <xf numFmtId="0" fontId="5" fillId="0" borderId="202" xfId="8" applyFont="1" applyBorder="1" applyAlignment="1">
      <alignment horizontal="center" vertical="center"/>
    </xf>
    <xf numFmtId="0" fontId="5" fillId="9" borderId="198" xfId="8" applyFont="1" applyFill="1" applyBorder="1" applyAlignment="1">
      <alignment horizontal="center" vertical="center"/>
    </xf>
    <xf numFmtId="0" fontId="5" fillId="0" borderId="197" xfId="8" applyFont="1" applyBorder="1" applyAlignment="1">
      <alignment horizontal="center" vertical="center"/>
    </xf>
    <xf numFmtId="0" fontId="5" fillId="0" borderId="201" xfId="8" applyFont="1" applyBorder="1" applyAlignment="1">
      <alignment horizontal="center" vertical="center"/>
    </xf>
    <xf numFmtId="0" fontId="5" fillId="0" borderId="2" xfId="8" applyFont="1" applyBorder="1" applyAlignment="1">
      <alignment horizontal="center" vertical="center"/>
    </xf>
    <xf numFmtId="0" fontId="5" fillId="0" borderId="2" xfId="8" applyFont="1" applyBorder="1" applyAlignment="1">
      <alignment vertical="center"/>
    </xf>
    <xf numFmtId="0" fontId="5" fillId="0" borderId="6" xfId="8" applyFont="1" applyBorder="1" applyAlignment="1">
      <alignment vertical="center"/>
    </xf>
    <xf numFmtId="0" fontId="5" fillId="0" borderId="13" xfId="8" applyFont="1" applyBorder="1" applyAlignment="1">
      <alignment vertical="center"/>
    </xf>
    <xf numFmtId="0" fontId="47" fillId="9" borderId="28" xfId="8" applyFont="1" applyFill="1" applyBorder="1" applyAlignment="1">
      <alignment horizontal="center" vertical="center" wrapText="1"/>
    </xf>
    <xf numFmtId="0" fontId="47" fillId="0" borderId="0" xfId="8" applyFont="1" applyBorder="1" applyAlignment="1">
      <alignment horizontal="center" vertical="center" wrapText="1"/>
    </xf>
    <xf numFmtId="0" fontId="47" fillId="0" borderId="34" xfId="8" applyFont="1" applyBorder="1" applyAlignment="1">
      <alignment horizontal="center" vertical="center" wrapText="1"/>
    </xf>
    <xf numFmtId="0" fontId="47" fillId="0" borderId="95" xfId="8" applyFont="1" applyBorder="1" applyAlignment="1">
      <alignment horizontal="center" vertical="center" wrapText="1"/>
    </xf>
    <xf numFmtId="0" fontId="47" fillId="0" borderId="43" xfId="8" applyFont="1" applyBorder="1" applyAlignment="1">
      <alignment horizontal="center" vertical="center" wrapText="1"/>
    </xf>
    <xf numFmtId="0" fontId="47" fillId="0" borderId="94" xfId="8" applyFont="1" applyBorder="1" applyAlignment="1">
      <alignment horizontal="center" vertical="center" wrapText="1"/>
    </xf>
    <xf numFmtId="0" fontId="5" fillId="0" borderId="18" xfId="8" applyFont="1" applyBorder="1" applyAlignment="1">
      <alignment vertical="center"/>
    </xf>
    <xf numFmtId="0" fontId="5" fillId="0" borderId="74" xfId="8" applyFont="1" applyBorder="1" applyAlignment="1">
      <alignment vertical="center"/>
    </xf>
    <xf numFmtId="0" fontId="5" fillId="0" borderId="32" xfId="8" applyFont="1" applyBorder="1" applyAlignment="1">
      <alignment vertical="center"/>
    </xf>
    <xf numFmtId="0" fontId="5" fillId="0" borderId="150" xfId="8" applyFont="1" applyBorder="1" applyAlignment="1">
      <alignment vertical="center"/>
    </xf>
    <xf numFmtId="0" fontId="5" fillId="0" borderId="196" xfId="8" applyFont="1" applyBorder="1" applyAlignment="1">
      <alignment vertical="center"/>
    </xf>
    <xf numFmtId="0" fontId="5" fillId="0" borderId="139" xfId="8" applyFont="1" applyBorder="1" applyAlignment="1">
      <alignment vertical="center"/>
    </xf>
    <xf numFmtId="0" fontId="5" fillId="0" borderId="151" xfId="8" applyFont="1" applyBorder="1" applyAlignment="1">
      <alignment vertical="center"/>
    </xf>
    <xf numFmtId="0" fontId="5" fillId="0" borderId="153" xfId="8" applyFont="1" applyBorder="1" applyAlignment="1">
      <alignment vertical="center"/>
    </xf>
    <xf numFmtId="0" fontId="5" fillId="0" borderId="152" xfId="8" applyFont="1" applyBorder="1" applyAlignment="1">
      <alignment vertical="center"/>
    </xf>
    <xf numFmtId="0" fontId="5" fillId="9" borderId="108" xfId="8" applyFont="1" applyFill="1" applyBorder="1" applyAlignment="1">
      <alignment horizontal="center" vertical="center" wrapText="1"/>
    </xf>
    <xf numFmtId="0" fontId="5" fillId="0" borderId="2" xfId="8" applyFont="1" applyBorder="1" applyAlignment="1">
      <alignment horizontal="left" vertical="center"/>
    </xf>
    <xf numFmtId="0" fontId="5" fillId="0" borderId="6" xfId="8" applyFont="1" applyBorder="1" applyAlignment="1">
      <alignment horizontal="left" vertical="center"/>
    </xf>
    <xf numFmtId="0" fontId="5" fillId="0" borderId="13" xfId="8" applyFont="1" applyBorder="1" applyAlignment="1">
      <alignment horizontal="left" vertical="center"/>
    </xf>
    <xf numFmtId="0" fontId="5" fillId="0" borderId="101" xfId="8" applyFont="1" applyBorder="1" applyAlignment="1">
      <alignment horizontal="center" vertical="center"/>
    </xf>
    <xf numFmtId="0" fontId="5" fillId="0" borderId="74" xfId="8" applyFont="1" applyBorder="1" applyAlignment="1">
      <alignment horizontal="center" vertical="center" wrapText="1"/>
    </xf>
    <xf numFmtId="0" fontId="5" fillId="0" borderId="32" xfId="8" applyFont="1" applyBorder="1" applyAlignment="1">
      <alignment horizontal="center" vertical="center" wrapText="1"/>
    </xf>
    <xf numFmtId="0" fontId="5" fillId="0" borderId="0" xfId="8" applyFont="1" applyAlignment="1">
      <alignment horizontal="center" vertical="center" wrapText="1"/>
    </xf>
    <xf numFmtId="0" fontId="5" fillId="0" borderId="95" xfId="8" applyFont="1" applyBorder="1" applyAlignment="1">
      <alignment horizontal="center" vertical="center" wrapText="1"/>
    </xf>
    <xf numFmtId="0" fontId="5" fillId="0" borderId="43" xfId="8" applyFont="1" applyBorder="1" applyAlignment="1">
      <alignment horizontal="center" vertical="center" wrapText="1"/>
    </xf>
    <xf numFmtId="0" fontId="5" fillId="0" borderId="94" xfId="8" applyFont="1" applyBorder="1" applyAlignment="1">
      <alignment horizontal="center" vertical="center" wrapText="1"/>
    </xf>
    <xf numFmtId="0" fontId="5" fillId="0" borderId="0" xfId="8" applyFont="1" applyAlignment="1">
      <alignment horizontal="center" vertical="center"/>
    </xf>
    <xf numFmtId="0" fontId="5" fillId="0" borderId="75" xfId="8" applyFont="1" applyBorder="1" applyAlignment="1">
      <alignment horizontal="center" vertical="center"/>
    </xf>
    <xf numFmtId="0" fontId="5" fillId="0" borderId="62" xfId="8" applyFont="1" applyBorder="1" applyAlignment="1">
      <alignment vertical="center"/>
    </xf>
    <xf numFmtId="0" fontId="5" fillId="0" borderId="200" xfId="8" applyFont="1" applyBorder="1" applyAlignment="1">
      <alignment vertical="center"/>
    </xf>
    <xf numFmtId="0" fontId="42" fillId="0" borderId="0" xfId="8" applyFont="1" applyBorder="1" applyAlignment="1">
      <alignment horizontal="center" vertical="center"/>
    </xf>
    <xf numFmtId="0" fontId="5" fillId="0" borderId="73" xfId="8" applyFont="1" applyBorder="1" applyAlignment="1">
      <alignment vertical="center"/>
    </xf>
    <xf numFmtId="0" fontId="5" fillId="0" borderId="61" xfId="8" applyFont="1" applyBorder="1" applyAlignment="1">
      <alignment vertical="center"/>
    </xf>
    <xf numFmtId="0" fontId="5" fillId="0" borderId="85" xfId="8" applyFont="1" applyBorder="1" applyAlignment="1">
      <alignment vertical="center"/>
    </xf>
    <xf numFmtId="0" fontId="5" fillId="0" borderId="54" xfId="8" applyFont="1" applyBorder="1" applyAlignment="1">
      <alignment vertical="center"/>
    </xf>
    <xf numFmtId="0" fontId="5" fillId="0" borderId="44" xfId="8" applyFont="1" applyBorder="1" applyAlignment="1">
      <alignment vertical="center"/>
    </xf>
    <xf numFmtId="0" fontId="5" fillId="0" borderId="55" xfId="8" applyFont="1" applyBorder="1" applyAlignment="1">
      <alignment vertical="center"/>
    </xf>
    <xf numFmtId="0" fontId="5" fillId="0" borderId="54" xfId="8" applyFont="1" applyBorder="1" applyAlignment="1">
      <alignment horizontal="center" vertical="center" wrapText="1"/>
    </xf>
    <xf numFmtId="0" fontId="5" fillId="0" borderId="45" xfId="8" applyFont="1" applyBorder="1" applyAlignment="1">
      <alignment horizontal="center" vertical="center" wrapText="1"/>
    </xf>
    <xf numFmtId="0" fontId="5" fillId="0" borderId="55" xfId="8" applyFont="1" applyBorder="1" applyAlignment="1">
      <alignment horizontal="center" vertical="center" wrapText="1"/>
    </xf>
    <xf numFmtId="0" fontId="5" fillId="9" borderId="101" xfId="8" applyFont="1" applyFill="1" applyBorder="1" applyAlignment="1">
      <alignment horizontal="center" vertical="center" wrapText="1"/>
    </xf>
    <xf numFmtId="0" fontId="5" fillId="0" borderId="100" xfId="8" applyFont="1" applyBorder="1" applyAlignment="1">
      <alignment horizontal="center" vertical="center"/>
    </xf>
    <xf numFmtId="0" fontId="5" fillId="0" borderId="61" xfId="8" applyFont="1" applyBorder="1" applyAlignment="1">
      <alignment horizontal="center" vertical="center"/>
    </xf>
    <xf numFmtId="0" fontId="5" fillId="0" borderId="85" xfId="8" applyFont="1" applyBorder="1" applyAlignment="1">
      <alignment horizontal="center" vertical="center"/>
    </xf>
    <xf numFmtId="0" fontId="5" fillId="0" borderId="0" xfId="8" applyFont="1" applyBorder="1" applyAlignment="1">
      <alignment vertical="center"/>
    </xf>
    <xf numFmtId="0" fontId="5" fillId="0" borderId="0" xfId="8" applyFont="1" applyBorder="1" applyAlignment="1">
      <alignment horizontal="right" vertical="center"/>
    </xf>
    <xf numFmtId="0" fontId="5" fillId="9" borderId="161" xfId="8" applyFont="1" applyFill="1" applyBorder="1" applyAlignment="1">
      <alignment horizontal="right" vertical="center" shrinkToFit="1"/>
    </xf>
    <xf numFmtId="0" fontId="5" fillId="0" borderId="132" xfId="8" applyFont="1" applyBorder="1" applyAlignment="1">
      <alignment vertical="center" shrinkToFit="1"/>
    </xf>
    <xf numFmtId="0" fontId="5" fillId="0" borderId="18" xfId="8" applyFont="1" applyFill="1" applyBorder="1" applyAlignment="1">
      <alignment horizontal="right" vertical="center"/>
    </xf>
    <xf numFmtId="0" fontId="5" fillId="0" borderId="54" xfId="8" applyFont="1" applyBorder="1" applyAlignment="1">
      <alignment horizontal="right" vertical="center"/>
    </xf>
    <xf numFmtId="0" fontId="5" fillId="0" borderId="44" xfId="8" applyFont="1" applyBorder="1" applyAlignment="1">
      <alignment horizontal="right" vertical="center"/>
    </xf>
    <xf numFmtId="0" fontId="5" fillId="0" borderId="110" xfId="8" applyFont="1" applyBorder="1" applyAlignment="1">
      <alignment horizontal="right" vertical="center" shrinkToFit="1"/>
    </xf>
    <xf numFmtId="0" fontId="5" fillId="0" borderId="73" xfId="8" applyFont="1" applyBorder="1" applyAlignment="1">
      <alignment horizontal="right" vertical="center"/>
    </xf>
    <xf numFmtId="0" fontId="5" fillId="9" borderId="46" xfId="8" applyFont="1" applyFill="1" applyBorder="1" applyAlignment="1">
      <alignment horizontal="center" vertical="center"/>
    </xf>
    <xf numFmtId="0" fontId="5" fillId="9" borderId="55" xfId="8" applyFont="1" applyFill="1" applyBorder="1" applyAlignment="1">
      <alignment horizontal="center" vertical="center"/>
    </xf>
    <xf numFmtId="0" fontId="42" fillId="0" borderId="101" xfId="8" applyFont="1" applyBorder="1" applyAlignment="1">
      <alignment horizontal="left" vertical="center"/>
    </xf>
    <xf numFmtId="0" fontId="5" fillId="9" borderId="206" xfId="8" applyFont="1" applyFill="1" applyBorder="1" applyAlignment="1">
      <alignment horizontal="center" vertical="center"/>
    </xf>
    <xf numFmtId="0" fontId="5" fillId="9" borderId="205" xfId="8" applyFont="1" applyFill="1" applyBorder="1" applyAlignment="1">
      <alignment horizontal="center" vertical="center"/>
    </xf>
    <xf numFmtId="0" fontId="5" fillId="0" borderId="198" xfId="8" applyFont="1" applyBorder="1" applyAlignment="1">
      <alignment vertical="center"/>
    </xf>
    <xf numFmtId="0" fontId="5" fillId="0" borderId="197" xfId="8" applyFont="1" applyBorder="1" applyAlignment="1">
      <alignment vertical="center"/>
    </xf>
    <xf numFmtId="0" fontId="5" fillId="0" borderId="201" xfId="8" applyFont="1" applyBorder="1" applyAlignment="1">
      <alignment vertical="center"/>
    </xf>
    <xf numFmtId="0" fontId="5" fillId="0" borderId="199" xfId="8" applyFont="1" applyBorder="1" applyAlignment="1">
      <alignment horizontal="center" vertical="center"/>
    </xf>
    <xf numFmtId="0" fontId="5" fillId="0" borderId="86" xfId="8" applyFont="1" applyBorder="1" applyAlignment="1">
      <alignment horizontal="center" vertical="center"/>
    </xf>
    <xf numFmtId="0" fontId="5" fillId="0" borderId="194" xfId="8" applyFont="1" applyBorder="1" applyAlignment="1">
      <alignment horizontal="left" vertical="center"/>
    </xf>
    <xf numFmtId="0" fontId="5" fillId="0" borderId="194" xfId="8" applyFont="1" applyBorder="1" applyAlignment="1">
      <alignment vertical="center"/>
    </xf>
    <xf numFmtId="0" fontId="5" fillId="0" borderId="46" xfId="8" applyFont="1" applyBorder="1" applyAlignment="1">
      <alignment horizontal="center" vertical="center"/>
    </xf>
    <xf numFmtId="0" fontId="5" fillId="0" borderId="195" xfId="8" applyFont="1" applyBorder="1" applyAlignment="1">
      <alignment vertical="center"/>
    </xf>
    <xf numFmtId="0" fontId="5" fillId="0" borderId="45" xfId="8" applyFont="1" applyBorder="1" applyAlignment="1">
      <alignment vertical="center"/>
    </xf>
    <xf numFmtId="0" fontId="5" fillId="0" borderId="1" xfId="8" applyBorder="1" applyAlignment="1">
      <alignment vertical="center" wrapText="1"/>
    </xf>
    <xf numFmtId="0" fontId="5" fillId="0" borderId="121" xfId="8" applyBorder="1" applyAlignment="1">
      <alignment vertical="center" wrapText="1"/>
    </xf>
    <xf numFmtId="0" fontId="5" fillId="0" borderId="18" xfId="8" applyBorder="1" applyAlignment="1">
      <alignment horizontal="center" vertical="center" wrapText="1"/>
    </xf>
    <xf numFmtId="0" fontId="5" fillId="0" borderId="74" xfId="8" applyBorder="1" applyAlignment="1">
      <alignment horizontal="center" vertical="center" wrapText="1"/>
    </xf>
    <xf numFmtId="0" fontId="5" fillId="0" borderId="32" xfId="8" applyBorder="1" applyAlignment="1">
      <alignment horizontal="center" vertical="center" wrapText="1"/>
    </xf>
    <xf numFmtId="0" fontId="5" fillId="0" borderId="95" xfId="8" applyBorder="1" applyAlignment="1">
      <alignment horizontal="center" vertical="center" wrapText="1"/>
    </xf>
    <xf numFmtId="0" fontId="5" fillId="0" borderId="43" xfId="8" applyBorder="1" applyAlignment="1">
      <alignment horizontal="center" vertical="center" wrapText="1"/>
    </xf>
    <xf numFmtId="0" fontId="5" fillId="0" borderId="94" xfId="8" applyBorder="1" applyAlignment="1">
      <alignment horizontal="center" vertical="center" wrapText="1"/>
    </xf>
    <xf numFmtId="0" fontId="5" fillId="0" borderId="73" xfId="8" applyBorder="1" applyAlignment="1">
      <alignment horizontal="center" vertical="center" wrapText="1"/>
    </xf>
    <xf numFmtId="0" fontId="5" fillId="0" borderId="85" xfId="8" applyBorder="1" applyAlignment="1">
      <alignment horizontal="center" vertical="center" wrapText="1"/>
    </xf>
    <xf numFmtId="0" fontId="0" fillId="9" borderId="18" xfId="8" applyFont="1" applyFill="1" applyBorder="1" applyAlignment="1">
      <alignment vertical="center" wrapText="1"/>
    </xf>
    <xf numFmtId="0" fontId="0" fillId="9" borderId="74" xfId="8" applyFont="1" applyFill="1" applyBorder="1" applyAlignment="1">
      <alignment vertical="center" wrapText="1"/>
    </xf>
    <xf numFmtId="0" fontId="0" fillId="9" borderId="32" xfId="8" applyFont="1" applyFill="1" applyBorder="1" applyAlignment="1">
      <alignment vertical="center" wrapText="1"/>
    </xf>
    <xf numFmtId="0" fontId="0" fillId="9" borderId="28" xfId="8" applyFont="1" applyFill="1" applyBorder="1" applyAlignment="1">
      <alignment vertical="center" wrapText="1"/>
    </xf>
    <xf numFmtId="0" fontId="0" fillId="9" borderId="0" xfId="8" applyFont="1" applyFill="1" applyBorder="1" applyAlignment="1">
      <alignment vertical="center" wrapText="1"/>
    </xf>
    <xf numFmtId="0" fontId="0" fillId="9" borderId="34" xfId="8" applyFont="1" applyFill="1" applyBorder="1" applyAlignment="1">
      <alignment vertical="center" wrapText="1"/>
    </xf>
    <xf numFmtId="0" fontId="0" fillId="9" borderId="95" xfId="8" applyFont="1" applyFill="1" applyBorder="1" applyAlignment="1">
      <alignment vertical="center" wrapText="1"/>
    </xf>
    <xf numFmtId="0" fontId="0" fillId="9" borderId="43" xfId="8" applyFont="1" applyFill="1" applyBorder="1" applyAlignment="1">
      <alignment vertical="center" wrapText="1"/>
    </xf>
    <xf numFmtId="0" fontId="0" fillId="9" borderId="94" xfId="8" applyFont="1" applyFill="1" applyBorder="1" applyAlignment="1">
      <alignment vertical="center" wrapText="1"/>
    </xf>
    <xf numFmtId="0" fontId="0" fillId="9" borderId="18" xfId="8" applyFont="1" applyFill="1" applyBorder="1" applyAlignment="1">
      <alignment horizontal="center" vertical="center" wrapText="1"/>
    </xf>
    <xf numFmtId="0" fontId="0" fillId="9" borderId="74" xfId="8" applyFont="1" applyFill="1" applyBorder="1" applyAlignment="1">
      <alignment horizontal="center" vertical="center" wrapText="1"/>
    </xf>
    <xf numFmtId="0" fontId="0" fillId="9" borderId="32" xfId="8" applyFont="1" applyFill="1" applyBorder="1" applyAlignment="1">
      <alignment horizontal="center" vertical="center" wrapText="1"/>
    </xf>
    <xf numFmtId="0" fontId="0" fillId="9" borderId="43" xfId="8" applyFont="1" applyFill="1" applyBorder="1" applyAlignment="1">
      <alignment horizontal="center" vertical="center" wrapText="1"/>
    </xf>
    <xf numFmtId="0" fontId="0" fillId="9" borderId="94" xfId="8" applyFont="1" applyFill="1" applyBorder="1" applyAlignment="1">
      <alignment horizontal="center" vertical="center" wrapText="1"/>
    </xf>
    <xf numFmtId="49" fontId="43" fillId="9" borderId="102" xfId="8" applyNumberFormat="1" applyFont="1" applyFill="1" applyBorder="1" applyAlignment="1">
      <alignment horizontal="right" vertical="center" wrapText="1"/>
    </xf>
    <xf numFmtId="49" fontId="43" fillId="9" borderId="101" xfId="8" applyNumberFormat="1" applyFont="1" applyFill="1" applyBorder="1" applyAlignment="1">
      <alignment horizontal="right" vertical="center"/>
    </xf>
    <xf numFmtId="49" fontId="43" fillId="9" borderId="62" xfId="8" applyNumberFormat="1" applyFont="1" applyFill="1" applyBorder="1" applyAlignment="1">
      <alignment horizontal="right" vertical="center"/>
    </xf>
    <xf numFmtId="49" fontId="43" fillId="9" borderId="0" xfId="8" applyNumberFormat="1" applyFont="1" applyFill="1" applyBorder="1" applyAlignment="1">
      <alignment horizontal="right" vertical="center"/>
    </xf>
    <xf numFmtId="49" fontId="43" fillId="9" borderId="46" xfId="8" applyNumberFormat="1" applyFont="1" applyFill="1" applyBorder="1" applyAlignment="1">
      <alignment horizontal="right" vertical="center"/>
    </xf>
    <xf numFmtId="49" fontId="43" fillId="9" borderId="45" xfId="8" applyNumberFormat="1" applyFont="1" applyFill="1" applyBorder="1" applyAlignment="1">
      <alignment horizontal="right" vertical="center"/>
    </xf>
    <xf numFmtId="0" fontId="43" fillId="9" borderId="111" xfId="8" applyFont="1" applyFill="1" applyBorder="1" applyAlignment="1">
      <alignment vertical="center" wrapText="1"/>
    </xf>
    <xf numFmtId="0" fontId="43" fillId="9" borderId="132" xfId="8" applyFont="1" applyFill="1" applyBorder="1" applyAlignment="1">
      <alignment vertical="center" wrapText="1"/>
    </xf>
    <xf numFmtId="0" fontId="43" fillId="9" borderId="38" xfId="8" applyFont="1" applyFill="1" applyBorder="1" applyAlignment="1">
      <alignment vertical="center" wrapText="1"/>
    </xf>
    <xf numFmtId="0" fontId="43" fillId="9" borderId="36" xfId="8" applyFont="1" applyFill="1" applyBorder="1" applyAlignment="1">
      <alignment vertical="center" wrapText="1"/>
    </xf>
    <xf numFmtId="0" fontId="43" fillId="9" borderId="57" xfId="8" applyFont="1" applyFill="1" applyBorder="1" applyAlignment="1">
      <alignment vertical="center" wrapText="1"/>
    </xf>
    <xf numFmtId="0" fontId="43" fillId="9" borderId="119" xfId="8" applyFont="1" applyFill="1" applyBorder="1" applyAlignment="1">
      <alignment vertical="center" wrapText="1"/>
    </xf>
    <xf numFmtId="0" fontId="5" fillId="9" borderId="131" xfId="8" applyFill="1" applyBorder="1" applyAlignment="1">
      <alignment vertical="center" wrapText="1"/>
    </xf>
    <xf numFmtId="0" fontId="5" fillId="9" borderId="1" xfId="8" applyFill="1" applyBorder="1" applyAlignment="1">
      <alignment vertical="center" wrapText="1"/>
    </xf>
    <xf numFmtId="0" fontId="5" fillId="9" borderId="131" xfId="8" applyFill="1" applyBorder="1" applyAlignment="1">
      <alignment horizontal="center" vertical="center" wrapText="1"/>
    </xf>
    <xf numFmtId="0" fontId="5" fillId="9" borderId="116" xfId="8" applyFill="1" applyBorder="1" applyAlignment="1">
      <alignment vertical="center" wrapText="1"/>
    </xf>
    <xf numFmtId="0" fontId="5" fillId="0" borderId="116" xfId="8" applyBorder="1" applyAlignment="1">
      <alignment vertical="center" wrapText="1"/>
    </xf>
    <xf numFmtId="0" fontId="5" fillId="0" borderId="117" xfId="8" applyBorder="1" applyAlignment="1">
      <alignment vertical="center" wrapText="1"/>
    </xf>
    <xf numFmtId="0" fontId="5" fillId="0" borderId="1" xfId="8" applyBorder="1" applyAlignment="1">
      <alignment horizontal="center" vertical="center" wrapText="1"/>
    </xf>
    <xf numFmtId="0" fontId="5" fillId="9" borderId="1" xfId="8" applyFill="1" applyBorder="1" applyAlignment="1">
      <alignment horizontal="center" vertical="center" wrapText="1"/>
    </xf>
    <xf numFmtId="0" fontId="5" fillId="9" borderId="121" xfId="8" applyFill="1" applyBorder="1" applyAlignment="1">
      <alignment horizontal="center" vertical="center" wrapText="1"/>
    </xf>
    <xf numFmtId="0" fontId="43" fillId="0" borderId="0" xfId="8" applyFont="1" applyAlignment="1">
      <alignment vertical="center"/>
    </xf>
    <xf numFmtId="0" fontId="35" fillId="9" borderId="161" xfId="8" applyFont="1" applyFill="1" applyBorder="1" applyAlignment="1">
      <alignment horizontal="center" vertical="center" wrapText="1"/>
    </xf>
    <xf numFmtId="0" fontId="35" fillId="9" borderId="111" xfId="8" applyFont="1" applyFill="1" applyBorder="1" applyAlignment="1">
      <alignment horizontal="center" vertical="center" wrapText="1"/>
    </xf>
    <xf numFmtId="0" fontId="35" fillId="9" borderId="132" xfId="8" applyFont="1" applyFill="1" applyBorder="1" applyAlignment="1">
      <alignment horizontal="center" vertical="center" wrapText="1"/>
    </xf>
    <xf numFmtId="0" fontId="5" fillId="9" borderId="111" xfId="8" applyFill="1" applyBorder="1" applyAlignment="1">
      <alignment horizontal="center" vertical="center" wrapText="1"/>
    </xf>
    <xf numFmtId="0" fontId="5" fillId="9" borderId="132" xfId="8" applyFill="1" applyBorder="1" applyAlignment="1">
      <alignment horizontal="center" vertical="center" wrapText="1"/>
    </xf>
    <xf numFmtId="0" fontId="5" fillId="9" borderId="161" xfId="8" applyFill="1" applyBorder="1" applyAlignment="1">
      <alignment horizontal="center" vertical="center" wrapText="1"/>
    </xf>
    <xf numFmtId="0" fontId="5" fillId="0" borderId="111" xfId="8" applyBorder="1"/>
    <xf numFmtId="0" fontId="5" fillId="0" borderId="110" xfId="8" applyBorder="1"/>
    <xf numFmtId="0" fontId="0" fillId="0" borderId="18" xfId="8" applyFont="1" applyBorder="1" applyAlignment="1">
      <alignment horizontal="center" vertical="center" wrapText="1"/>
    </xf>
    <xf numFmtId="0" fontId="0" fillId="0" borderId="74" xfId="8" applyFont="1" applyBorder="1" applyAlignment="1">
      <alignment horizontal="center" vertical="center" wrapText="1"/>
    </xf>
    <xf numFmtId="0" fontId="0" fillId="0" borderId="32" xfId="8" applyFont="1" applyBorder="1" applyAlignment="1">
      <alignment horizontal="center" vertical="center" wrapText="1"/>
    </xf>
    <xf numFmtId="0" fontId="0" fillId="0" borderId="95" xfId="8" applyFont="1" applyBorder="1" applyAlignment="1">
      <alignment horizontal="center" vertical="center" wrapText="1"/>
    </xf>
    <xf numFmtId="0" fontId="0" fillId="0" borderId="43" xfId="8" applyFont="1" applyBorder="1" applyAlignment="1">
      <alignment horizontal="center" vertical="center" wrapText="1"/>
    </xf>
    <xf numFmtId="0" fontId="0" fillId="0" borderId="94" xfId="8" applyFont="1" applyBorder="1" applyAlignment="1">
      <alignment horizontal="center" vertical="center" wrapText="1"/>
    </xf>
    <xf numFmtId="0" fontId="0" fillId="9" borderId="131" xfId="8" applyFont="1" applyFill="1" applyBorder="1" applyAlignment="1">
      <alignment vertical="center" wrapText="1"/>
    </xf>
    <xf numFmtId="0" fontId="0" fillId="9" borderId="1" xfId="8" applyFont="1" applyFill="1" applyBorder="1" applyAlignment="1">
      <alignment vertical="center" wrapText="1"/>
    </xf>
    <xf numFmtId="0" fontId="5" fillId="9" borderId="121" xfId="8" applyFill="1" applyBorder="1" applyAlignment="1">
      <alignment vertical="center" wrapText="1"/>
    </xf>
    <xf numFmtId="0" fontId="5" fillId="0" borderId="74" xfId="8" applyBorder="1"/>
    <xf numFmtId="0" fontId="5" fillId="0" borderId="73" xfId="8" applyBorder="1"/>
    <xf numFmtId="0" fontId="5" fillId="0" borderId="95" xfId="8" applyBorder="1"/>
    <xf numFmtId="0" fontId="5" fillId="0" borderId="43" xfId="8" applyBorder="1"/>
    <xf numFmtId="0" fontId="5" fillId="0" borderId="85" xfId="8" applyBorder="1"/>
    <xf numFmtId="0" fontId="5" fillId="9" borderId="130" xfId="8" applyFill="1" applyBorder="1" applyAlignment="1">
      <alignment horizontal="center" vertical="center" wrapText="1"/>
    </xf>
    <xf numFmtId="0" fontId="0" fillId="9" borderId="73" xfId="8" applyFont="1" applyFill="1" applyBorder="1" applyAlignment="1">
      <alignment horizontal="center" vertical="center" wrapText="1"/>
    </xf>
    <xf numFmtId="0" fontId="0" fillId="9" borderId="85" xfId="8" applyFont="1" applyFill="1" applyBorder="1" applyAlignment="1">
      <alignment horizontal="center" vertical="center" wrapText="1"/>
    </xf>
    <xf numFmtId="0" fontId="42" fillId="9" borderId="1" xfId="8" applyFont="1" applyFill="1" applyBorder="1" applyAlignment="1">
      <alignment vertical="center" wrapText="1"/>
    </xf>
    <xf numFmtId="0" fontId="42" fillId="9" borderId="116" xfId="8" applyFont="1" applyFill="1" applyBorder="1" applyAlignment="1">
      <alignment vertical="center" wrapText="1"/>
    </xf>
    <xf numFmtId="0" fontId="5" fillId="0" borderId="1" xfId="8" applyFill="1" applyBorder="1" applyAlignment="1">
      <alignment vertical="center" wrapText="1"/>
    </xf>
    <xf numFmtId="0" fontId="5" fillId="0" borderId="121" xfId="8" applyFill="1" applyBorder="1" applyAlignment="1">
      <alignment vertical="center" wrapText="1"/>
    </xf>
    <xf numFmtId="0" fontId="5" fillId="0" borderId="116" xfId="8" applyFill="1" applyBorder="1" applyAlignment="1">
      <alignment vertical="center" wrapText="1"/>
    </xf>
    <xf numFmtId="0" fontId="5" fillId="0" borderId="117" xfId="8" applyFill="1" applyBorder="1" applyAlignment="1">
      <alignment vertical="center" wrapText="1"/>
    </xf>
    <xf numFmtId="0" fontId="5" fillId="9" borderId="161" xfId="8" applyFill="1" applyBorder="1" applyAlignment="1">
      <alignment horizontal="center" vertical="center" shrinkToFit="1"/>
    </xf>
    <xf numFmtId="0" fontId="5" fillId="9" borderId="111" xfId="8" applyFill="1" applyBorder="1" applyAlignment="1">
      <alignment horizontal="center" vertical="center" shrinkToFit="1"/>
    </xf>
    <xf numFmtId="0" fontId="5" fillId="9" borderId="132" xfId="8" applyFill="1" applyBorder="1" applyAlignment="1">
      <alignment horizontal="center" vertical="center" shrinkToFit="1"/>
    </xf>
    <xf numFmtId="0" fontId="37" fillId="0" borderId="1" xfId="8" applyFont="1" applyFill="1" applyBorder="1" applyAlignment="1">
      <alignment horizontal="center" vertical="center" wrapText="1"/>
    </xf>
    <xf numFmtId="0" fontId="5" fillId="0" borderId="1" xfId="8" applyFill="1" applyBorder="1" applyAlignment="1">
      <alignment horizontal="center" vertical="center" wrapText="1"/>
    </xf>
    <xf numFmtId="0" fontId="5" fillId="9" borderId="110" xfId="8" applyFill="1" applyBorder="1" applyAlignment="1">
      <alignment horizontal="center" vertical="center" wrapText="1"/>
    </xf>
    <xf numFmtId="0" fontId="43" fillId="9" borderId="101" xfId="8" applyFont="1" applyFill="1" applyBorder="1" applyAlignment="1">
      <alignment vertical="center" wrapText="1"/>
    </xf>
    <xf numFmtId="0" fontId="43" fillId="9" borderId="109" xfId="8" applyFont="1" applyFill="1" applyBorder="1" applyAlignment="1">
      <alignment vertical="center" wrapText="1"/>
    </xf>
    <xf numFmtId="0" fontId="43" fillId="9" borderId="0" xfId="8" applyFont="1" applyFill="1" applyBorder="1" applyAlignment="1">
      <alignment vertical="center" wrapText="1"/>
    </xf>
    <xf numFmtId="0" fontId="43" fillId="9" borderId="34" xfId="8" applyFont="1" applyFill="1" applyBorder="1" applyAlignment="1">
      <alignment vertical="center" wrapText="1"/>
    </xf>
    <xf numFmtId="0" fontId="43" fillId="9" borderId="45" xfId="8" applyFont="1" applyFill="1" applyBorder="1" applyAlignment="1">
      <alignment vertical="center" wrapText="1"/>
    </xf>
    <xf numFmtId="0" fontId="43" fillId="9" borderId="55" xfId="8" applyFont="1" applyFill="1" applyBorder="1" applyAlignment="1">
      <alignment vertical="center" wrapText="1"/>
    </xf>
    <xf numFmtId="0" fontId="5" fillId="9" borderId="32" xfId="8" applyFill="1" applyBorder="1" applyAlignment="1">
      <alignment horizontal="center" vertical="center" wrapText="1"/>
    </xf>
    <xf numFmtId="0" fontId="5" fillId="9" borderId="2" xfId="8" applyFill="1" applyBorder="1" applyAlignment="1">
      <alignment horizontal="center" vertical="center" wrapText="1"/>
    </xf>
    <xf numFmtId="0" fontId="5" fillId="9" borderId="94" xfId="8" applyFill="1" applyBorder="1" applyAlignment="1">
      <alignment horizontal="center" vertical="center" wrapText="1"/>
    </xf>
    <xf numFmtId="0" fontId="5" fillId="9" borderId="13" xfId="8" applyFill="1" applyBorder="1" applyAlignment="1">
      <alignment horizontal="center" vertical="center" wrapText="1"/>
    </xf>
    <xf numFmtId="49" fontId="43" fillId="9" borderId="101" xfId="8" applyNumberFormat="1" applyFont="1" applyFill="1" applyBorder="1" applyAlignment="1">
      <alignment horizontal="right" vertical="center" wrapText="1"/>
    </xf>
    <xf numFmtId="49" fontId="43" fillId="9" borderId="62" xfId="8" applyNumberFormat="1" applyFont="1" applyFill="1" applyBorder="1" applyAlignment="1">
      <alignment horizontal="right" vertical="center" wrapText="1"/>
    </xf>
    <xf numFmtId="49" fontId="43" fillId="9" borderId="0" xfId="8" applyNumberFormat="1" applyFont="1" applyFill="1" applyBorder="1" applyAlignment="1">
      <alignment horizontal="right" vertical="center" wrapText="1"/>
    </xf>
    <xf numFmtId="49" fontId="43" fillId="9" borderId="46" xfId="8" applyNumberFormat="1" applyFont="1" applyFill="1" applyBorder="1" applyAlignment="1">
      <alignment horizontal="right" vertical="center" wrapText="1"/>
    </xf>
    <xf numFmtId="49" fontId="43" fillId="9" borderId="45" xfId="8" applyNumberFormat="1" applyFont="1" applyFill="1" applyBorder="1" applyAlignment="1">
      <alignment horizontal="right" vertical="center" wrapText="1"/>
    </xf>
    <xf numFmtId="0" fontId="37" fillId="0" borderId="2" xfId="8" applyFont="1" applyBorder="1" applyAlignment="1">
      <alignment vertical="center" wrapText="1"/>
    </xf>
    <xf numFmtId="0" fontId="5" fillId="0" borderId="2" xfId="8" applyBorder="1" applyAlignment="1">
      <alignment vertical="center" wrapText="1"/>
    </xf>
    <xf numFmtId="0" fontId="5" fillId="0" borderId="208" xfId="8" applyBorder="1" applyAlignment="1">
      <alignment vertical="center" wrapText="1"/>
    </xf>
    <xf numFmtId="0" fontId="5" fillId="0" borderId="13" xfId="8" applyBorder="1" applyAlignment="1">
      <alignment vertical="center" wrapText="1"/>
    </xf>
    <xf numFmtId="0" fontId="5" fillId="0" borderId="193" xfId="8" applyBorder="1" applyAlignment="1">
      <alignment vertical="center" wrapText="1"/>
    </xf>
    <xf numFmtId="0" fontId="5" fillId="0" borderId="2" xfId="8" applyBorder="1" applyAlignment="1">
      <alignment horizontal="center" vertical="center" wrapText="1"/>
    </xf>
    <xf numFmtId="0" fontId="5" fillId="0" borderId="13" xfId="8" applyBorder="1" applyAlignment="1">
      <alignment horizontal="center" vertical="center" wrapText="1"/>
    </xf>
    <xf numFmtId="0" fontId="42" fillId="0" borderId="2" xfId="8" applyFont="1" applyBorder="1" applyAlignment="1">
      <alignment vertical="center" wrapText="1"/>
    </xf>
    <xf numFmtId="0" fontId="42" fillId="0" borderId="13" xfId="8" applyFont="1" applyBorder="1" applyAlignment="1">
      <alignment vertical="center" wrapText="1"/>
    </xf>
    <xf numFmtId="0" fontId="5" fillId="9" borderId="101" xfId="8" applyFill="1" applyBorder="1" applyAlignment="1">
      <alignment horizontal="center" vertical="center" wrapText="1"/>
    </xf>
    <xf numFmtId="0" fontId="5" fillId="9" borderId="109" xfId="8" applyFill="1" applyBorder="1" applyAlignment="1">
      <alignment horizontal="center" vertical="center" wrapText="1"/>
    </xf>
    <xf numFmtId="0" fontId="5" fillId="9" borderId="43" xfId="8" applyFill="1" applyBorder="1" applyAlignment="1">
      <alignment horizontal="center" vertical="center" wrapText="1"/>
    </xf>
    <xf numFmtId="0" fontId="51" fillId="0" borderId="32" xfId="8" applyFont="1" applyBorder="1" applyAlignment="1">
      <alignment horizontal="center" vertical="center" wrapText="1"/>
    </xf>
    <xf numFmtId="0" fontId="5" fillId="9" borderId="208" xfId="8" applyFill="1" applyBorder="1" applyAlignment="1">
      <alignment horizontal="center" vertical="center" wrapText="1"/>
    </xf>
    <xf numFmtId="0" fontId="5" fillId="9" borderId="193" xfId="8" applyFill="1" applyBorder="1" applyAlignment="1">
      <alignment horizontal="center" vertical="center" wrapText="1"/>
    </xf>
    <xf numFmtId="0" fontId="5" fillId="9" borderId="38" xfId="8" applyFill="1" applyBorder="1" applyAlignment="1">
      <alignment vertical="center" wrapText="1"/>
    </xf>
    <xf numFmtId="0" fontId="5" fillId="9" borderId="69" xfId="8" applyFill="1" applyBorder="1" applyAlignment="1">
      <alignment vertical="center" wrapText="1"/>
    </xf>
    <xf numFmtId="0" fontId="5" fillId="0" borderId="108" xfId="8" applyBorder="1" applyAlignment="1">
      <alignment horizontal="center" vertical="center" wrapText="1"/>
    </xf>
    <xf numFmtId="0" fontId="5" fillId="0" borderId="101" xfId="8" applyBorder="1" applyAlignment="1">
      <alignment horizontal="center" vertical="center" wrapText="1"/>
    </xf>
    <xf numFmtId="0" fontId="5" fillId="0" borderId="194" xfId="8" applyBorder="1" applyAlignment="1">
      <alignment vertical="center" wrapText="1"/>
    </xf>
    <xf numFmtId="0" fontId="5" fillId="0" borderId="207" xfId="8" applyBorder="1" applyAlignment="1">
      <alignment vertical="center" wrapText="1"/>
    </xf>
    <xf numFmtId="0" fontId="5" fillId="0" borderId="108" xfId="8" applyBorder="1" applyAlignment="1">
      <alignment vertical="center" wrapText="1"/>
    </xf>
    <xf numFmtId="0" fontId="5" fillId="0" borderId="101" xfId="8" applyBorder="1" applyAlignment="1">
      <alignment wrapText="1"/>
    </xf>
    <xf numFmtId="0" fontId="5" fillId="0" borderId="100" xfId="8" applyBorder="1" applyAlignment="1">
      <alignment wrapText="1"/>
    </xf>
    <xf numFmtId="0" fontId="5" fillId="0" borderId="28" xfId="8" applyBorder="1" applyAlignment="1">
      <alignment wrapText="1"/>
    </xf>
    <xf numFmtId="0" fontId="5" fillId="0" borderId="0" xfId="8" applyAlignment="1">
      <alignment wrapText="1"/>
    </xf>
    <xf numFmtId="0" fontId="5" fillId="0" borderId="61" xfId="8" applyBorder="1" applyAlignment="1">
      <alignment wrapText="1"/>
    </xf>
    <xf numFmtId="0" fontId="5" fillId="0" borderId="0" xfId="8" applyFont="1" applyAlignment="1">
      <alignment wrapText="1"/>
    </xf>
    <xf numFmtId="0" fontId="5" fillId="0" borderId="54" xfId="8" applyBorder="1" applyAlignment="1">
      <alignment wrapText="1"/>
    </xf>
    <xf numFmtId="0" fontId="5" fillId="0" borderId="45" xfId="8" applyBorder="1" applyAlignment="1">
      <alignment wrapText="1"/>
    </xf>
    <xf numFmtId="0" fontId="5" fillId="0" borderId="44" xfId="8" applyBorder="1" applyAlignment="1">
      <alignment wrapText="1"/>
    </xf>
    <xf numFmtId="0" fontId="5" fillId="0" borderId="55" xfId="8" applyBorder="1" applyAlignment="1">
      <alignment horizontal="center" vertical="center" wrapText="1"/>
    </xf>
    <xf numFmtId="0" fontId="5" fillId="0" borderId="194" xfId="8" applyBorder="1" applyAlignment="1">
      <alignment horizontal="center" vertical="center" wrapText="1"/>
    </xf>
    <xf numFmtId="0" fontId="5" fillId="0" borderId="1" xfId="8" applyFont="1" applyBorder="1" applyAlignment="1">
      <alignment vertical="center"/>
    </xf>
    <xf numFmtId="0" fontId="43" fillId="9" borderId="102" xfId="8" quotePrefix="1" applyFont="1" applyFill="1" applyBorder="1" applyAlignment="1">
      <alignment vertical="center" wrapText="1"/>
    </xf>
    <xf numFmtId="0" fontId="43" fillId="9" borderId="62" xfId="8" quotePrefix="1" applyFont="1" applyFill="1" applyBorder="1" applyAlignment="1">
      <alignment vertical="center" wrapText="1"/>
    </xf>
    <xf numFmtId="0" fontId="43" fillId="9" borderId="46" xfId="8" quotePrefix="1" applyFont="1" applyFill="1" applyBorder="1" applyAlignment="1">
      <alignment vertical="center" wrapText="1"/>
    </xf>
    <xf numFmtId="0" fontId="5" fillId="0" borderId="116" xfId="8" applyFont="1" applyBorder="1" applyAlignment="1">
      <alignment vertical="center"/>
    </xf>
    <xf numFmtId="0" fontId="5" fillId="0" borderId="117" xfId="8" applyFont="1" applyBorder="1" applyAlignment="1">
      <alignment vertical="center"/>
    </xf>
    <xf numFmtId="0" fontId="43" fillId="9" borderId="101" xfId="8" applyFont="1" applyFill="1" applyBorder="1" applyAlignment="1">
      <alignment horizontal="left" vertical="center" wrapText="1"/>
    </xf>
    <xf numFmtId="0" fontId="43" fillId="0" borderId="109" xfId="8" applyFont="1" applyBorder="1" applyAlignment="1">
      <alignment vertical="center" wrapText="1"/>
    </xf>
    <xf numFmtId="0" fontId="43" fillId="0" borderId="0" xfId="8" applyFont="1" applyBorder="1" applyAlignment="1">
      <alignment vertical="center" wrapText="1"/>
    </xf>
    <xf numFmtId="0" fontId="43" fillId="0" borderId="34" xfId="8" applyFont="1" applyBorder="1" applyAlignment="1">
      <alignment vertical="center" wrapText="1"/>
    </xf>
    <xf numFmtId="0" fontId="43" fillId="0" borderId="45" xfId="8" applyFont="1" applyBorder="1" applyAlignment="1">
      <alignment vertical="center" wrapText="1"/>
    </xf>
    <xf numFmtId="0" fontId="43" fillId="0" borderId="55" xfId="8" applyFont="1" applyBorder="1" applyAlignment="1">
      <alignment vertical="center" wrapText="1"/>
    </xf>
    <xf numFmtId="0" fontId="5" fillId="0" borderId="121" xfId="8" applyFont="1" applyBorder="1" applyAlignment="1">
      <alignment vertical="center"/>
    </xf>
    <xf numFmtId="0" fontId="5" fillId="9" borderId="130" xfId="8" applyFont="1" applyFill="1" applyBorder="1" applyAlignment="1">
      <alignment horizontal="center" vertical="center"/>
    </xf>
    <xf numFmtId="178" fontId="18" fillId="0" borderId="0" xfId="1" applyNumberFormat="1" applyFont="1" applyBorder="1" applyAlignment="1" applyProtection="1">
      <alignment horizontal="center" vertical="center"/>
    </xf>
    <xf numFmtId="20" fontId="18" fillId="4" borderId="37" xfId="1" applyNumberFormat="1" applyFont="1" applyFill="1" applyBorder="1" applyAlignment="1" applyProtection="1">
      <alignment horizontal="center" vertical="center"/>
    </xf>
    <xf numFmtId="20" fontId="18" fillId="4" borderId="38" xfId="1" applyNumberFormat="1" applyFont="1" applyFill="1" applyBorder="1" applyAlignment="1" applyProtection="1">
      <alignment horizontal="center" vertical="center"/>
    </xf>
    <xf numFmtId="20" fontId="18" fillId="4" borderId="36" xfId="1" applyNumberFormat="1" applyFont="1" applyFill="1" applyBorder="1" applyAlignment="1" applyProtection="1">
      <alignment horizontal="center" vertical="center"/>
    </xf>
    <xf numFmtId="0" fontId="18" fillId="5" borderId="1" xfId="1" applyFont="1" applyFill="1" applyBorder="1" applyAlignment="1" applyProtection="1">
      <alignment horizontal="center" vertical="center"/>
      <protection locked="0"/>
    </xf>
    <xf numFmtId="0" fontId="12" fillId="0" borderId="70"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69" xfId="1" applyFont="1" applyFill="1" applyBorder="1" applyAlignment="1">
      <alignment horizontal="center" vertical="center"/>
    </xf>
    <xf numFmtId="0" fontId="12" fillId="7" borderId="86" xfId="1" applyFont="1" applyFill="1" applyBorder="1" applyAlignment="1" applyProtection="1">
      <alignment horizontal="center" vertical="center" shrinkToFit="1"/>
    </xf>
    <xf numFmtId="0" fontId="12" fillId="6" borderId="94" xfId="1" applyFont="1" applyFill="1" applyBorder="1" applyAlignment="1" applyProtection="1">
      <alignment horizontal="center" vertical="center" shrinkToFit="1"/>
    </xf>
    <xf numFmtId="0" fontId="12" fillId="7" borderId="95" xfId="1" applyFont="1" applyFill="1" applyBorder="1" applyAlignment="1" applyProtection="1">
      <alignment horizontal="center" vertical="center" shrinkToFit="1"/>
    </xf>
    <xf numFmtId="0" fontId="12" fillId="7" borderId="102" xfId="1" applyFont="1" applyFill="1" applyBorder="1" applyAlignment="1" applyProtection="1">
      <alignment horizontal="center" vertical="center" shrinkToFit="1"/>
      <protection locked="0"/>
    </xf>
    <xf numFmtId="0" fontId="12" fillId="6" borderId="109" xfId="1" applyFont="1" applyFill="1" applyBorder="1" applyAlignment="1" applyProtection="1">
      <alignment horizontal="center" vertical="center" shrinkToFit="1"/>
      <protection locked="0"/>
    </xf>
    <xf numFmtId="0" fontId="12" fillId="7" borderId="108" xfId="1" applyFont="1" applyFill="1" applyBorder="1" applyAlignment="1" applyProtection="1">
      <alignment horizontal="center" vertical="center" wrapText="1"/>
      <protection locked="0"/>
    </xf>
    <xf numFmtId="0" fontId="12" fillId="6" borderId="109" xfId="1" applyFont="1" applyFill="1" applyBorder="1" applyAlignment="1" applyProtection="1">
      <alignment horizontal="center" vertical="center" wrapText="1"/>
      <protection locked="0"/>
    </xf>
    <xf numFmtId="0" fontId="17" fillId="0" borderId="0" xfId="3" applyFont="1" applyAlignment="1">
      <alignment horizontal="left" vertical="center"/>
    </xf>
    <xf numFmtId="0" fontId="17" fillId="7" borderId="0" xfId="1" applyFont="1" applyFill="1" applyAlignment="1" applyProtection="1">
      <alignment horizontal="center" vertical="center" shrinkToFit="1"/>
      <protection locked="0"/>
    </xf>
    <xf numFmtId="0" fontId="17" fillId="6" borderId="0" xfId="1" applyFont="1" applyFill="1" applyAlignment="1" applyProtection="1">
      <alignment horizontal="center" vertical="center" shrinkToFit="1"/>
      <protection locked="0"/>
    </xf>
    <xf numFmtId="0" fontId="20" fillId="5" borderId="0" xfId="1" applyFont="1" applyFill="1" applyAlignment="1" applyProtection="1">
      <alignment horizontal="center" vertical="center"/>
      <protection locked="0"/>
    </xf>
    <xf numFmtId="0" fontId="20" fillId="0" borderId="0" xfId="1" applyFont="1" applyFill="1" applyAlignment="1">
      <alignment horizontal="center" vertical="center"/>
    </xf>
    <xf numFmtId="0" fontId="17" fillId="5" borderId="0" xfId="1" applyFont="1" applyFill="1" applyAlignment="1" applyProtection="1">
      <alignment horizontal="center" vertical="center"/>
      <protection locked="0"/>
    </xf>
    <xf numFmtId="0" fontId="18" fillId="7" borderId="37" xfId="1" applyFont="1" applyFill="1" applyBorder="1" applyAlignment="1" applyProtection="1">
      <alignment horizontal="center" vertical="center"/>
      <protection locked="0"/>
    </xf>
    <xf numFmtId="0" fontId="18" fillId="6" borderId="38" xfId="1" applyFont="1" applyFill="1" applyBorder="1" applyAlignment="1" applyProtection="1">
      <alignment horizontal="center" vertical="center"/>
      <protection locked="0"/>
    </xf>
    <xf numFmtId="0" fontId="18" fillId="6" borderId="36" xfId="1" applyFont="1" applyFill="1" applyBorder="1" applyAlignment="1" applyProtection="1">
      <alignment horizontal="center" vertical="center"/>
      <protection locked="0"/>
    </xf>
    <xf numFmtId="20" fontId="18" fillId="5" borderId="37" xfId="1" applyNumberFormat="1" applyFont="1" applyFill="1" applyBorder="1" applyAlignment="1" applyProtection="1">
      <alignment horizontal="center" vertical="center"/>
      <protection locked="0"/>
    </xf>
    <xf numFmtId="20" fontId="18" fillId="5" borderId="38" xfId="1" applyNumberFormat="1" applyFont="1" applyFill="1" applyBorder="1" applyAlignment="1" applyProtection="1">
      <alignment horizontal="center" vertical="center"/>
      <protection locked="0"/>
    </xf>
    <xf numFmtId="20" fontId="18" fillId="5" borderId="36" xfId="1" applyNumberFormat="1" applyFont="1" applyFill="1" applyBorder="1" applyAlignment="1" applyProtection="1">
      <alignment horizontal="center" vertical="center"/>
      <protection locked="0"/>
    </xf>
    <xf numFmtId="0" fontId="18" fillId="5" borderId="37" xfId="1" applyFont="1" applyFill="1" applyBorder="1" applyAlignment="1" applyProtection="1">
      <alignment horizontal="center" vertical="center"/>
      <protection locked="0"/>
    </xf>
    <xf numFmtId="0" fontId="18" fillId="5" borderId="36" xfId="1" applyFont="1" applyFill="1" applyBorder="1" applyAlignment="1" applyProtection="1">
      <alignment horizontal="center" vertical="center"/>
      <protection locked="0"/>
    </xf>
    <xf numFmtId="0" fontId="18" fillId="4" borderId="37" xfId="1" applyFont="1" applyFill="1" applyBorder="1" applyAlignment="1" applyProtection="1">
      <alignment horizontal="center" vertical="center"/>
    </xf>
    <xf numFmtId="0" fontId="18" fillId="4" borderId="36" xfId="1" applyFont="1" applyFill="1" applyBorder="1" applyAlignment="1" applyProtection="1">
      <alignment horizontal="center" vertical="center"/>
    </xf>
    <xf numFmtId="1" fontId="12" fillId="0" borderId="104" xfId="1" applyNumberFormat="1" applyFont="1" applyBorder="1" applyAlignment="1">
      <alignment horizontal="center" vertical="center" wrapText="1"/>
    </xf>
    <xf numFmtId="1" fontId="12" fillId="0" borderId="103" xfId="1" applyNumberFormat="1" applyFont="1" applyBorder="1" applyAlignment="1">
      <alignment horizontal="center" vertical="center" wrapText="1"/>
    </xf>
    <xf numFmtId="0" fontId="12" fillId="7" borderId="62" xfId="1" applyFont="1" applyFill="1" applyBorder="1" applyAlignment="1" applyProtection="1">
      <alignment horizontal="center" vertical="center" shrinkToFit="1"/>
      <protection locked="0"/>
    </xf>
    <xf numFmtId="0" fontId="12" fillId="6" borderId="34" xfId="1" applyFont="1" applyFill="1" applyBorder="1" applyAlignment="1" applyProtection="1">
      <alignment horizontal="center" vertical="center" shrinkToFit="1"/>
      <protection locked="0"/>
    </xf>
    <xf numFmtId="0" fontId="12" fillId="7" borderId="28" xfId="1" applyFont="1" applyFill="1" applyBorder="1" applyAlignment="1" applyProtection="1">
      <alignment horizontal="center" vertical="center" wrapText="1"/>
      <protection locked="0"/>
    </xf>
    <xf numFmtId="0" fontId="12" fillId="6" borderId="34" xfId="1" applyFont="1" applyFill="1" applyBorder="1" applyAlignment="1" applyProtection="1">
      <alignment horizontal="center" vertical="center" wrapText="1"/>
      <protection locked="0"/>
    </xf>
    <xf numFmtId="0" fontId="12" fillId="7" borderId="28" xfId="1" applyFont="1" applyFill="1" applyBorder="1" applyAlignment="1" applyProtection="1">
      <alignment horizontal="center" vertical="center" shrinkToFit="1"/>
      <protection locked="0"/>
    </xf>
    <xf numFmtId="0" fontId="12" fillId="6" borderId="0" xfId="1" applyFont="1" applyFill="1" applyBorder="1" applyAlignment="1" applyProtection="1">
      <alignment horizontal="center" vertical="center" shrinkToFit="1"/>
      <protection locked="0"/>
    </xf>
    <xf numFmtId="0" fontId="12" fillId="0" borderId="65" xfId="1" applyFont="1" applyBorder="1" applyAlignment="1">
      <alignment horizontal="center" vertical="center" wrapText="1"/>
    </xf>
    <xf numFmtId="0" fontId="12" fillId="0" borderId="63" xfId="1" applyFont="1" applyBorder="1" applyAlignment="1">
      <alignment horizontal="center" vertical="center" wrapText="1"/>
    </xf>
    <xf numFmtId="1" fontId="12" fillId="0" borderId="64" xfId="1" applyNumberFormat="1" applyFont="1" applyBorder="1" applyAlignment="1">
      <alignment horizontal="center" vertical="center" wrapText="1"/>
    </xf>
    <xf numFmtId="1" fontId="12" fillId="0" borderId="63" xfId="1" applyNumberFormat="1" applyFont="1" applyBorder="1" applyAlignment="1">
      <alignment horizontal="center" vertical="center" wrapText="1"/>
    </xf>
    <xf numFmtId="0" fontId="12" fillId="5" borderId="102" xfId="1" applyFont="1" applyFill="1" applyBorder="1" applyAlignment="1" applyProtection="1">
      <alignment horizontal="left" vertical="center" wrapText="1"/>
      <protection locked="0"/>
    </xf>
    <xf numFmtId="0" fontId="12" fillId="5" borderId="101" xfId="1" applyFont="1" applyFill="1" applyBorder="1" applyAlignment="1" applyProtection="1">
      <alignment horizontal="left" vertical="center" wrapText="1"/>
      <protection locked="0"/>
    </xf>
    <xf numFmtId="0" fontId="12" fillId="5" borderId="100" xfId="1" applyFont="1" applyFill="1" applyBorder="1" applyAlignment="1" applyProtection="1">
      <alignment horizontal="left" vertical="center" wrapText="1"/>
      <protection locked="0"/>
    </xf>
    <xf numFmtId="0" fontId="12" fillId="5" borderId="62" xfId="1" applyFont="1" applyFill="1" applyBorder="1" applyAlignment="1" applyProtection="1">
      <alignment horizontal="left" vertical="center" wrapText="1"/>
      <protection locked="0"/>
    </xf>
    <xf numFmtId="0" fontId="12" fillId="5" borderId="0" xfId="1" applyFont="1" applyFill="1" applyBorder="1" applyAlignment="1" applyProtection="1">
      <alignment horizontal="left" vertical="center" wrapText="1"/>
      <protection locked="0"/>
    </xf>
    <xf numFmtId="0" fontId="12" fillId="5" borderId="61" xfId="1" applyFont="1" applyFill="1" applyBorder="1" applyAlignment="1" applyProtection="1">
      <alignment horizontal="left" vertical="center" wrapText="1"/>
      <protection locked="0"/>
    </xf>
    <xf numFmtId="0" fontId="12" fillId="5" borderId="86" xfId="1" applyFont="1" applyFill="1" applyBorder="1" applyAlignment="1" applyProtection="1">
      <alignment horizontal="left" vertical="center" wrapText="1"/>
      <protection locked="0"/>
    </xf>
    <xf numFmtId="0" fontId="12" fillId="5" borderId="43" xfId="1" applyFont="1" applyFill="1" applyBorder="1" applyAlignment="1" applyProtection="1">
      <alignment horizontal="left" vertical="center" wrapText="1"/>
      <protection locked="0"/>
    </xf>
    <xf numFmtId="0" fontId="12" fillId="5" borderId="85" xfId="1" applyFont="1" applyFill="1" applyBorder="1" applyAlignment="1" applyProtection="1">
      <alignment horizontal="left" vertical="center" wrapText="1"/>
      <protection locked="0"/>
    </xf>
    <xf numFmtId="0" fontId="12" fillId="0" borderId="113" xfId="1" applyFont="1" applyBorder="1" applyAlignment="1">
      <alignment horizontal="center" vertical="center"/>
    </xf>
    <xf numFmtId="0" fontId="12" fillId="0" borderId="71" xfId="1" applyFont="1" applyBorder="1" applyAlignment="1">
      <alignment horizontal="center" vertical="center"/>
    </xf>
    <xf numFmtId="0" fontId="12" fillId="0" borderId="59" xfId="1" applyFont="1" applyBorder="1" applyAlignment="1">
      <alignment horizontal="center" vertical="center"/>
    </xf>
    <xf numFmtId="0" fontId="14" fillId="0" borderId="114" xfId="1" applyFont="1" applyBorder="1" applyAlignment="1">
      <alignment horizontal="center" vertical="center" wrapText="1"/>
    </xf>
    <xf numFmtId="0" fontId="14" fillId="0" borderId="72" xfId="1" applyFont="1" applyBorder="1" applyAlignment="1">
      <alignment horizontal="center" vertical="center" wrapText="1"/>
    </xf>
    <xf numFmtId="0" fontId="14" fillId="0" borderId="60" xfId="1" applyFont="1" applyBorder="1" applyAlignment="1">
      <alignment horizontal="center" vertical="center" wrapText="1"/>
    </xf>
    <xf numFmtId="0" fontId="12" fillId="0" borderId="102" xfId="1" applyFont="1" applyBorder="1" applyAlignment="1">
      <alignment horizontal="center" vertical="center"/>
    </xf>
    <xf numFmtId="0" fontId="12" fillId="0" borderId="101" xfId="1" applyFont="1" applyBorder="1" applyAlignment="1">
      <alignment horizontal="center" vertical="center"/>
    </xf>
    <xf numFmtId="0" fontId="12" fillId="0" borderId="100" xfId="1" applyFont="1" applyBorder="1" applyAlignment="1">
      <alignment horizontal="center" vertical="center"/>
    </xf>
    <xf numFmtId="0" fontId="12" fillId="0" borderId="62" xfId="1" applyFont="1" applyBorder="1" applyAlignment="1">
      <alignment horizontal="center" vertical="center"/>
    </xf>
    <xf numFmtId="0" fontId="12" fillId="0" borderId="0" xfId="1" applyFont="1" applyBorder="1" applyAlignment="1">
      <alignment horizontal="center" vertical="center"/>
    </xf>
    <xf numFmtId="0" fontId="12" fillId="0" borderId="61" xfId="1" applyFont="1" applyBorder="1" applyAlignment="1">
      <alignment horizontal="center" vertical="center"/>
    </xf>
    <xf numFmtId="0" fontId="12" fillId="0" borderId="46" xfId="1" applyFont="1" applyBorder="1" applyAlignment="1">
      <alignment horizontal="center" vertical="center"/>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12" fillId="0" borderId="102" xfId="1" applyFont="1" applyBorder="1" applyAlignment="1">
      <alignment horizontal="center" vertical="center" wrapText="1"/>
    </xf>
    <xf numFmtId="0" fontId="12" fillId="0" borderId="109"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46"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10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101"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10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89" xfId="1" applyFont="1" applyBorder="1" applyAlignment="1">
      <alignment horizontal="center" vertical="center" wrapText="1"/>
    </xf>
    <xf numFmtId="0" fontId="12" fillId="0" borderId="87" xfId="1" applyFont="1" applyBorder="1" applyAlignment="1">
      <alignment horizontal="center" vertical="center" wrapText="1"/>
    </xf>
    <xf numFmtId="1" fontId="12" fillId="0" borderId="88" xfId="1" applyNumberFormat="1" applyFont="1" applyBorder="1" applyAlignment="1">
      <alignment horizontal="center" vertical="center" wrapText="1"/>
    </xf>
    <xf numFmtId="1" fontId="12" fillId="0" borderId="87" xfId="1" applyNumberFormat="1" applyFont="1" applyBorder="1" applyAlignment="1">
      <alignment horizontal="center" vertical="center" wrapText="1"/>
    </xf>
    <xf numFmtId="0" fontId="12" fillId="0" borderId="123" xfId="1" applyFont="1" applyFill="1" applyBorder="1" applyAlignment="1">
      <alignment horizontal="center" vertical="center" wrapText="1"/>
    </xf>
    <xf numFmtId="0" fontId="12" fillId="0" borderId="100" xfId="1" applyFont="1" applyFill="1" applyBorder="1" applyAlignment="1">
      <alignment horizontal="center" vertical="center" wrapText="1"/>
    </xf>
    <xf numFmtId="0" fontId="12" fillId="0" borderId="120"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115"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7" borderId="71" xfId="1" applyFont="1" applyFill="1" applyBorder="1" applyAlignment="1" applyProtection="1">
      <alignment horizontal="center" vertical="center"/>
      <protection locked="0"/>
    </xf>
    <xf numFmtId="0" fontId="12" fillId="6" borderId="71" xfId="1" applyFont="1" applyFill="1" applyBorder="1" applyAlignment="1" applyProtection="1">
      <alignment horizontal="center" vertical="center"/>
      <protection locked="0"/>
    </xf>
    <xf numFmtId="0" fontId="12" fillId="7" borderId="70" xfId="1" applyFont="1" applyFill="1" applyBorder="1" applyAlignment="1" applyProtection="1">
      <alignment horizontal="center" vertical="center"/>
      <protection locked="0"/>
    </xf>
    <xf numFmtId="0" fontId="12" fillId="6" borderId="38" xfId="1" applyFont="1" applyFill="1" applyBorder="1" applyAlignment="1" applyProtection="1">
      <alignment horizontal="center" vertical="center"/>
      <protection locked="0"/>
    </xf>
    <xf numFmtId="0" fontId="12" fillId="6" borderId="69" xfId="1" applyFont="1" applyFill="1" applyBorder="1" applyAlignment="1" applyProtection="1">
      <alignment horizontal="center" vertical="center"/>
      <protection locked="0"/>
    </xf>
    <xf numFmtId="0" fontId="12" fillId="6" borderId="70" xfId="1" applyFont="1" applyFill="1" applyBorder="1" applyAlignment="1" applyProtection="1">
      <alignment horizontal="center" vertical="center"/>
      <protection locked="0"/>
    </xf>
    <xf numFmtId="0" fontId="12" fillId="7" borderId="75" xfId="1" applyFont="1" applyFill="1" applyBorder="1" applyAlignment="1" applyProtection="1">
      <alignment horizontal="center" vertical="center" shrinkToFit="1"/>
      <protection locked="0"/>
    </xf>
    <xf numFmtId="0" fontId="12" fillId="6" borderId="32" xfId="1" applyFont="1" applyFill="1" applyBorder="1" applyAlignment="1" applyProtection="1">
      <alignment horizontal="center" vertical="center" shrinkToFit="1"/>
      <protection locked="0"/>
    </xf>
    <xf numFmtId="0" fontId="12" fillId="7" borderId="18" xfId="1" applyFont="1" applyFill="1" applyBorder="1" applyAlignment="1" applyProtection="1">
      <alignment horizontal="center" vertical="center" wrapText="1"/>
      <protection locked="0"/>
    </xf>
    <xf numFmtId="0" fontId="12" fillId="6" borderId="32" xfId="1" applyFont="1" applyFill="1" applyBorder="1" applyAlignment="1" applyProtection="1">
      <alignment horizontal="center" vertical="center" wrapText="1"/>
      <protection locked="0"/>
    </xf>
    <xf numFmtId="0" fontId="12" fillId="7" borderId="18" xfId="1" applyFont="1" applyFill="1" applyBorder="1" applyAlignment="1" applyProtection="1">
      <alignment horizontal="center" vertical="center" shrinkToFit="1"/>
      <protection locked="0"/>
    </xf>
    <xf numFmtId="0" fontId="12" fillId="6" borderId="74" xfId="1" applyFont="1" applyFill="1" applyBorder="1" applyAlignment="1" applyProtection="1">
      <alignment horizontal="center" vertical="center" shrinkToFit="1"/>
      <protection locked="0"/>
    </xf>
    <xf numFmtId="0" fontId="12" fillId="5" borderId="18" xfId="1" applyFont="1" applyFill="1" applyBorder="1" applyAlignment="1" applyProtection="1">
      <alignment horizontal="left" vertical="center" wrapText="1"/>
      <protection locked="0"/>
    </xf>
    <xf numFmtId="0" fontId="12" fillId="5" borderId="74" xfId="1" applyFont="1" applyFill="1" applyBorder="1" applyAlignment="1" applyProtection="1">
      <alignment horizontal="left" vertical="center" wrapText="1"/>
      <protection locked="0"/>
    </xf>
    <xf numFmtId="0" fontId="12" fillId="5" borderId="32" xfId="1" applyFont="1" applyFill="1" applyBorder="1" applyAlignment="1" applyProtection="1">
      <alignment horizontal="left" vertical="center" wrapText="1"/>
      <protection locked="0"/>
    </xf>
    <xf numFmtId="0" fontId="12" fillId="5" borderId="28" xfId="1" applyFont="1" applyFill="1" applyBorder="1" applyAlignment="1" applyProtection="1">
      <alignment horizontal="left" vertical="center" wrapText="1"/>
      <protection locked="0"/>
    </xf>
    <xf numFmtId="0" fontId="12" fillId="5" borderId="34" xfId="1" applyFont="1" applyFill="1" applyBorder="1" applyAlignment="1" applyProtection="1">
      <alignment horizontal="left" vertical="center" wrapText="1"/>
      <protection locked="0"/>
    </xf>
    <xf numFmtId="0" fontId="12" fillId="5" borderId="95" xfId="1" applyFont="1" applyFill="1" applyBorder="1" applyAlignment="1" applyProtection="1">
      <alignment horizontal="left" vertical="center" wrapText="1"/>
      <protection locked="0"/>
    </xf>
    <xf numFmtId="0" fontId="12" fillId="5" borderId="94" xfId="1" applyFont="1" applyFill="1" applyBorder="1" applyAlignment="1" applyProtection="1">
      <alignment horizontal="left" vertical="center" wrapText="1"/>
      <protection locked="0"/>
    </xf>
    <xf numFmtId="0" fontId="12" fillId="0" borderId="78" xfId="1" applyFont="1" applyBorder="1" applyAlignment="1">
      <alignment horizontal="center" vertical="center" wrapText="1"/>
    </xf>
    <xf numFmtId="0" fontId="12" fillId="0" borderId="76" xfId="1" applyFont="1" applyBorder="1" applyAlignment="1">
      <alignment horizontal="center" vertical="center" wrapText="1"/>
    </xf>
    <xf numFmtId="0" fontId="12" fillId="7" borderId="108" xfId="1" applyFont="1" applyFill="1" applyBorder="1" applyAlignment="1" applyProtection="1">
      <alignment horizontal="center" vertical="center" shrinkToFit="1"/>
      <protection locked="0"/>
    </xf>
    <xf numFmtId="0" fontId="12" fillId="6" borderId="101" xfId="1" applyFont="1" applyFill="1" applyBorder="1" applyAlignment="1" applyProtection="1">
      <alignment horizontal="center" vertical="center" shrinkToFit="1"/>
      <protection locked="0"/>
    </xf>
    <xf numFmtId="0" fontId="12" fillId="5" borderId="108" xfId="1" applyFont="1" applyFill="1" applyBorder="1" applyAlignment="1" applyProtection="1">
      <alignment horizontal="left" vertical="center" wrapText="1"/>
      <protection locked="0"/>
    </xf>
    <xf numFmtId="0" fontId="12" fillId="5" borderId="109" xfId="1" applyFont="1" applyFill="1" applyBorder="1" applyAlignment="1" applyProtection="1">
      <alignment horizontal="left" vertical="center" wrapText="1"/>
      <protection locked="0"/>
    </xf>
    <xf numFmtId="0" fontId="12" fillId="7" borderId="95" xfId="1" applyFont="1" applyFill="1" applyBorder="1" applyAlignment="1" applyProtection="1">
      <alignment horizontal="center" vertical="center" wrapText="1"/>
    </xf>
    <xf numFmtId="0" fontId="12" fillId="6" borderId="94" xfId="1" applyFont="1" applyFill="1" applyBorder="1" applyAlignment="1" applyProtection="1">
      <alignment horizontal="center" vertical="center" wrapText="1"/>
    </xf>
    <xf numFmtId="0" fontId="12" fillId="7" borderId="95" xfId="1" applyFont="1" applyFill="1" applyBorder="1" applyAlignment="1" applyProtection="1">
      <alignment horizontal="center" vertical="center" shrinkToFit="1"/>
      <protection locked="0"/>
    </xf>
    <xf numFmtId="0" fontId="12" fillId="6" borderId="43" xfId="1" applyFont="1" applyFill="1" applyBorder="1" applyAlignment="1" applyProtection="1">
      <alignment horizontal="center" vertical="center" shrinkToFit="1"/>
      <protection locked="0"/>
    </xf>
    <xf numFmtId="0" fontId="12" fillId="6" borderId="94" xfId="1" applyFont="1" applyFill="1" applyBorder="1" applyAlignment="1" applyProtection="1">
      <alignment horizontal="center" vertical="center" shrinkToFit="1"/>
      <protection locked="0"/>
    </xf>
    <xf numFmtId="0" fontId="12" fillId="7" borderId="113" xfId="1" applyFont="1" applyFill="1" applyBorder="1" applyAlignment="1" applyProtection="1">
      <alignment horizontal="center" vertical="center"/>
      <protection locked="0"/>
    </xf>
    <xf numFmtId="0" fontId="12" fillId="7" borderId="112" xfId="1" applyFont="1" applyFill="1" applyBorder="1" applyAlignment="1" applyProtection="1">
      <alignment horizontal="center" vertical="center"/>
      <protection locked="0"/>
    </xf>
    <xf numFmtId="0" fontId="12" fillId="6" borderId="111" xfId="1" applyFont="1" applyFill="1" applyBorder="1" applyAlignment="1" applyProtection="1">
      <alignment horizontal="center" vertical="center"/>
      <protection locked="0"/>
    </xf>
    <xf numFmtId="0" fontId="12" fillId="6" borderId="110" xfId="1" applyFont="1" applyFill="1" applyBorder="1" applyAlignment="1" applyProtection="1">
      <alignment horizontal="center" vertical="center"/>
      <protection locked="0"/>
    </xf>
    <xf numFmtId="0" fontId="12" fillId="0" borderId="105" xfId="1" applyFont="1" applyBorder="1" applyAlignment="1">
      <alignment horizontal="center" vertical="center" wrapText="1"/>
    </xf>
    <xf numFmtId="0" fontId="12" fillId="0" borderId="103" xfId="1" applyFont="1" applyBorder="1" applyAlignment="1">
      <alignment horizontal="center" vertical="center" wrapText="1"/>
    </xf>
    <xf numFmtId="0" fontId="12" fillId="5" borderId="75" xfId="1" applyFont="1" applyFill="1" applyBorder="1" applyAlignment="1" applyProtection="1">
      <alignment horizontal="left" vertical="center" wrapText="1"/>
      <protection locked="0"/>
    </xf>
    <xf numFmtId="0" fontId="12" fillId="5" borderId="73" xfId="1" applyFont="1" applyFill="1" applyBorder="1" applyAlignment="1" applyProtection="1">
      <alignment horizontal="left" vertical="center" wrapText="1"/>
      <protection locked="0"/>
    </xf>
    <xf numFmtId="1" fontId="12" fillId="0" borderId="77" xfId="1" applyNumberFormat="1" applyFont="1" applyBorder="1" applyAlignment="1">
      <alignment horizontal="center" vertical="center" wrapText="1"/>
    </xf>
    <xf numFmtId="1" fontId="12" fillId="0" borderId="76" xfId="1" applyNumberFormat="1" applyFont="1" applyBorder="1" applyAlignment="1">
      <alignment horizontal="center" vertical="center" wrapText="1"/>
    </xf>
    <xf numFmtId="1" fontId="12" fillId="0" borderId="48" xfId="1" applyNumberFormat="1" applyFont="1" applyBorder="1" applyAlignment="1">
      <alignment horizontal="center" vertical="center" wrapText="1"/>
    </xf>
    <xf numFmtId="1" fontId="12" fillId="0" borderId="47" xfId="1" applyNumberFormat="1" applyFont="1" applyBorder="1" applyAlignment="1">
      <alignment horizontal="center" vertical="center" wrapText="1"/>
    </xf>
    <xf numFmtId="0" fontId="12" fillId="5" borderId="46" xfId="1" applyFont="1" applyFill="1" applyBorder="1" applyAlignment="1" applyProtection="1">
      <alignment horizontal="left" vertical="center" wrapText="1"/>
      <protection locked="0"/>
    </xf>
    <xf numFmtId="0" fontId="12" fillId="5" borderId="45" xfId="1" applyFont="1" applyFill="1" applyBorder="1" applyAlignment="1" applyProtection="1">
      <alignment horizontal="left" vertical="center" wrapText="1"/>
      <protection locked="0"/>
    </xf>
    <xf numFmtId="0" fontId="12" fillId="5" borderId="44" xfId="1" applyFont="1" applyFill="1" applyBorder="1" applyAlignment="1" applyProtection="1">
      <alignment horizontal="left" vertical="center" wrapText="1"/>
      <protection locked="0"/>
    </xf>
    <xf numFmtId="0" fontId="12" fillId="7" borderId="46" xfId="1" applyFont="1" applyFill="1" applyBorder="1" applyAlignment="1" applyProtection="1">
      <alignment horizontal="center" vertical="center" shrinkToFit="1"/>
    </xf>
    <xf numFmtId="0" fontId="12" fillId="6" borderId="55" xfId="1" applyFont="1" applyFill="1" applyBorder="1" applyAlignment="1" applyProtection="1">
      <alignment horizontal="center" vertical="center" shrinkToFit="1"/>
    </xf>
    <xf numFmtId="0" fontId="12" fillId="7" borderId="54" xfId="1" applyFont="1" applyFill="1" applyBorder="1" applyAlignment="1" applyProtection="1">
      <alignment horizontal="center" vertical="center" shrinkToFit="1"/>
    </xf>
    <xf numFmtId="0" fontId="12" fillId="7" borderId="54" xfId="1" applyFont="1" applyFill="1" applyBorder="1" applyAlignment="1" applyProtection="1">
      <alignment horizontal="center" vertical="center" shrinkToFit="1"/>
      <protection locked="0"/>
    </xf>
    <xf numFmtId="0" fontId="12" fillId="6" borderId="45" xfId="1" applyFont="1" applyFill="1" applyBorder="1" applyAlignment="1" applyProtection="1">
      <alignment horizontal="center" vertical="center" shrinkToFit="1"/>
      <protection locked="0"/>
    </xf>
    <xf numFmtId="0" fontId="12" fillId="6" borderId="55" xfId="1" applyFont="1" applyFill="1" applyBorder="1" applyAlignment="1" applyProtection="1">
      <alignment horizontal="center" vertical="center" shrinkToFit="1"/>
      <protection locked="0"/>
    </xf>
    <xf numFmtId="0" fontId="12" fillId="0" borderId="49"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0" xfId="1" applyFont="1" applyFill="1" applyBorder="1" applyAlignment="1">
      <alignment horizontal="center" vertical="center"/>
    </xf>
    <xf numFmtId="0" fontId="12" fillId="0" borderId="43" xfId="1" applyFont="1" applyFill="1" applyBorder="1" applyAlignment="1">
      <alignment horizontal="center" vertical="center"/>
    </xf>
    <xf numFmtId="0" fontId="12" fillId="0" borderId="0" xfId="1" applyFont="1" applyFill="1" applyBorder="1" applyAlignment="1">
      <alignment horizontal="center" vertical="center" wrapText="1"/>
    </xf>
    <xf numFmtId="0" fontId="12" fillId="6" borderId="59" xfId="1" applyFont="1" applyFill="1" applyBorder="1" applyAlignment="1" applyProtection="1">
      <alignment horizontal="center" vertical="center"/>
      <protection locked="0"/>
    </xf>
    <xf numFmtId="0" fontId="12" fillId="6" borderId="58" xfId="1" applyFont="1" applyFill="1" applyBorder="1" applyAlignment="1" applyProtection="1">
      <alignment horizontal="center" vertical="center"/>
      <protection locked="0"/>
    </xf>
    <xf numFmtId="0" fontId="12" fillId="6" borderId="57" xfId="1" applyFont="1" applyFill="1" applyBorder="1" applyAlignment="1" applyProtection="1">
      <alignment horizontal="center" vertical="center"/>
      <protection locked="0"/>
    </xf>
    <xf numFmtId="0" fontId="12" fillId="6" borderId="56" xfId="1" applyFont="1" applyFill="1" applyBorder="1" applyAlignment="1" applyProtection="1">
      <alignment horizontal="center" vertical="center"/>
      <protection locked="0"/>
    </xf>
    <xf numFmtId="0" fontId="12" fillId="5" borderId="54" xfId="1" applyFont="1" applyFill="1" applyBorder="1" applyAlignment="1" applyProtection="1">
      <alignment horizontal="left" vertical="center" wrapText="1"/>
      <protection locked="0"/>
    </xf>
    <xf numFmtId="0" fontId="12" fillId="5" borderId="55" xfId="1" applyFont="1" applyFill="1" applyBorder="1" applyAlignment="1" applyProtection="1">
      <alignment horizontal="left" vertical="center" wrapText="1"/>
      <protection locked="0"/>
    </xf>
    <xf numFmtId="0" fontId="12" fillId="7" borderId="54" xfId="1" applyFont="1" applyFill="1" applyBorder="1" applyAlignment="1" applyProtection="1">
      <alignment horizontal="center" vertical="center" wrapText="1"/>
    </xf>
    <xf numFmtId="0" fontId="12" fillId="6" borderId="55" xfId="1" applyFont="1" applyFill="1" applyBorder="1" applyAlignment="1" applyProtection="1">
      <alignment horizontal="center" vertical="center" wrapText="1"/>
    </xf>
    <xf numFmtId="178" fontId="12" fillId="5" borderId="1" xfId="1" applyNumberFormat="1" applyFont="1" applyFill="1" applyBorder="1" applyAlignment="1" applyProtection="1">
      <alignment horizontal="right" vertical="center"/>
      <protection locked="0"/>
    </xf>
    <xf numFmtId="0" fontId="12" fillId="5" borderId="37" xfId="1" applyFont="1" applyFill="1" applyBorder="1" applyAlignment="1" applyProtection="1">
      <alignment horizontal="right" vertical="center"/>
      <protection locked="0"/>
    </xf>
    <xf numFmtId="0" fontId="12" fillId="5" borderId="36" xfId="1" applyFont="1" applyFill="1" applyBorder="1" applyAlignment="1" applyProtection="1">
      <alignment horizontal="right" vertical="center"/>
      <protection locked="0"/>
    </xf>
    <xf numFmtId="0" fontId="12" fillId="0" borderId="1" xfId="1" applyFont="1" applyFill="1" applyBorder="1" applyAlignment="1">
      <alignment horizontal="center" vertical="center"/>
    </xf>
    <xf numFmtId="0" fontId="12" fillId="0" borderId="1" xfId="1" applyFont="1" applyFill="1" applyBorder="1" applyAlignment="1">
      <alignment horizontal="right" vertical="center"/>
    </xf>
    <xf numFmtId="179" fontId="12" fillId="0" borderId="1" xfId="2" applyNumberFormat="1" applyFont="1" applyFill="1" applyBorder="1" applyAlignment="1">
      <alignment horizontal="right" vertical="center"/>
    </xf>
    <xf numFmtId="177" fontId="12" fillId="0" borderId="1" xfId="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5" borderId="1" xfId="1" applyFont="1" applyFill="1" applyBorder="1" applyAlignment="1" applyProtection="1">
      <alignment horizontal="right" vertical="center"/>
      <protection locked="0"/>
    </xf>
    <xf numFmtId="177" fontId="12" fillId="4" borderId="1" xfId="1" applyNumberFormat="1" applyFont="1" applyFill="1" applyBorder="1" applyAlignment="1">
      <alignment horizontal="center" vertical="center"/>
    </xf>
    <xf numFmtId="179" fontId="12" fillId="5" borderId="1" xfId="2" applyNumberFormat="1" applyFont="1" applyFill="1" applyBorder="1" applyAlignment="1" applyProtection="1">
      <alignment horizontal="right" vertical="center"/>
      <protection locked="0"/>
    </xf>
    <xf numFmtId="0" fontId="12" fillId="0" borderId="37"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37" xfId="1" applyFont="1" applyFill="1" applyBorder="1" applyAlignment="1">
      <alignment horizontal="right" vertical="center"/>
    </xf>
    <xf numFmtId="0" fontId="12" fillId="0" borderId="36" xfId="1" applyFont="1" applyFill="1" applyBorder="1" applyAlignment="1">
      <alignment horizontal="right" vertical="center"/>
    </xf>
    <xf numFmtId="178" fontId="12" fillId="0" borderId="1" xfId="1" applyNumberFormat="1" applyFont="1" applyFill="1" applyBorder="1" applyAlignment="1">
      <alignment horizontal="center" vertical="center"/>
    </xf>
    <xf numFmtId="0" fontId="12" fillId="4" borderId="1" xfId="1" applyFont="1" applyFill="1" applyBorder="1" applyAlignment="1">
      <alignment horizontal="center" vertical="center"/>
    </xf>
    <xf numFmtId="178" fontId="12" fillId="4" borderId="1" xfId="1" applyNumberFormat="1" applyFont="1" applyFill="1" applyBorder="1" applyAlignment="1">
      <alignment horizontal="center" vertical="center"/>
    </xf>
    <xf numFmtId="179" fontId="12" fillId="0" borderId="1" xfId="1" applyNumberFormat="1" applyFont="1" applyFill="1" applyBorder="1" applyAlignment="1">
      <alignment horizontal="center" vertical="center"/>
    </xf>
    <xf numFmtId="0" fontId="1" fillId="4" borderId="1" xfId="1" applyFill="1" applyBorder="1" applyAlignment="1" applyProtection="1">
      <alignment horizontal="center" vertical="center"/>
    </xf>
    <xf numFmtId="0" fontId="12" fillId="4" borderId="0" xfId="1" applyFont="1" applyFill="1" applyBorder="1" applyAlignment="1">
      <alignment horizontal="left" vertical="center" indent="1"/>
    </xf>
    <xf numFmtId="0" fontId="12" fillId="7" borderId="113" xfId="1" applyFont="1" applyFill="1" applyBorder="1" applyAlignment="1">
      <alignment horizontal="center" vertical="center"/>
    </xf>
    <xf numFmtId="0" fontId="12" fillId="6" borderId="71" xfId="1" applyFont="1" applyFill="1" applyBorder="1" applyAlignment="1">
      <alignment horizontal="center" vertical="center"/>
    </xf>
    <xf numFmtId="0" fontId="12" fillId="7" borderId="112" xfId="1" applyFont="1" applyFill="1" applyBorder="1" applyAlignment="1">
      <alignment horizontal="center" vertical="center"/>
    </xf>
    <xf numFmtId="0" fontId="12" fillId="6" borderId="111" xfId="1" applyFont="1" applyFill="1" applyBorder="1" applyAlignment="1">
      <alignment horizontal="center" vertical="center"/>
    </xf>
    <xf numFmtId="0" fontId="12" fillId="6" borderId="110" xfId="1" applyFont="1" applyFill="1" applyBorder="1" applyAlignment="1">
      <alignment horizontal="center" vertical="center"/>
    </xf>
    <xf numFmtId="0" fontId="12" fillId="6" borderId="70" xfId="1" applyFont="1" applyFill="1" applyBorder="1" applyAlignment="1">
      <alignment horizontal="center" vertical="center"/>
    </xf>
    <xf numFmtId="0" fontId="12" fillId="6" borderId="38" xfId="1" applyFont="1" applyFill="1" applyBorder="1" applyAlignment="1">
      <alignment horizontal="center" vertical="center"/>
    </xf>
    <xf numFmtId="0" fontId="12" fillId="6" borderId="69" xfId="1" applyFont="1" applyFill="1" applyBorder="1" applyAlignment="1">
      <alignment horizontal="center" vertical="center"/>
    </xf>
    <xf numFmtId="0" fontId="12" fillId="7" borderId="71" xfId="1" applyFont="1" applyFill="1" applyBorder="1" applyAlignment="1">
      <alignment horizontal="center" vertical="center"/>
    </xf>
    <xf numFmtId="0" fontId="12" fillId="7" borderId="70" xfId="1" applyFont="1" applyFill="1" applyBorder="1" applyAlignment="1">
      <alignment horizontal="center" vertical="center"/>
    </xf>
    <xf numFmtId="0" fontId="12" fillId="6" borderId="59" xfId="1" applyFont="1" applyFill="1" applyBorder="1" applyAlignment="1">
      <alignment horizontal="center" vertical="center"/>
    </xf>
    <xf numFmtId="0" fontId="12" fillId="6" borderId="58" xfId="1" applyFont="1" applyFill="1" applyBorder="1" applyAlignment="1">
      <alignment horizontal="center" vertical="center"/>
    </xf>
    <xf numFmtId="0" fontId="12" fillId="6" borderId="57" xfId="1" applyFont="1" applyFill="1" applyBorder="1" applyAlignment="1">
      <alignment horizontal="center" vertical="center"/>
    </xf>
    <xf numFmtId="0" fontId="12" fillId="6" borderId="56" xfId="1" applyFont="1" applyFill="1" applyBorder="1" applyAlignment="1">
      <alignment horizontal="center" vertical="center"/>
    </xf>
    <xf numFmtId="0" fontId="12" fillId="4" borderId="0" xfId="1" applyFont="1" applyFill="1" applyBorder="1" applyAlignment="1" applyProtection="1">
      <alignment horizontal="center" vertical="center" wrapText="1"/>
      <protection locked="0"/>
    </xf>
    <xf numFmtId="0" fontId="12" fillId="4" borderId="0" xfId="1" applyFont="1" applyFill="1" applyBorder="1" applyAlignment="1" applyProtection="1">
      <alignment horizontal="left" vertical="center" wrapText="1"/>
      <protection locked="0"/>
    </xf>
    <xf numFmtId="0" fontId="1" fillId="4" borderId="114" xfId="1" applyFill="1" applyBorder="1" applyAlignment="1">
      <alignment horizontal="center" vertical="center"/>
    </xf>
    <xf numFmtId="0" fontId="1" fillId="4" borderId="72" xfId="1" applyFill="1" applyBorder="1" applyAlignment="1">
      <alignment horizontal="center" vertical="center"/>
    </xf>
    <xf numFmtId="0" fontId="1" fillId="4" borderId="60" xfId="1" applyFill="1" applyBorder="1" applyAlignment="1">
      <alignment horizontal="center" vertical="center"/>
    </xf>
  </cellXfs>
  <cellStyles count="9">
    <cellStyle name="桁区切り 2" xfId="2"/>
    <cellStyle name="標準" xfId="0" builtinId="0"/>
    <cellStyle name="標準 2" xfId="1"/>
    <cellStyle name="標準 2 2" xfId="5"/>
    <cellStyle name="標準 3" xfId="7"/>
    <cellStyle name="標準 4" xfId="3"/>
    <cellStyle name="標準 5" xfId="8"/>
    <cellStyle name="標準_Book1" xfId="4"/>
    <cellStyle name="標準_自己点検シート　表紙" xfId="6"/>
  </cellStyles>
  <dxfs count="241">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131</xdr:row>
          <xdr:rowOff>47625</xdr:rowOff>
        </xdr:from>
        <xdr:to>
          <xdr:col>4</xdr:col>
          <xdr:colOff>295275</xdr:colOff>
          <xdr:row>131</xdr:row>
          <xdr:rowOff>285750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131</xdr:row>
          <xdr:rowOff>47625</xdr:rowOff>
        </xdr:from>
        <xdr:to>
          <xdr:col>5</xdr:col>
          <xdr:colOff>295275</xdr:colOff>
          <xdr:row>131</xdr:row>
          <xdr:rowOff>285750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161925</xdr:colOff>
      <xdr:row>3</xdr:row>
      <xdr:rowOff>142875</xdr:rowOff>
    </xdr:from>
    <xdr:to>
      <xdr:col>8</xdr:col>
      <xdr:colOff>361950</xdr:colOff>
      <xdr:row>4</xdr:row>
      <xdr:rowOff>76200</xdr:rowOff>
    </xdr:to>
    <xdr:sp macro="" textlink="">
      <xdr:nvSpPr>
        <xdr:cNvPr id="2" name="Oval 3"/>
        <xdr:cNvSpPr>
          <a:spLocks noChangeArrowheads="1"/>
        </xdr:cNvSpPr>
      </xdr:nvSpPr>
      <xdr:spPr bwMode="auto">
        <a:xfrm>
          <a:off x="5648325" y="657225"/>
          <a:ext cx="200025"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xdr:colOff>
      <xdr:row>20</xdr:row>
      <xdr:rowOff>38100</xdr:rowOff>
    </xdr:from>
    <xdr:to>
      <xdr:col>8</xdr:col>
      <xdr:colOff>323850</xdr:colOff>
      <xdr:row>20</xdr:row>
      <xdr:rowOff>219075</xdr:rowOff>
    </xdr:to>
    <xdr:sp macro="" textlink="">
      <xdr:nvSpPr>
        <xdr:cNvPr id="3" name="Oval 4"/>
        <xdr:cNvSpPr>
          <a:spLocks noChangeArrowheads="1"/>
        </xdr:cNvSpPr>
      </xdr:nvSpPr>
      <xdr:spPr bwMode="auto">
        <a:xfrm>
          <a:off x="5610225" y="3467100"/>
          <a:ext cx="200025" cy="1333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219075</xdr:colOff>
      <xdr:row>18</xdr:row>
      <xdr:rowOff>38100</xdr:rowOff>
    </xdr:from>
    <xdr:to>
      <xdr:col>28</xdr:col>
      <xdr:colOff>171450</xdr:colOff>
      <xdr:row>19</xdr:row>
      <xdr:rowOff>104775</xdr:rowOff>
    </xdr:to>
    <xdr:sp macro="" textlink="">
      <xdr:nvSpPr>
        <xdr:cNvPr id="2" name="Oval 2"/>
        <xdr:cNvSpPr>
          <a:spLocks noChangeArrowheads="1"/>
        </xdr:cNvSpPr>
      </xdr:nvSpPr>
      <xdr:spPr bwMode="auto">
        <a:xfrm>
          <a:off x="18735675" y="3124200"/>
          <a:ext cx="63817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74</xdr:col>
      <xdr:colOff>76200</xdr:colOff>
      <xdr:row>3</xdr:row>
      <xdr:rowOff>0</xdr:rowOff>
    </xdr:from>
    <xdr:to>
      <xdr:col>76</xdr:col>
      <xdr:colOff>95250</xdr:colOff>
      <xdr:row>4</xdr:row>
      <xdr:rowOff>114300</xdr:rowOff>
    </xdr:to>
    <xdr:sp macro="" textlink="">
      <xdr:nvSpPr>
        <xdr:cNvPr id="2" name="Oval 1"/>
        <xdr:cNvSpPr>
          <a:spLocks noChangeArrowheads="1"/>
        </xdr:cNvSpPr>
      </xdr:nvSpPr>
      <xdr:spPr bwMode="auto">
        <a:xfrm>
          <a:off x="10648950" y="514350"/>
          <a:ext cx="3048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74</xdr:col>
      <xdr:colOff>76200</xdr:colOff>
      <xdr:row>3</xdr:row>
      <xdr:rowOff>0</xdr:rowOff>
    </xdr:from>
    <xdr:to>
      <xdr:col>76</xdr:col>
      <xdr:colOff>95250</xdr:colOff>
      <xdr:row>4</xdr:row>
      <xdr:rowOff>114300</xdr:rowOff>
    </xdr:to>
    <xdr:sp macro="" textlink="">
      <xdr:nvSpPr>
        <xdr:cNvPr id="2" name="Oval 1"/>
        <xdr:cNvSpPr>
          <a:spLocks noChangeArrowheads="1"/>
        </xdr:cNvSpPr>
      </xdr:nvSpPr>
      <xdr:spPr bwMode="auto">
        <a:xfrm>
          <a:off x="10648950" y="514350"/>
          <a:ext cx="3048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74</xdr:col>
      <xdr:colOff>76200</xdr:colOff>
      <xdr:row>3</xdr:row>
      <xdr:rowOff>0</xdr:rowOff>
    </xdr:from>
    <xdr:to>
      <xdr:col>76</xdr:col>
      <xdr:colOff>95250</xdr:colOff>
      <xdr:row>4</xdr:row>
      <xdr:rowOff>114300</xdr:rowOff>
    </xdr:to>
    <xdr:sp macro="" textlink="">
      <xdr:nvSpPr>
        <xdr:cNvPr id="2" name="Oval 2"/>
        <xdr:cNvSpPr>
          <a:spLocks noChangeArrowheads="1"/>
        </xdr:cNvSpPr>
      </xdr:nvSpPr>
      <xdr:spPr bwMode="auto">
        <a:xfrm>
          <a:off x="10648950" y="514350"/>
          <a:ext cx="3048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2" name="右中かっこ 1"/>
        <xdr:cNvSpPr/>
      </xdr:nvSpPr>
      <xdr:spPr>
        <a:xfrm>
          <a:off x="173736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3" name="正方形/長方形 2"/>
        <xdr:cNvSpPr/>
      </xdr:nvSpPr>
      <xdr:spPr>
        <a:xfrm>
          <a:off x="178974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523874</xdr:colOff>
      <xdr:row>71</xdr:row>
      <xdr:rowOff>209550</xdr:rowOff>
    </xdr:from>
    <xdr:to>
      <xdr:col>12</xdr:col>
      <xdr:colOff>28574</xdr:colOff>
      <xdr:row>82</xdr:row>
      <xdr:rowOff>111125</xdr:rowOff>
    </xdr:to>
    <xdr:sp macro="" textlink="">
      <xdr:nvSpPr>
        <xdr:cNvPr id="2" name="正方形/長方形 1"/>
        <xdr:cNvSpPr/>
      </xdr:nvSpPr>
      <xdr:spPr>
        <a:xfrm>
          <a:off x="1209674" y="17116425"/>
          <a:ext cx="7048500" cy="2520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3124200" y="800100"/>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114300</xdr:rowOff>
    </xdr:from>
    <xdr:to>
      <xdr:col>7</xdr:col>
      <xdr:colOff>114300</xdr:colOff>
      <xdr:row>2</xdr:row>
      <xdr:rowOff>203200</xdr:rowOff>
    </xdr:to>
    <xdr:sp macro="" textlink="">
      <xdr:nvSpPr>
        <xdr:cNvPr id="2" name="正方形/長方形 1"/>
        <xdr:cNvSpPr/>
      </xdr:nvSpPr>
      <xdr:spPr>
        <a:xfrm>
          <a:off x="0" y="352425"/>
          <a:ext cx="25146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2" name="右中かっこ 1"/>
        <xdr:cNvSpPr/>
      </xdr:nvSpPr>
      <xdr:spPr>
        <a:xfrm>
          <a:off x="173736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3" name="正方形/長方形 2"/>
        <xdr:cNvSpPr/>
      </xdr:nvSpPr>
      <xdr:spPr>
        <a:xfrm>
          <a:off x="178974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xdr:cNvSpPr/>
      </xdr:nvSpPr>
      <xdr:spPr>
        <a:xfrm>
          <a:off x="2524125" y="476250"/>
          <a:ext cx="15906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kuno-hideki\Desktop\&#33258;&#24049;&#28857;&#26908;&#12471;&#12540;&#12488;\&#33258;&#24049;&#28857;&#26908;&#12471;&#12540;&#12488;&#12288;&#19968;&#24335;&#12304;&#22320;&#22495;&#23494;&#30528;&#22411;&#36890;&#25152;&#20171;&#357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自己点検シート"/>
      <sheetName val="加算等点検シート"/>
      <sheetName val="状況調査"/>
      <sheetName val="「勤務実績及び利用者実績表」"/>
      <sheetName val="シフト記号表（勤務時間帯)"/>
      <sheetName val="【記載例】「勤務実績及び利用者実績表」"/>
      <sheetName val="【記載例】シフト記号表（勤務時間帯）"/>
      <sheetName val="記入方法"/>
      <sheetName val="プルダウン・リスト"/>
    </sheetNames>
    <sheetDataSet>
      <sheetData sheetId="0"/>
      <sheetData sheetId="1"/>
      <sheetData sheetId="2"/>
      <sheetData sheetId="3"/>
      <sheetData sheetId="4"/>
      <sheetData sheetId="5"/>
      <sheetData sheetId="6"/>
      <sheetData sheetId="7"/>
      <sheetData sheetId="8"/>
      <sheetData sheetId="9">
        <row r="12">
          <cell r="C12" t="str">
            <v>管理者</v>
          </cell>
          <cell r="D12" t="str">
            <v>生活相談員</v>
          </cell>
          <cell r="E12" t="str">
            <v>看護職員</v>
          </cell>
          <cell r="F12" t="str">
            <v>介護職員</v>
          </cell>
          <cell r="G12" t="str">
            <v>機能訓練指導員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1"/>
  <sheetViews>
    <sheetView zoomScaleNormal="100" zoomScaleSheetLayoutView="100" workbookViewId="0">
      <selection activeCell="L4" sqref="L4"/>
    </sheetView>
  </sheetViews>
  <sheetFormatPr defaultRowHeight="13.5"/>
  <cols>
    <col min="1" max="1" width="13.75" style="302" customWidth="1"/>
    <col min="2" max="11" width="6.75" style="302" customWidth="1"/>
    <col min="12" max="16384" width="9" style="302"/>
  </cols>
  <sheetData>
    <row r="2" spans="1:20" ht="31.5" customHeight="1">
      <c r="A2" s="694" t="s">
        <v>440</v>
      </c>
      <c r="B2" s="694"/>
      <c r="C2" s="694"/>
      <c r="D2" s="694"/>
      <c r="E2" s="694"/>
      <c r="F2" s="694"/>
      <c r="G2" s="694"/>
      <c r="H2" s="694"/>
      <c r="I2" s="694"/>
      <c r="J2" s="694"/>
      <c r="K2" s="694"/>
    </row>
    <row r="3" spans="1:20" ht="31.5" customHeight="1" thickBot="1"/>
    <row r="4" spans="1:20" ht="35.1" customHeight="1" thickBot="1">
      <c r="A4" s="303"/>
      <c r="B4" s="695" t="s">
        <v>441</v>
      </c>
      <c r="C4" s="695"/>
      <c r="D4" s="696" t="s">
        <v>462</v>
      </c>
      <c r="E4" s="697"/>
      <c r="F4" s="697"/>
      <c r="G4" s="697"/>
      <c r="H4" s="697"/>
      <c r="I4" s="698"/>
      <c r="J4" s="304"/>
      <c r="K4" s="305"/>
      <c r="L4" s="305"/>
      <c r="M4" s="305"/>
      <c r="N4" s="305"/>
      <c r="O4" s="305"/>
      <c r="P4" s="305"/>
      <c r="Q4" s="305"/>
      <c r="R4" s="306"/>
      <c r="S4" s="306"/>
      <c r="T4" s="306"/>
    </row>
    <row r="5" spans="1:20" ht="29.25" customHeight="1">
      <c r="A5" s="303"/>
      <c r="B5" s="303"/>
      <c r="C5" s="303"/>
      <c r="D5" s="303"/>
      <c r="E5" s="303"/>
      <c r="F5" s="303"/>
      <c r="G5" s="303"/>
      <c r="H5" s="303"/>
      <c r="I5" s="303"/>
      <c r="J5" s="303"/>
      <c r="K5" s="303"/>
    </row>
    <row r="6" spans="1:20" ht="31.5" customHeight="1">
      <c r="F6" s="699" t="s">
        <v>442</v>
      </c>
      <c r="G6" s="699"/>
      <c r="H6" s="699"/>
      <c r="I6" s="699"/>
      <c r="J6" s="699"/>
      <c r="K6" s="699"/>
    </row>
    <row r="7" spans="1:20" ht="31.5" customHeight="1" thickBot="1">
      <c r="A7" s="307" t="s">
        <v>443</v>
      </c>
    </row>
    <row r="8" spans="1:20" ht="41.25" customHeight="1">
      <c r="A8" s="308" t="s">
        <v>444</v>
      </c>
      <c r="B8" s="700"/>
      <c r="C8" s="700"/>
      <c r="D8" s="700"/>
      <c r="E8" s="700"/>
      <c r="F8" s="700"/>
      <c r="G8" s="700"/>
      <c r="H8" s="700"/>
      <c r="I8" s="700"/>
      <c r="J8" s="700"/>
      <c r="K8" s="701"/>
    </row>
    <row r="9" spans="1:20" ht="41.25" customHeight="1" thickBot="1">
      <c r="A9" s="309" t="s">
        <v>445</v>
      </c>
      <c r="B9" s="310"/>
      <c r="C9" s="311"/>
      <c r="D9" s="311"/>
      <c r="E9" s="311"/>
      <c r="F9" s="311"/>
      <c r="G9" s="311"/>
      <c r="H9" s="311"/>
      <c r="I9" s="311"/>
      <c r="J9" s="311"/>
      <c r="K9" s="312"/>
    </row>
    <row r="10" spans="1:20" ht="41.25" customHeight="1" thickBot="1">
      <c r="A10" s="313"/>
    </row>
    <row r="11" spans="1:20" ht="41.25" customHeight="1" thickBot="1">
      <c r="A11" s="314" t="s">
        <v>446</v>
      </c>
      <c r="B11" s="315"/>
      <c r="C11" s="316"/>
      <c r="D11" s="316"/>
      <c r="E11" s="316"/>
      <c r="F11" s="316"/>
      <c r="G11" s="316"/>
      <c r="H11" s="316"/>
      <c r="I11" s="316"/>
      <c r="J11" s="316"/>
      <c r="K11" s="317"/>
    </row>
    <row r="12" spans="1:20" ht="41.25" customHeight="1" thickBot="1">
      <c r="A12" s="318" t="s">
        <v>447</v>
      </c>
      <c r="B12" s="684"/>
      <c r="C12" s="679"/>
      <c r="D12" s="679"/>
      <c r="E12" s="679"/>
      <c r="F12" s="679"/>
      <c r="G12" s="679"/>
      <c r="H12" s="679"/>
      <c r="I12" s="679"/>
      <c r="J12" s="679"/>
      <c r="K12" s="680"/>
    </row>
    <row r="13" spans="1:20" ht="41.25" customHeight="1" thickBot="1">
      <c r="A13" s="314" t="s">
        <v>448</v>
      </c>
      <c r="B13" s="684"/>
      <c r="C13" s="679"/>
      <c r="D13" s="679"/>
      <c r="E13" s="679"/>
      <c r="F13" s="679"/>
      <c r="G13" s="679"/>
      <c r="H13" s="679"/>
      <c r="I13" s="679"/>
      <c r="J13" s="679"/>
      <c r="K13" s="680"/>
    </row>
    <row r="14" spans="1:20" ht="41.25" customHeight="1" thickBot="1">
      <c r="A14" s="685" t="s">
        <v>449</v>
      </c>
      <c r="B14" s="319" t="s">
        <v>450</v>
      </c>
      <c r="C14" s="320"/>
      <c r="D14" s="320"/>
      <c r="E14" s="321"/>
      <c r="F14" s="321"/>
      <c r="G14" s="321"/>
      <c r="H14" s="321"/>
      <c r="I14" s="321"/>
      <c r="J14" s="321"/>
      <c r="K14" s="322"/>
    </row>
    <row r="15" spans="1:20" ht="41.25" customHeight="1" thickBot="1">
      <c r="A15" s="685"/>
      <c r="B15" s="686"/>
      <c r="C15" s="687"/>
      <c r="D15" s="687"/>
      <c r="E15" s="687"/>
      <c r="F15" s="687"/>
      <c r="G15" s="687"/>
      <c r="H15" s="687"/>
      <c r="I15" s="687"/>
      <c r="J15" s="687"/>
      <c r="K15" s="688"/>
    </row>
    <row r="16" spans="1:20" ht="41.25" customHeight="1" thickBot="1">
      <c r="A16" s="685" t="s">
        <v>451</v>
      </c>
      <c r="B16" s="689" t="s">
        <v>452</v>
      </c>
      <c r="C16" s="690"/>
      <c r="D16" s="689"/>
      <c r="E16" s="691"/>
      <c r="F16" s="690"/>
      <c r="G16" s="689" t="s">
        <v>453</v>
      </c>
      <c r="H16" s="690"/>
      <c r="I16" s="689"/>
      <c r="J16" s="691"/>
      <c r="K16" s="690"/>
    </row>
    <row r="17" spans="1:11" ht="41.25" customHeight="1" thickBot="1">
      <c r="A17" s="685"/>
      <c r="B17" s="692" t="s">
        <v>454</v>
      </c>
      <c r="C17" s="693"/>
      <c r="D17" s="689"/>
      <c r="E17" s="691"/>
      <c r="F17" s="691"/>
      <c r="G17" s="691"/>
      <c r="H17" s="691"/>
      <c r="I17" s="691"/>
      <c r="J17" s="691"/>
      <c r="K17" s="690"/>
    </row>
    <row r="18" spans="1:11" ht="41.25" customHeight="1" thickBot="1">
      <c r="A18" s="323" t="s">
        <v>455</v>
      </c>
      <c r="B18" s="678" t="s">
        <v>456</v>
      </c>
      <c r="C18" s="679"/>
      <c r="D18" s="679"/>
      <c r="E18" s="679"/>
      <c r="F18" s="679"/>
      <c r="G18" s="679"/>
      <c r="H18" s="679"/>
      <c r="I18" s="679"/>
      <c r="J18" s="679"/>
      <c r="K18" s="680"/>
    </row>
    <row r="19" spans="1:11" ht="41.25" customHeight="1" thickBot="1">
      <c r="A19" s="323" t="s">
        <v>457</v>
      </c>
      <c r="B19" s="678" t="s">
        <v>456</v>
      </c>
      <c r="C19" s="679"/>
      <c r="D19" s="679"/>
      <c r="E19" s="679"/>
      <c r="F19" s="679"/>
      <c r="G19" s="679"/>
      <c r="H19" s="679"/>
      <c r="I19" s="679"/>
      <c r="J19" s="679"/>
      <c r="K19" s="680"/>
    </row>
    <row r="20" spans="1:11" ht="41.25" customHeight="1" thickBot="1">
      <c r="A20" s="314" t="s">
        <v>458</v>
      </c>
      <c r="B20" s="324" t="s">
        <v>459</v>
      </c>
      <c r="C20" s="681"/>
      <c r="D20" s="682"/>
      <c r="E20" s="683"/>
      <c r="F20" s="324" t="s">
        <v>460</v>
      </c>
      <c r="G20" s="684"/>
      <c r="H20" s="679"/>
      <c r="I20" s="679"/>
      <c r="J20" s="679"/>
      <c r="K20" s="680"/>
    </row>
    <row r="21" spans="1:11" ht="41.25" customHeight="1" thickBot="1">
      <c r="A21" s="314" t="s">
        <v>461</v>
      </c>
      <c r="B21" s="324" t="s">
        <v>459</v>
      </c>
      <c r="C21" s="684"/>
      <c r="D21" s="679"/>
      <c r="E21" s="680"/>
      <c r="F21" s="324" t="s">
        <v>460</v>
      </c>
      <c r="G21" s="684"/>
      <c r="H21" s="679"/>
      <c r="I21" s="679"/>
      <c r="J21" s="679"/>
      <c r="K21" s="680"/>
    </row>
  </sheetData>
  <mergeCells count="22">
    <mergeCell ref="B12:K12"/>
    <mergeCell ref="A2:K2"/>
    <mergeCell ref="B4:C4"/>
    <mergeCell ref="D4:I4"/>
    <mergeCell ref="F6:K6"/>
    <mergeCell ref="B8:K8"/>
    <mergeCell ref="B13:K13"/>
    <mergeCell ref="A14:A15"/>
    <mergeCell ref="B15:K15"/>
    <mergeCell ref="A16:A17"/>
    <mergeCell ref="B16:C16"/>
    <mergeCell ref="D16:F16"/>
    <mergeCell ref="G16:H16"/>
    <mergeCell ref="I16:K16"/>
    <mergeCell ref="B17:C17"/>
    <mergeCell ref="D17:K17"/>
    <mergeCell ref="B18:K18"/>
    <mergeCell ref="B19:K19"/>
    <mergeCell ref="C20:E20"/>
    <mergeCell ref="G20:K20"/>
    <mergeCell ref="C21:E21"/>
    <mergeCell ref="G21:K21"/>
  </mergeCells>
  <phoneticPr fontId="2"/>
  <printOptions horizontalCentered="1"/>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4"/>
  <sheetViews>
    <sheetView tabSelected="1" showWhiteSpace="0" view="pageBreakPreview" zoomScale="90" zoomScaleNormal="90" zoomScaleSheetLayoutView="90" workbookViewId="0">
      <selection sqref="A1:F1"/>
    </sheetView>
  </sheetViews>
  <sheetFormatPr defaultRowHeight="33.75" customHeight="1"/>
  <cols>
    <col min="1" max="1" width="2.625" style="330" customWidth="1"/>
    <col min="2" max="2" width="10.5" style="329" customWidth="1"/>
    <col min="3" max="3" width="50" style="328" customWidth="1"/>
    <col min="4" max="4" width="21" style="327" customWidth="1"/>
    <col min="5" max="6" width="4.625" style="327" customWidth="1"/>
    <col min="7" max="16384" width="9" style="327"/>
  </cols>
  <sheetData>
    <row r="1" spans="1:6" s="301" customFormat="1" ht="17.25">
      <c r="A1" s="745" t="s">
        <v>439</v>
      </c>
      <c r="B1" s="746"/>
      <c r="C1" s="746"/>
      <c r="D1" s="746"/>
      <c r="E1" s="746"/>
      <c r="F1" s="747"/>
    </row>
    <row r="2" spans="1:6" s="301" customFormat="1" ht="27" customHeight="1">
      <c r="A2" s="708" t="s">
        <v>438</v>
      </c>
      <c r="B2" s="708"/>
      <c r="C2" s="708"/>
      <c r="D2" s="708"/>
      <c r="E2" s="708"/>
      <c r="F2" s="708"/>
    </row>
    <row r="3" spans="1:6" s="331" customFormat="1" ht="15.75" customHeight="1">
      <c r="A3" s="752" t="s">
        <v>2</v>
      </c>
      <c r="B3" s="753"/>
      <c r="C3" s="753" t="s">
        <v>437</v>
      </c>
      <c r="D3" s="748" t="s">
        <v>636</v>
      </c>
      <c r="E3" s="750" t="s">
        <v>4</v>
      </c>
      <c r="F3" s="751"/>
    </row>
    <row r="4" spans="1:6" s="331" customFormat="1" ht="21.75" customHeight="1">
      <c r="A4" s="754"/>
      <c r="B4" s="755"/>
      <c r="C4" s="756"/>
      <c r="D4" s="749"/>
      <c r="E4" s="480" t="s">
        <v>436</v>
      </c>
      <c r="F4" s="480" t="s">
        <v>435</v>
      </c>
    </row>
    <row r="5" spans="1:6" ht="21.75" customHeight="1">
      <c r="A5" s="726" t="s">
        <v>635</v>
      </c>
      <c r="B5" s="727"/>
      <c r="C5" s="727"/>
      <c r="D5" s="727"/>
      <c r="E5" s="727"/>
      <c r="F5" s="728"/>
    </row>
    <row r="6" spans="1:6" s="355" customFormat="1" ht="67.5">
      <c r="A6" s="712">
        <v>1</v>
      </c>
      <c r="B6" s="354" t="s">
        <v>634</v>
      </c>
      <c r="C6" s="479" t="s">
        <v>637</v>
      </c>
      <c r="D6" s="336" t="s">
        <v>633</v>
      </c>
      <c r="E6" s="418" t="s">
        <v>56</v>
      </c>
      <c r="F6" s="417" t="s">
        <v>56</v>
      </c>
    </row>
    <row r="7" spans="1:6" s="355" customFormat="1" ht="27.75" customHeight="1">
      <c r="A7" s="714"/>
      <c r="B7" s="398"/>
      <c r="C7" s="471" t="s">
        <v>632</v>
      </c>
      <c r="D7" s="345"/>
      <c r="E7" s="416" t="s">
        <v>56</v>
      </c>
      <c r="F7" s="415" t="s">
        <v>56</v>
      </c>
    </row>
    <row r="8" spans="1:6" ht="21.75" customHeight="1">
      <c r="A8" s="726" t="s">
        <v>631</v>
      </c>
      <c r="B8" s="727"/>
      <c r="C8" s="727"/>
      <c r="D8" s="727"/>
      <c r="E8" s="727"/>
      <c r="F8" s="728"/>
    </row>
    <row r="9" spans="1:6" s="355" customFormat="1" ht="37.5" customHeight="1">
      <c r="A9" s="712">
        <v>2</v>
      </c>
      <c r="B9" s="463" t="s">
        <v>630</v>
      </c>
      <c r="C9" s="411" t="s">
        <v>629</v>
      </c>
      <c r="D9" s="724" t="s">
        <v>628</v>
      </c>
      <c r="E9" s="408" t="s">
        <v>12</v>
      </c>
      <c r="F9" s="408" t="s">
        <v>12</v>
      </c>
    </row>
    <row r="10" spans="1:6" s="355" customFormat="1" ht="18.75" customHeight="1">
      <c r="A10" s="713"/>
      <c r="B10" s="463"/>
      <c r="C10" s="446" t="s">
        <v>627</v>
      </c>
      <c r="D10" s="725"/>
      <c r="E10" s="478" t="s">
        <v>12</v>
      </c>
      <c r="F10" s="478" t="s">
        <v>12</v>
      </c>
    </row>
    <row r="11" spans="1:6" s="355" customFormat="1" ht="82.5" customHeight="1">
      <c r="A11" s="713"/>
      <c r="B11" s="463"/>
      <c r="C11" s="388" t="s">
        <v>626</v>
      </c>
      <c r="D11" s="725"/>
      <c r="E11" s="478" t="s">
        <v>12</v>
      </c>
      <c r="F11" s="478" t="s">
        <v>12</v>
      </c>
    </row>
    <row r="12" spans="1:6" s="355" customFormat="1" ht="28.5" customHeight="1">
      <c r="A12" s="713"/>
      <c r="B12" s="463"/>
      <c r="C12" s="388" t="s">
        <v>625</v>
      </c>
      <c r="D12" s="476"/>
      <c r="E12" s="478" t="s">
        <v>12</v>
      </c>
      <c r="F12" s="478" t="s">
        <v>12</v>
      </c>
    </row>
    <row r="13" spans="1:6" s="355" customFormat="1" ht="28.5" customHeight="1">
      <c r="A13" s="713"/>
      <c r="B13" s="463"/>
      <c r="C13" s="458" t="s">
        <v>624</v>
      </c>
      <c r="D13" s="476"/>
      <c r="E13" s="478" t="s">
        <v>12</v>
      </c>
      <c r="F13" s="478" t="s">
        <v>12</v>
      </c>
    </row>
    <row r="14" spans="1:6" s="355" customFormat="1" ht="45">
      <c r="A14" s="713"/>
      <c r="B14" s="463"/>
      <c r="C14" s="477" t="s">
        <v>638</v>
      </c>
      <c r="D14" s="476"/>
      <c r="E14" s="408"/>
      <c r="F14" s="408"/>
    </row>
    <row r="15" spans="1:6" s="335" customFormat="1" ht="35.25" customHeight="1">
      <c r="A15" s="713"/>
      <c r="B15" s="463"/>
      <c r="C15" s="460" t="s">
        <v>623</v>
      </c>
      <c r="D15" s="720"/>
      <c r="E15" s="443" t="s">
        <v>12</v>
      </c>
      <c r="F15" s="443" t="s">
        <v>12</v>
      </c>
    </row>
    <row r="16" spans="1:6" s="335" customFormat="1" ht="112.5">
      <c r="A16" s="713"/>
      <c r="B16" s="463"/>
      <c r="C16" s="446" t="s">
        <v>639</v>
      </c>
      <c r="D16" s="721"/>
      <c r="E16" s="339" t="s">
        <v>12</v>
      </c>
      <c r="F16" s="339" t="s">
        <v>12</v>
      </c>
    </row>
    <row r="17" spans="1:7" s="335" customFormat="1">
      <c r="A17" s="713"/>
      <c r="B17" s="463"/>
      <c r="C17" s="460" t="s">
        <v>659</v>
      </c>
      <c r="D17" s="720"/>
      <c r="E17" s="443" t="s">
        <v>12</v>
      </c>
      <c r="F17" s="443" t="s">
        <v>12</v>
      </c>
    </row>
    <row r="18" spans="1:7" s="335" customFormat="1" ht="78.75">
      <c r="A18" s="713"/>
      <c r="B18" s="463"/>
      <c r="C18" s="345" t="s">
        <v>640</v>
      </c>
      <c r="D18" s="721"/>
      <c r="E18" s="339" t="s">
        <v>12</v>
      </c>
      <c r="F18" s="339" t="s">
        <v>12</v>
      </c>
    </row>
    <row r="19" spans="1:7" s="355" customFormat="1" ht="45" customHeight="1">
      <c r="A19" s="714"/>
      <c r="B19" s="757" t="s">
        <v>622</v>
      </c>
      <c r="C19" s="758"/>
      <c r="D19" s="758"/>
      <c r="E19" s="758"/>
      <c r="F19" s="759"/>
    </row>
    <row r="20" spans="1:7" s="355" customFormat="1" ht="22.5">
      <c r="A20" s="394">
        <v>3</v>
      </c>
      <c r="B20" s="354" t="s">
        <v>621</v>
      </c>
      <c r="C20" s="391" t="s">
        <v>620</v>
      </c>
      <c r="D20" s="336" t="s">
        <v>619</v>
      </c>
      <c r="E20" s="418" t="s">
        <v>56</v>
      </c>
      <c r="F20" s="417" t="s">
        <v>56</v>
      </c>
      <c r="G20" s="356"/>
    </row>
    <row r="21" spans="1:7" s="355" customFormat="1" ht="21.75" customHeight="1">
      <c r="A21" s="726" t="s">
        <v>618</v>
      </c>
      <c r="B21" s="727"/>
      <c r="C21" s="727"/>
      <c r="D21" s="727"/>
      <c r="E21" s="727"/>
      <c r="F21" s="728"/>
    </row>
    <row r="22" spans="1:7" s="335" customFormat="1" ht="45">
      <c r="A22" s="709">
        <v>4</v>
      </c>
      <c r="B22" s="724" t="s">
        <v>617</v>
      </c>
      <c r="C22" s="475" t="s">
        <v>641</v>
      </c>
      <c r="D22" s="474" t="s">
        <v>616</v>
      </c>
      <c r="E22" s="443" t="s">
        <v>12</v>
      </c>
      <c r="F22" s="442" t="s">
        <v>12</v>
      </c>
    </row>
    <row r="23" spans="1:7" s="335" customFormat="1" ht="67.5">
      <c r="A23" s="710"/>
      <c r="B23" s="725"/>
      <c r="C23" s="451" t="s">
        <v>642</v>
      </c>
      <c r="D23" s="470"/>
      <c r="E23" s="334" t="s">
        <v>12</v>
      </c>
      <c r="F23" s="346" t="s">
        <v>12</v>
      </c>
    </row>
    <row r="24" spans="1:7" s="335" customFormat="1" ht="135">
      <c r="A24" s="710"/>
      <c r="B24" s="725"/>
      <c r="C24" s="473" t="s">
        <v>643</v>
      </c>
      <c r="D24" s="469"/>
      <c r="E24" s="440"/>
      <c r="F24" s="440"/>
    </row>
    <row r="25" spans="1:7" s="335" customFormat="1" ht="101.25">
      <c r="A25" s="710"/>
      <c r="B25" s="725"/>
      <c r="C25" s="446" t="s">
        <v>644</v>
      </c>
      <c r="D25" s="466" t="s">
        <v>614</v>
      </c>
      <c r="E25" s="339" t="s">
        <v>12</v>
      </c>
      <c r="F25" s="339" t="s">
        <v>12</v>
      </c>
    </row>
    <row r="26" spans="1:7" s="335" customFormat="1" ht="11.25" customHeight="1">
      <c r="A26" s="710"/>
      <c r="B26" s="451"/>
      <c r="C26" s="451" t="s">
        <v>615</v>
      </c>
      <c r="D26" s="470"/>
      <c r="E26" s="334"/>
      <c r="F26" s="334"/>
    </row>
    <row r="27" spans="1:7" s="335" customFormat="1" ht="67.5">
      <c r="A27" s="710"/>
      <c r="B27" s="451"/>
      <c r="C27" s="449" t="s">
        <v>645</v>
      </c>
      <c r="D27" s="469" t="s">
        <v>614</v>
      </c>
      <c r="E27" s="440" t="s">
        <v>12</v>
      </c>
      <c r="F27" s="440" t="s">
        <v>12</v>
      </c>
    </row>
    <row r="28" spans="1:7" s="335" customFormat="1" ht="56.25">
      <c r="A28" s="710"/>
      <c r="B28" s="451"/>
      <c r="C28" s="454" t="s">
        <v>646</v>
      </c>
      <c r="D28" s="410"/>
      <c r="E28" s="348" t="s">
        <v>12</v>
      </c>
      <c r="F28" s="348" t="s">
        <v>12</v>
      </c>
    </row>
    <row r="29" spans="1:7" s="335" customFormat="1" ht="26.25" customHeight="1">
      <c r="A29" s="710"/>
      <c r="B29" s="451"/>
      <c r="C29" s="454" t="s">
        <v>613</v>
      </c>
      <c r="D29" s="410"/>
      <c r="E29" s="348" t="s">
        <v>12</v>
      </c>
      <c r="F29" s="348" t="s">
        <v>12</v>
      </c>
    </row>
    <row r="30" spans="1:7" s="335" customFormat="1" ht="39.950000000000003" customHeight="1">
      <c r="A30" s="710"/>
      <c r="B30" s="451"/>
      <c r="C30" s="472" t="s">
        <v>612</v>
      </c>
      <c r="D30" s="471"/>
      <c r="E30" s="426" t="s">
        <v>12</v>
      </c>
      <c r="F30" s="426" t="s">
        <v>12</v>
      </c>
    </row>
    <row r="31" spans="1:7" s="335" customFormat="1" ht="11.25">
      <c r="A31" s="710"/>
      <c r="B31" s="451"/>
      <c r="C31" s="451" t="s">
        <v>611</v>
      </c>
      <c r="D31" s="470"/>
      <c r="E31" s="334"/>
      <c r="F31" s="334"/>
    </row>
    <row r="32" spans="1:7" s="335" customFormat="1" ht="26.25" customHeight="1">
      <c r="A32" s="710"/>
      <c r="B32" s="451"/>
      <c r="C32" s="451" t="s">
        <v>610</v>
      </c>
      <c r="D32" s="470"/>
      <c r="E32" s="334" t="s">
        <v>12</v>
      </c>
      <c r="F32" s="334" t="s">
        <v>12</v>
      </c>
    </row>
    <row r="33" spans="1:7" s="335" customFormat="1" ht="11.25">
      <c r="A33" s="710"/>
      <c r="B33" s="451"/>
      <c r="C33" s="338" t="s">
        <v>609</v>
      </c>
      <c r="D33" s="341"/>
      <c r="E33" s="332"/>
      <c r="F33" s="332"/>
    </row>
    <row r="34" spans="1:7" s="335" customFormat="1" ht="26.25" customHeight="1">
      <c r="A34" s="710"/>
      <c r="B34" s="451"/>
      <c r="C34" s="451" t="s">
        <v>608</v>
      </c>
      <c r="D34" s="470"/>
      <c r="E34" s="334" t="s">
        <v>12</v>
      </c>
      <c r="F34" s="334" t="s">
        <v>12</v>
      </c>
    </row>
    <row r="35" spans="1:7" s="335" customFormat="1" ht="11.25">
      <c r="A35" s="710"/>
      <c r="B35" s="451"/>
      <c r="C35" s="338" t="s">
        <v>607</v>
      </c>
      <c r="D35" s="341"/>
      <c r="E35" s="332"/>
      <c r="F35" s="332"/>
    </row>
    <row r="36" spans="1:7" s="335" customFormat="1" ht="26.25" customHeight="1">
      <c r="A36" s="710"/>
      <c r="B36" s="451"/>
      <c r="C36" s="446" t="s">
        <v>606</v>
      </c>
      <c r="D36" s="466"/>
      <c r="E36" s="339" t="s">
        <v>12</v>
      </c>
      <c r="F36" s="339" t="s">
        <v>12</v>
      </c>
    </row>
    <row r="37" spans="1:7" s="335" customFormat="1" ht="11.25">
      <c r="A37" s="710"/>
      <c r="B37" s="451"/>
      <c r="C37" s="451" t="s">
        <v>605</v>
      </c>
      <c r="D37" s="470"/>
      <c r="E37" s="334"/>
      <c r="F37" s="334"/>
    </row>
    <row r="38" spans="1:7" s="335" customFormat="1" ht="26.25" customHeight="1">
      <c r="A38" s="711"/>
      <c r="B38" s="446"/>
      <c r="C38" s="446" t="s">
        <v>604</v>
      </c>
      <c r="D38" s="466"/>
      <c r="E38" s="339" t="s">
        <v>12</v>
      </c>
      <c r="F38" s="339" t="s">
        <v>12</v>
      </c>
    </row>
    <row r="39" spans="1:7" s="335" customFormat="1" ht="11.25">
      <c r="A39" s="468"/>
      <c r="B39" s="451"/>
      <c r="C39" s="451" t="s">
        <v>603</v>
      </c>
      <c r="D39" s="470"/>
      <c r="E39" s="334"/>
      <c r="F39" s="334"/>
    </row>
    <row r="40" spans="1:7" s="335" customFormat="1">
      <c r="A40" s="468">
        <v>4</v>
      </c>
      <c r="B40" s="451" t="s">
        <v>647</v>
      </c>
      <c r="C40" s="449" t="s">
        <v>661</v>
      </c>
      <c r="D40" s="469"/>
      <c r="E40" s="440" t="s">
        <v>12</v>
      </c>
      <c r="F40" s="440" t="s">
        <v>12</v>
      </c>
    </row>
    <row r="41" spans="1:7" s="335" customFormat="1" ht="26.25" customHeight="1">
      <c r="A41" s="468"/>
      <c r="B41" s="451"/>
      <c r="C41" s="454" t="s">
        <v>602</v>
      </c>
      <c r="D41" s="410"/>
      <c r="E41" s="348" t="s">
        <v>12</v>
      </c>
      <c r="F41" s="348" t="s">
        <v>12</v>
      </c>
    </row>
    <row r="42" spans="1:7" s="335" customFormat="1">
      <c r="A42" s="467"/>
      <c r="B42" s="446"/>
      <c r="C42" s="446" t="s">
        <v>660</v>
      </c>
      <c r="D42" s="466"/>
      <c r="E42" s="339" t="s">
        <v>12</v>
      </c>
      <c r="F42" s="339" t="s">
        <v>12</v>
      </c>
    </row>
    <row r="43" spans="1:7" s="356" customFormat="1" ht="21.75" customHeight="1">
      <c r="A43" s="726" t="s">
        <v>601</v>
      </c>
      <c r="B43" s="727"/>
      <c r="C43" s="727"/>
      <c r="D43" s="727"/>
      <c r="E43" s="727"/>
      <c r="F43" s="728"/>
    </row>
    <row r="44" spans="1:7" s="355" customFormat="1" ht="78.75">
      <c r="A44" s="712">
        <v>5</v>
      </c>
      <c r="B44" s="390" t="s">
        <v>600</v>
      </c>
      <c r="C44" s="412" t="s">
        <v>662</v>
      </c>
      <c r="D44" s="354" t="s">
        <v>599</v>
      </c>
      <c r="E44" s="353" t="s">
        <v>12</v>
      </c>
      <c r="F44" s="352" t="s">
        <v>56</v>
      </c>
      <c r="G44" s="356"/>
    </row>
    <row r="45" spans="1:7" s="355" customFormat="1" ht="64.5" customHeight="1">
      <c r="A45" s="713"/>
      <c r="B45" s="384"/>
      <c r="C45" s="350" t="s">
        <v>598</v>
      </c>
      <c r="D45" s="350"/>
      <c r="E45" s="465" t="s">
        <v>555</v>
      </c>
      <c r="F45" s="375" t="s">
        <v>551</v>
      </c>
    </row>
    <row r="46" spans="1:7" s="355" customFormat="1" ht="56.25">
      <c r="A46" s="714"/>
      <c r="B46" s="392"/>
      <c r="C46" s="462" t="s">
        <v>663</v>
      </c>
      <c r="D46" s="383"/>
      <c r="E46" s="464" t="s">
        <v>561</v>
      </c>
      <c r="F46" s="382" t="s">
        <v>589</v>
      </c>
    </row>
    <row r="47" spans="1:7" s="355" customFormat="1" ht="30" customHeight="1">
      <c r="A47" s="712">
        <v>6</v>
      </c>
      <c r="B47" s="732" t="s">
        <v>597</v>
      </c>
      <c r="C47" s="463" t="s">
        <v>596</v>
      </c>
      <c r="D47" s="354" t="s">
        <v>595</v>
      </c>
      <c r="E47" s="353" t="s">
        <v>56</v>
      </c>
      <c r="F47" s="352" t="s">
        <v>56</v>
      </c>
    </row>
    <row r="48" spans="1:7" s="355" customFormat="1" ht="45">
      <c r="A48" s="713"/>
      <c r="B48" s="733"/>
      <c r="C48" s="409" t="s">
        <v>664</v>
      </c>
      <c r="D48" s="350" t="s">
        <v>594</v>
      </c>
      <c r="E48" s="375" t="s">
        <v>56</v>
      </c>
      <c r="F48" s="375" t="s">
        <v>56</v>
      </c>
      <c r="G48" s="356"/>
    </row>
    <row r="49" spans="1:7" s="355" customFormat="1" ht="45">
      <c r="A49" s="713"/>
      <c r="B49" s="733"/>
      <c r="C49" s="409" t="s">
        <v>665</v>
      </c>
      <c r="D49" s="350" t="s">
        <v>593</v>
      </c>
      <c r="E49" s="375" t="s">
        <v>56</v>
      </c>
      <c r="F49" s="375" t="s">
        <v>56</v>
      </c>
      <c r="G49" s="356"/>
    </row>
    <row r="50" spans="1:7" s="355" customFormat="1">
      <c r="A50" s="714"/>
      <c r="B50" s="734"/>
      <c r="C50" s="462" t="s">
        <v>592</v>
      </c>
      <c r="D50" s="383" t="s">
        <v>591</v>
      </c>
      <c r="E50" s="361" t="s">
        <v>56</v>
      </c>
      <c r="F50" s="361" t="s">
        <v>56</v>
      </c>
      <c r="G50" s="356"/>
    </row>
    <row r="51" spans="1:7" s="335" customFormat="1">
      <c r="A51" s="715">
        <v>7</v>
      </c>
      <c r="B51" s="724" t="s">
        <v>590</v>
      </c>
      <c r="C51" s="459" t="s">
        <v>666</v>
      </c>
      <c r="D51" s="735" t="s">
        <v>545</v>
      </c>
      <c r="E51" s="443" t="s">
        <v>561</v>
      </c>
      <c r="F51" s="442" t="s">
        <v>552</v>
      </c>
    </row>
    <row r="52" spans="1:7" s="335" customFormat="1">
      <c r="A52" s="722"/>
      <c r="B52" s="737"/>
      <c r="C52" s="461" t="s">
        <v>667</v>
      </c>
      <c r="D52" s="736"/>
      <c r="E52" s="339" t="s">
        <v>561</v>
      </c>
      <c r="F52" s="445" t="s">
        <v>589</v>
      </c>
    </row>
    <row r="53" spans="1:7" s="335" customFormat="1" ht="30" customHeight="1">
      <c r="A53" s="715">
        <v>8</v>
      </c>
      <c r="B53" s="724" t="s">
        <v>588</v>
      </c>
      <c r="C53" s="401" t="s">
        <v>587</v>
      </c>
      <c r="D53" s="735" t="s">
        <v>545</v>
      </c>
      <c r="E53" s="443" t="s">
        <v>551</v>
      </c>
      <c r="F53" s="442" t="s">
        <v>554</v>
      </c>
    </row>
    <row r="54" spans="1:7" s="335" customFormat="1" ht="30" customHeight="1">
      <c r="A54" s="722"/>
      <c r="B54" s="737"/>
      <c r="C54" s="398" t="s">
        <v>586</v>
      </c>
      <c r="D54" s="736"/>
      <c r="E54" s="339" t="s">
        <v>581</v>
      </c>
      <c r="F54" s="445" t="s">
        <v>555</v>
      </c>
    </row>
    <row r="55" spans="1:7" s="335" customFormat="1" ht="45" customHeight="1">
      <c r="A55" s="715">
        <v>9</v>
      </c>
      <c r="B55" s="717" t="s">
        <v>585</v>
      </c>
      <c r="C55" s="460" t="s">
        <v>584</v>
      </c>
      <c r="D55" s="459" t="s">
        <v>583</v>
      </c>
      <c r="E55" s="443" t="s">
        <v>561</v>
      </c>
      <c r="F55" s="442" t="s">
        <v>561</v>
      </c>
    </row>
    <row r="56" spans="1:7" s="335" customFormat="1" ht="30" customHeight="1">
      <c r="A56" s="722"/>
      <c r="B56" s="723"/>
      <c r="C56" s="345" t="s">
        <v>582</v>
      </c>
      <c r="D56" s="398" t="s">
        <v>545</v>
      </c>
      <c r="E56" s="339" t="s">
        <v>581</v>
      </c>
      <c r="F56" s="445" t="s">
        <v>552</v>
      </c>
    </row>
    <row r="57" spans="1:7" s="335" customFormat="1" ht="30" customHeight="1">
      <c r="A57" s="715">
        <v>10</v>
      </c>
      <c r="B57" s="338" t="s">
        <v>577</v>
      </c>
      <c r="C57" s="336" t="s">
        <v>580</v>
      </c>
      <c r="D57" s="338" t="s">
        <v>579</v>
      </c>
      <c r="E57" s="332" t="s">
        <v>56</v>
      </c>
      <c r="F57" s="420" t="s">
        <v>56</v>
      </c>
    </row>
    <row r="58" spans="1:7" s="335" customFormat="1" ht="45">
      <c r="A58" s="716"/>
      <c r="B58" s="451"/>
      <c r="C58" s="458" t="s">
        <v>648</v>
      </c>
      <c r="D58" s="431" t="s">
        <v>578</v>
      </c>
      <c r="E58" s="348" t="s">
        <v>551</v>
      </c>
      <c r="F58" s="349" t="s">
        <v>551</v>
      </c>
    </row>
    <row r="59" spans="1:7" s="335" customFormat="1" ht="33.75" customHeight="1">
      <c r="A59" s="716"/>
      <c r="B59" s="451"/>
      <c r="C59" s="453" t="s">
        <v>576</v>
      </c>
      <c r="D59" s="740" t="s">
        <v>575</v>
      </c>
      <c r="E59" s="760" t="s">
        <v>560</v>
      </c>
      <c r="F59" s="760" t="s">
        <v>574</v>
      </c>
    </row>
    <row r="60" spans="1:7" s="335" customFormat="1" ht="81.95" customHeight="1">
      <c r="A60" s="716"/>
      <c r="B60" s="451"/>
      <c r="C60" s="451" t="s">
        <v>649</v>
      </c>
      <c r="D60" s="741"/>
      <c r="E60" s="761"/>
      <c r="F60" s="761"/>
    </row>
    <row r="61" spans="1:7" s="335" customFormat="1" ht="46.5" customHeight="1">
      <c r="A61" s="722"/>
      <c r="B61" s="451"/>
      <c r="C61" s="451" t="s">
        <v>650</v>
      </c>
      <c r="D61" s="344" t="s">
        <v>573</v>
      </c>
      <c r="E61" s="334" t="s">
        <v>554</v>
      </c>
      <c r="F61" s="346" t="s">
        <v>551</v>
      </c>
    </row>
    <row r="62" spans="1:7" s="335" customFormat="1" ht="56.25">
      <c r="A62" s="343">
        <v>11</v>
      </c>
      <c r="B62" s="342" t="s">
        <v>572</v>
      </c>
      <c r="C62" s="342" t="s">
        <v>651</v>
      </c>
      <c r="D62" s="424" t="s">
        <v>571</v>
      </c>
      <c r="E62" s="333" t="s">
        <v>560</v>
      </c>
      <c r="F62" s="457" t="s">
        <v>555</v>
      </c>
    </row>
    <row r="63" spans="1:7" s="335" customFormat="1" ht="43.5" customHeight="1">
      <c r="A63" s="715">
        <v>12</v>
      </c>
      <c r="B63" s="717" t="s">
        <v>570</v>
      </c>
      <c r="C63" s="456" t="s">
        <v>569</v>
      </c>
      <c r="D63" s="337" t="s">
        <v>568</v>
      </c>
      <c r="E63" s="332" t="s">
        <v>555</v>
      </c>
      <c r="F63" s="420" t="s">
        <v>561</v>
      </c>
    </row>
    <row r="64" spans="1:7" s="335" customFormat="1">
      <c r="A64" s="716"/>
      <c r="B64" s="718"/>
      <c r="C64" s="351" t="s">
        <v>652</v>
      </c>
      <c r="D64" s="431" t="s">
        <v>567</v>
      </c>
      <c r="E64" s="348" t="s">
        <v>561</v>
      </c>
      <c r="F64" s="349" t="s">
        <v>561</v>
      </c>
    </row>
    <row r="65" spans="1:6" s="335" customFormat="1" ht="45">
      <c r="A65" s="716"/>
      <c r="B65" s="718"/>
      <c r="C65" s="455" t="s">
        <v>653</v>
      </c>
      <c r="D65" s="344" t="s">
        <v>566</v>
      </c>
      <c r="E65" s="334" t="s">
        <v>552</v>
      </c>
      <c r="F65" s="346" t="s">
        <v>554</v>
      </c>
    </row>
    <row r="66" spans="1:6" s="335" customFormat="1" ht="45">
      <c r="A66" s="716"/>
      <c r="B66" s="718"/>
      <c r="C66" s="436" t="s">
        <v>654</v>
      </c>
      <c r="D66" s="435" t="s">
        <v>565</v>
      </c>
      <c r="E66" s="434" t="s">
        <v>561</v>
      </c>
      <c r="F66" s="433" t="s">
        <v>564</v>
      </c>
    </row>
    <row r="67" spans="1:6" s="335" customFormat="1" ht="171" customHeight="1">
      <c r="A67" s="716"/>
      <c r="B67" s="718"/>
      <c r="C67" s="738" t="s">
        <v>658</v>
      </c>
      <c r="D67" s="739"/>
      <c r="E67" s="334"/>
      <c r="F67" s="346"/>
    </row>
    <row r="68" spans="1:6" s="335" customFormat="1">
      <c r="A68" s="716"/>
      <c r="B68" s="718"/>
      <c r="C68" s="351" t="s">
        <v>668</v>
      </c>
      <c r="D68" s="431" t="s">
        <v>563</v>
      </c>
      <c r="E68" s="348" t="s">
        <v>555</v>
      </c>
      <c r="F68" s="349" t="s">
        <v>554</v>
      </c>
    </row>
    <row r="69" spans="1:6" s="335" customFormat="1" ht="42.75" customHeight="1">
      <c r="A69" s="452"/>
      <c r="B69" s="451"/>
      <c r="C69" s="450" t="s">
        <v>940</v>
      </c>
      <c r="D69" s="441"/>
      <c r="E69" s="348" t="s">
        <v>554</v>
      </c>
      <c r="F69" s="349" t="s">
        <v>554</v>
      </c>
    </row>
    <row r="70" spans="1:6" s="335" customFormat="1" ht="27" customHeight="1">
      <c r="A70" s="452"/>
      <c r="B70" s="451"/>
      <c r="C70" s="450" t="s">
        <v>562</v>
      </c>
      <c r="D70" s="441"/>
      <c r="E70" s="348" t="s">
        <v>561</v>
      </c>
      <c r="F70" s="349" t="s">
        <v>561</v>
      </c>
    </row>
    <row r="71" spans="1:6" s="335" customFormat="1">
      <c r="A71" s="452"/>
      <c r="B71" s="451"/>
      <c r="C71" s="450" t="s">
        <v>656</v>
      </c>
      <c r="D71" s="441"/>
      <c r="E71" s="348" t="s">
        <v>554</v>
      </c>
      <c r="F71" s="349" t="s">
        <v>554</v>
      </c>
    </row>
    <row r="72" spans="1:6" s="335" customFormat="1">
      <c r="A72" s="448"/>
      <c r="B72" s="446"/>
      <c r="C72" s="447" t="s">
        <v>657</v>
      </c>
      <c r="D72" s="421"/>
      <c r="E72" s="339" t="s">
        <v>551</v>
      </c>
      <c r="F72" s="445" t="s">
        <v>560</v>
      </c>
    </row>
    <row r="73" spans="1:6" s="335" customFormat="1" ht="45" customHeight="1">
      <c r="A73" s="715">
        <v>13</v>
      </c>
      <c r="B73" s="717" t="s">
        <v>559</v>
      </c>
      <c r="C73" s="411" t="s">
        <v>558</v>
      </c>
      <c r="D73" s="444" t="s">
        <v>557</v>
      </c>
      <c r="E73" s="443" t="s">
        <v>555</v>
      </c>
      <c r="F73" s="442" t="s">
        <v>551</v>
      </c>
    </row>
    <row r="74" spans="1:6" s="335" customFormat="1" ht="56.25">
      <c r="A74" s="716"/>
      <c r="B74" s="718"/>
      <c r="C74" s="437" t="s">
        <v>655</v>
      </c>
      <c r="D74" s="441" t="s">
        <v>556</v>
      </c>
      <c r="E74" s="440" t="s">
        <v>554</v>
      </c>
      <c r="F74" s="439" t="s">
        <v>555</v>
      </c>
    </row>
    <row r="75" spans="1:6" s="335" customFormat="1" ht="56.25">
      <c r="A75" s="716"/>
      <c r="B75" s="718"/>
      <c r="C75" s="351" t="s">
        <v>669</v>
      </c>
      <c r="D75" s="431"/>
      <c r="E75" s="348" t="s">
        <v>554</v>
      </c>
      <c r="F75" s="349" t="s">
        <v>554</v>
      </c>
    </row>
    <row r="76" spans="1:6" s="335" customFormat="1" ht="45">
      <c r="A76" s="716"/>
      <c r="B76" s="718"/>
      <c r="C76" s="438" t="s">
        <v>670</v>
      </c>
      <c r="D76" s="431" t="s">
        <v>553</v>
      </c>
      <c r="E76" s="348" t="s">
        <v>552</v>
      </c>
      <c r="F76" s="349" t="s">
        <v>551</v>
      </c>
    </row>
    <row r="77" spans="1:6" s="335" customFormat="1" ht="30.75" customHeight="1">
      <c r="A77" s="716"/>
      <c r="B77" s="718"/>
      <c r="C77" s="431" t="s">
        <v>550</v>
      </c>
      <c r="D77" s="431"/>
      <c r="E77" s="348" t="s">
        <v>12</v>
      </c>
      <c r="F77" s="349" t="s">
        <v>12</v>
      </c>
    </row>
    <row r="78" spans="1:6" s="335" customFormat="1" ht="67.5">
      <c r="A78" s="716"/>
      <c r="B78" s="718"/>
      <c r="C78" s="436" t="s">
        <v>678</v>
      </c>
      <c r="D78" s="435"/>
      <c r="E78" s="434" t="s">
        <v>549</v>
      </c>
      <c r="F78" s="433" t="s">
        <v>549</v>
      </c>
    </row>
    <row r="79" spans="1:6" s="335" customFormat="1" ht="45" customHeight="1">
      <c r="A79" s="715">
        <v>14</v>
      </c>
      <c r="B79" s="717" t="s">
        <v>548</v>
      </c>
      <c r="C79" s="432" t="s">
        <v>547</v>
      </c>
      <c r="D79" s="337" t="s">
        <v>546</v>
      </c>
      <c r="E79" s="332" t="s">
        <v>12</v>
      </c>
      <c r="F79" s="420" t="s">
        <v>12</v>
      </c>
    </row>
    <row r="80" spans="1:6" s="419" customFormat="1">
      <c r="A80" s="716"/>
      <c r="B80" s="718"/>
      <c r="C80" s="351" t="s">
        <v>671</v>
      </c>
      <c r="D80" s="431" t="s">
        <v>545</v>
      </c>
      <c r="E80" s="348" t="s">
        <v>12</v>
      </c>
      <c r="F80" s="349" t="s">
        <v>12</v>
      </c>
    </row>
    <row r="81" spans="1:7" s="419" customFormat="1">
      <c r="A81" s="716"/>
      <c r="B81" s="718"/>
      <c r="C81" s="351" t="s">
        <v>672</v>
      </c>
      <c r="D81" s="431" t="s">
        <v>545</v>
      </c>
      <c r="E81" s="348" t="s">
        <v>12</v>
      </c>
      <c r="F81" s="349" t="s">
        <v>12</v>
      </c>
    </row>
    <row r="82" spans="1:7" s="419" customFormat="1">
      <c r="A82" s="722"/>
      <c r="B82" s="723"/>
      <c r="C82" s="430" t="s">
        <v>673</v>
      </c>
      <c r="D82" s="429" t="s">
        <v>545</v>
      </c>
      <c r="E82" s="426" t="s">
        <v>12</v>
      </c>
      <c r="F82" s="423" t="s">
        <v>12</v>
      </c>
    </row>
    <row r="83" spans="1:7" s="419" customFormat="1" ht="46.5" customHeight="1">
      <c r="A83" s="422">
        <v>15</v>
      </c>
      <c r="B83" s="345" t="s">
        <v>544</v>
      </c>
      <c r="C83" s="428" t="s">
        <v>543</v>
      </c>
      <c r="D83" s="421" t="s">
        <v>542</v>
      </c>
      <c r="E83" s="426" t="s">
        <v>12</v>
      </c>
      <c r="F83" s="423" t="s">
        <v>12</v>
      </c>
    </row>
    <row r="84" spans="1:7" s="419" customFormat="1" ht="46.5" customHeight="1">
      <c r="A84" s="422">
        <v>16</v>
      </c>
      <c r="B84" s="342" t="s">
        <v>541</v>
      </c>
      <c r="C84" s="425" t="s">
        <v>540</v>
      </c>
      <c r="D84" s="427"/>
      <c r="E84" s="426" t="s">
        <v>12</v>
      </c>
      <c r="F84" s="423" t="s">
        <v>12</v>
      </c>
    </row>
    <row r="85" spans="1:7" s="419" customFormat="1" ht="45">
      <c r="A85" s="422">
        <v>17</v>
      </c>
      <c r="B85" s="342" t="s">
        <v>539</v>
      </c>
      <c r="C85" s="425" t="s">
        <v>674</v>
      </c>
      <c r="D85" s="424" t="s">
        <v>538</v>
      </c>
      <c r="E85" s="333" t="s">
        <v>12</v>
      </c>
      <c r="F85" s="423" t="s">
        <v>12</v>
      </c>
    </row>
    <row r="86" spans="1:7" s="419" customFormat="1" ht="56.25">
      <c r="A86" s="422">
        <v>18</v>
      </c>
      <c r="B86" s="340" t="s">
        <v>537</v>
      </c>
      <c r="C86" s="342" t="s">
        <v>675</v>
      </c>
      <c r="D86" s="337" t="s">
        <v>536</v>
      </c>
      <c r="E86" s="332" t="s">
        <v>12</v>
      </c>
      <c r="F86" s="420" t="s">
        <v>12</v>
      </c>
    </row>
    <row r="87" spans="1:7" s="356" customFormat="1" ht="41.25" customHeight="1">
      <c r="A87" s="712">
        <v>19</v>
      </c>
      <c r="B87" s="729" t="s">
        <v>535</v>
      </c>
      <c r="C87" s="391" t="s">
        <v>534</v>
      </c>
      <c r="D87" s="336" t="s">
        <v>533</v>
      </c>
      <c r="E87" s="418" t="s">
        <v>56</v>
      </c>
      <c r="F87" s="417" t="s">
        <v>56</v>
      </c>
    </row>
    <row r="88" spans="1:7" s="356" customFormat="1">
      <c r="A88" s="714"/>
      <c r="B88" s="731"/>
      <c r="C88" s="414" t="s">
        <v>532</v>
      </c>
      <c r="D88" s="345"/>
      <c r="E88" s="416" t="s">
        <v>56</v>
      </c>
      <c r="F88" s="415" t="s">
        <v>56</v>
      </c>
    </row>
    <row r="89" spans="1:7" s="355" customFormat="1" ht="45">
      <c r="A89" s="712">
        <v>20</v>
      </c>
      <c r="B89" s="390" t="s">
        <v>531</v>
      </c>
      <c r="C89" s="391" t="s">
        <v>676</v>
      </c>
      <c r="D89" s="336" t="s">
        <v>530</v>
      </c>
      <c r="E89" s="364" t="s">
        <v>56</v>
      </c>
      <c r="F89" s="364" t="s">
        <v>56</v>
      </c>
    </row>
    <row r="90" spans="1:7" s="355" customFormat="1">
      <c r="A90" s="714"/>
      <c r="B90" s="384"/>
      <c r="C90" s="414" t="s">
        <v>677</v>
      </c>
      <c r="D90" s="347"/>
      <c r="E90" s="361" t="s">
        <v>56</v>
      </c>
      <c r="F90" s="361" t="s">
        <v>56</v>
      </c>
    </row>
    <row r="91" spans="1:7" s="355" customFormat="1">
      <c r="A91" s="719">
        <v>21</v>
      </c>
      <c r="B91" s="732" t="s">
        <v>529</v>
      </c>
      <c r="C91" s="413" t="s">
        <v>679</v>
      </c>
      <c r="D91" s="724" t="s">
        <v>528</v>
      </c>
      <c r="E91" s="352" t="s">
        <v>56</v>
      </c>
      <c r="F91" s="352" t="s">
        <v>56</v>
      </c>
    </row>
    <row r="92" spans="1:7" s="355" customFormat="1" ht="22.5">
      <c r="A92" s="719"/>
      <c r="B92" s="734"/>
      <c r="C92" s="363" t="s">
        <v>527</v>
      </c>
      <c r="D92" s="737"/>
      <c r="E92" s="361" t="s">
        <v>12</v>
      </c>
      <c r="F92" s="361" t="s">
        <v>12</v>
      </c>
    </row>
    <row r="93" spans="1:7" s="355" customFormat="1" ht="157.5">
      <c r="A93" s="360">
        <v>22</v>
      </c>
      <c r="B93" s="396" t="s">
        <v>526</v>
      </c>
      <c r="C93" s="657" t="s">
        <v>941</v>
      </c>
      <c r="D93" s="358" t="s">
        <v>525</v>
      </c>
      <c r="E93" s="405" t="s">
        <v>56</v>
      </c>
      <c r="F93" s="405" t="s">
        <v>56</v>
      </c>
      <c r="G93" s="356"/>
    </row>
    <row r="94" spans="1:7" s="355" customFormat="1" ht="30.75" customHeight="1">
      <c r="A94" s="712">
        <v>23</v>
      </c>
      <c r="B94" s="354" t="s">
        <v>524</v>
      </c>
      <c r="C94" s="366" t="s">
        <v>523</v>
      </c>
      <c r="D94" s="742" t="s">
        <v>522</v>
      </c>
      <c r="E94" s="364" t="s">
        <v>56</v>
      </c>
      <c r="F94" s="364" t="s">
        <v>56</v>
      </c>
    </row>
    <row r="95" spans="1:7" s="355" customFormat="1" ht="58.5" customHeight="1">
      <c r="A95" s="713"/>
      <c r="B95" s="384"/>
      <c r="C95" s="388" t="s">
        <v>521</v>
      </c>
      <c r="D95" s="743"/>
      <c r="E95" s="375" t="s">
        <v>56</v>
      </c>
      <c r="F95" s="375" t="s">
        <v>56</v>
      </c>
      <c r="G95" s="356"/>
    </row>
    <row r="96" spans="1:7" s="355" customFormat="1" ht="101.25">
      <c r="A96" s="713"/>
      <c r="B96" s="482"/>
      <c r="C96" s="363" t="s">
        <v>942</v>
      </c>
      <c r="D96" s="743"/>
      <c r="E96" s="361" t="s">
        <v>56</v>
      </c>
      <c r="F96" s="361" t="s">
        <v>56</v>
      </c>
      <c r="G96" s="356"/>
    </row>
    <row r="97" spans="1:8" s="658" customFormat="1" ht="109.5" customHeight="1">
      <c r="A97" s="714"/>
      <c r="B97" s="661"/>
      <c r="C97" s="662" t="s">
        <v>943</v>
      </c>
      <c r="D97" s="744"/>
      <c r="E97" s="361" t="s">
        <v>56</v>
      </c>
      <c r="F97" s="361" t="s">
        <v>56</v>
      </c>
      <c r="G97" s="660"/>
      <c r="H97" s="659"/>
    </row>
    <row r="98" spans="1:8" s="355" customFormat="1" ht="60.75" customHeight="1">
      <c r="A98" s="712">
        <v>24</v>
      </c>
      <c r="B98" s="354" t="s">
        <v>520</v>
      </c>
      <c r="C98" s="391" t="s">
        <v>519</v>
      </c>
      <c r="D98" s="732" t="s">
        <v>518</v>
      </c>
      <c r="E98" s="364" t="s">
        <v>56</v>
      </c>
      <c r="F98" s="364" t="s">
        <v>56</v>
      </c>
    </row>
    <row r="99" spans="1:8" s="355" customFormat="1" ht="28.5" customHeight="1">
      <c r="A99" s="713"/>
      <c r="B99" s="384"/>
      <c r="C99" s="388" t="s">
        <v>517</v>
      </c>
      <c r="D99" s="733"/>
      <c r="E99" s="375" t="s">
        <v>56</v>
      </c>
      <c r="F99" s="375" t="s">
        <v>56</v>
      </c>
    </row>
    <row r="100" spans="1:8" s="355" customFormat="1" ht="52.5" customHeight="1">
      <c r="A100" s="712">
        <v>25</v>
      </c>
      <c r="B100" s="404" t="s">
        <v>516</v>
      </c>
      <c r="C100" s="481" t="s">
        <v>515</v>
      </c>
      <c r="D100" s="729" t="s">
        <v>514</v>
      </c>
      <c r="E100" s="352" t="s">
        <v>56</v>
      </c>
      <c r="F100" s="352" t="s">
        <v>56</v>
      </c>
    </row>
    <row r="101" spans="1:8" s="355" customFormat="1" ht="40.5" customHeight="1">
      <c r="A101" s="713"/>
      <c r="B101" s="402"/>
      <c r="C101" s="350" t="s">
        <v>513</v>
      </c>
      <c r="D101" s="730"/>
      <c r="E101" s="375" t="s">
        <v>56</v>
      </c>
      <c r="F101" s="375" t="s">
        <v>56</v>
      </c>
    </row>
    <row r="102" spans="1:8" s="355" customFormat="1" ht="40.5" customHeight="1">
      <c r="A102" s="714"/>
      <c r="B102" s="400"/>
      <c r="C102" s="345" t="s">
        <v>512</v>
      </c>
      <c r="D102" s="731"/>
      <c r="E102" s="361" t="s">
        <v>56</v>
      </c>
      <c r="F102" s="361" t="s">
        <v>56</v>
      </c>
    </row>
    <row r="103" spans="1:8" s="355" customFormat="1" ht="41.25" customHeight="1">
      <c r="A103" s="712">
        <v>26</v>
      </c>
      <c r="B103" s="390" t="s">
        <v>511</v>
      </c>
      <c r="C103" s="412" t="s">
        <v>510</v>
      </c>
      <c r="D103" s="411" t="s">
        <v>509</v>
      </c>
      <c r="E103" s="364" t="s">
        <v>56</v>
      </c>
      <c r="F103" s="364" t="s">
        <v>56</v>
      </c>
    </row>
    <row r="104" spans="1:8" s="407" customFormat="1" ht="157.5">
      <c r="A104" s="713"/>
      <c r="B104" s="384"/>
      <c r="C104" s="410" t="s">
        <v>949</v>
      </c>
      <c r="D104" s="409" t="s">
        <v>508</v>
      </c>
      <c r="E104" s="408" t="s">
        <v>12</v>
      </c>
      <c r="F104" s="408" t="s">
        <v>12</v>
      </c>
    </row>
    <row r="105" spans="1:8" s="355" customFormat="1" ht="67.5">
      <c r="A105" s="360">
        <v>27</v>
      </c>
      <c r="B105" s="406" t="s">
        <v>507</v>
      </c>
      <c r="C105" s="670" t="s">
        <v>950</v>
      </c>
      <c r="D105" s="358"/>
      <c r="E105" s="405" t="s">
        <v>56</v>
      </c>
      <c r="F105" s="405" t="s">
        <v>56</v>
      </c>
    </row>
    <row r="106" spans="1:8" s="355" customFormat="1" ht="30" customHeight="1">
      <c r="A106" s="712">
        <v>28</v>
      </c>
      <c r="B106" s="404" t="s">
        <v>506</v>
      </c>
      <c r="C106" s="403" t="s">
        <v>505</v>
      </c>
      <c r="D106" s="393"/>
      <c r="E106" s="364" t="s">
        <v>56</v>
      </c>
      <c r="F106" s="364" t="s">
        <v>56</v>
      </c>
    </row>
    <row r="107" spans="1:8" s="355" customFormat="1" ht="40.5" customHeight="1">
      <c r="A107" s="713"/>
      <c r="B107" s="402"/>
      <c r="C107" s="387" t="s">
        <v>504</v>
      </c>
      <c r="D107" s="401" t="s">
        <v>503</v>
      </c>
      <c r="E107" s="375" t="s">
        <v>56</v>
      </c>
      <c r="F107" s="375" t="s">
        <v>56</v>
      </c>
    </row>
    <row r="108" spans="1:8" s="355" customFormat="1" ht="48.75" customHeight="1">
      <c r="A108" s="714"/>
      <c r="B108" s="400"/>
      <c r="C108" s="399" t="s">
        <v>502</v>
      </c>
      <c r="D108" s="398" t="s">
        <v>501</v>
      </c>
      <c r="E108" s="361" t="s">
        <v>56</v>
      </c>
      <c r="F108" s="361" t="s">
        <v>56</v>
      </c>
    </row>
    <row r="109" spans="1:8" s="355" customFormat="1" ht="30" customHeight="1">
      <c r="A109" s="397">
        <v>29</v>
      </c>
      <c r="B109" s="396" t="s">
        <v>500</v>
      </c>
      <c r="C109" s="395" t="s">
        <v>499</v>
      </c>
      <c r="D109" s="395" t="s">
        <v>498</v>
      </c>
      <c r="E109" s="352" t="s">
        <v>56</v>
      </c>
      <c r="F109" s="352" t="s">
        <v>56</v>
      </c>
    </row>
    <row r="110" spans="1:8" s="355" customFormat="1" ht="52.5" customHeight="1">
      <c r="A110" s="394">
        <v>30</v>
      </c>
      <c r="B110" s="390" t="s">
        <v>497</v>
      </c>
      <c r="C110" s="391" t="s">
        <v>496</v>
      </c>
      <c r="D110" s="393"/>
      <c r="E110" s="364" t="s">
        <v>56</v>
      </c>
      <c r="F110" s="364" t="s">
        <v>56</v>
      </c>
      <c r="G110" s="356"/>
    </row>
    <row r="111" spans="1:8" s="355" customFormat="1" ht="52.5" customHeight="1">
      <c r="A111" s="712">
        <v>31</v>
      </c>
      <c r="B111" s="390" t="s">
        <v>495</v>
      </c>
      <c r="C111" s="391" t="s">
        <v>494</v>
      </c>
      <c r="D111" s="742" t="s">
        <v>493</v>
      </c>
      <c r="E111" s="364" t="s">
        <v>56</v>
      </c>
      <c r="F111" s="364" t="s">
        <v>56</v>
      </c>
    </row>
    <row r="112" spans="1:8" s="355" customFormat="1" ht="22.5">
      <c r="A112" s="713"/>
      <c r="B112" s="384"/>
      <c r="C112" s="388" t="s">
        <v>492</v>
      </c>
      <c r="D112" s="743"/>
      <c r="E112" s="375" t="s">
        <v>56</v>
      </c>
      <c r="F112" s="375" t="s">
        <v>56</v>
      </c>
    </row>
    <row r="113" spans="1:7" s="355" customFormat="1" ht="45">
      <c r="A113" s="713"/>
      <c r="B113" s="384"/>
      <c r="C113" s="388" t="s">
        <v>491</v>
      </c>
      <c r="D113" s="743"/>
      <c r="E113" s="375" t="s">
        <v>56</v>
      </c>
      <c r="F113" s="375" t="s">
        <v>56</v>
      </c>
    </row>
    <row r="114" spans="1:7" s="355" customFormat="1" ht="67.5">
      <c r="A114" s="713"/>
      <c r="B114" s="384"/>
      <c r="C114" s="388" t="s">
        <v>490</v>
      </c>
      <c r="D114" s="383"/>
      <c r="E114" s="375" t="s">
        <v>56</v>
      </c>
      <c r="F114" s="375" t="s">
        <v>56</v>
      </c>
      <c r="G114" s="356"/>
    </row>
    <row r="115" spans="1:7" s="355" customFormat="1" ht="22.5">
      <c r="A115" s="713"/>
      <c r="B115" s="384"/>
      <c r="C115" s="388" t="s">
        <v>489</v>
      </c>
      <c r="D115" s="383"/>
      <c r="E115" s="375" t="s">
        <v>56</v>
      </c>
      <c r="F115" s="375" t="s">
        <v>56</v>
      </c>
      <c r="G115" s="356"/>
    </row>
    <row r="116" spans="1:7" s="355" customFormat="1" ht="67.5">
      <c r="A116" s="713"/>
      <c r="B116" s="384"/>
      <c r="C116" s="388" t="s">
        <v>488</v>
      </c>
      <c r="D116" s="383"/>
      <c r="E116" s="375" t="s">
        <v>56</v>
      </c>
      <c r="F116" s="375" t="s">
        <v>56</v>
      </c>
    </row>
    <row r="117" spans="1:7" s="355" customFormat="1" ht="45">
      <c r="A117" s="714"/>
      <c r="B117" s="392"/>
      <c r="C117" s="363" t="s">
        <v>487</v>
      </c>
      <c r="D117" s="347"/>
      <c r="E117" s="361" t="s">
        <v>56</v>
      </c>
      <c r="F117" s="361" t="s">
        <v>56</v>
      </c>
    </row>
    <row r="118" spans="1:7" s="355" customFormat="1" ht="78.75">
      <c r="A118" s="712">
        <v>32</v>
      </c>
      <c r="B118" s="354" t="s">
        <v>486</v>
      </c>
      <c r="C118" s="391" t="s">
        <v>951</v>
      </c>
      <c r="D118" s="389" t="s">
        <v>485</v>
      </c>
      <c r="E118" s="364" t="s">
        <v>56</v>
      </c>
      <c r="F118" s="364" t="s">
        <v>56</v>
      </c>
    </row>
    <row r="119" spans="1:7" s="355" customFormat="1" ht="45">
      <c r="A119" s="713"/>
      <c r="B119" s="386"/>
      <c r="C119" s="388" t="s">
        <v>484</v>
      </c>
      <c r="D119" s="383"/>
      <c r="E119" s="375" t="s">
        <v>56</v>
      </c>
      <c r="F119" s="375" t="s">
        <v>56</v>
      </c>
    </row>
    <row r="120" spans="1:7" s="355" customFormat="1">
      <c r="A120" s="713"/>
      <c r="B120" s="386"/>
      <c r="C120" s="388" t="s">
        <v>483</v>
      </c>
      <c r="D120" s="383"/>
      <c r="E120" s="375" t="s">
        <v>56</v>
      </c>
      <c r="F120" s="375" t="s">
        <v>56</v>
      </c>
    </row>
    <row r="121" spans="1:7" s="355" customFormat="1">
      <c r="A121" s="713"/>
      <c r="B121" s="386"/>
      <c r="C121" s="387" t="s">
        <v>482</v>
      </c>
      <c r="D121" s="383"/>
      <c r="E121" s="375" t="s">
        <v>12</v>
      </c>
      <c r="F121" s="375" t="s">
        <v>56</v>
      </c>
    </row>
    <row r="122" spans="1:7" s="355" customFormat="1" ht="60.75" customHeight="1">
      <c r="A122" s="714"/>
      <c r="B122" s="386"/>
      <c r="C122" s="385" t="s">
        <v>481</v>
      </c>
      <c r="D122" s="383"/>
      <c r="E122" s="382" t="s">
        <v>12</v>
      </c>
      <c r="F122" s="382" t="s">
        <v>12</v>
      </c>
      <c r="G122" s="356"/>
    </row>
    <row r="123" spans="1:7" s="367" customFormat="1" ht="135" customHeight="1">
      <c r="A123" s="712">
        <v>33</v>
      </c>
      <c r="B123" s="381" t="s">
        <v>480</v>
      </c>
      <c r="C123" s="380" t="s">
        <v>479</v>
      </c>
      <c r="D123" s="379" t="s">
        <v>478</v>
      </c>
      <c r="E123" s="352" t="s">
        <v>56</v>
      </c>
      <c r="F123" s="352" t="s">
        <v>56</v>
      </c>
    </row>
    <row r="124" spans="1:7" s="367" customFormat="1" ht="56.25">
      <c r="A124" s="713"/>
      <c r="B124" s="378"/>
      <c r="C124" s="377" t="s">
        <v>477</v>
      </c>
      <c r="D124" s="376" t="s">
        <v>476</v>
      </c>
      <c r="E124" s="375" t="s">
        <v>56</v>
      </c>
      <c r="F124" s="375" t="s">
        <v>56</v>
      </c>
    </row>
    <row r="125" spans="1:7" s="367" customFormat="1" ht="45">
      <c r="A125" s="714"/>
      <c r="B125" s="374"/>
      <c r="C125" s="373" t="s">
        <v>475</v>
      </c>
      <c r="D125" s="372" t="s">
        <v>474</v>
      </c>
      <c r="E125" s="371" t="s">
        <v>56</v>
      </c>
      <c r="F125" s="371" t="s">
        <v>56</v>
      </c>
    </row>
    <row r="126" spans="1:7" s="367" customFormat="1" ht="45" customHeight="1">
      <c r="A126" s="370">
        <v>34</v>
      </c>
      <c r="B126" s="342" t="s">
        <v>473</v>
      </c>
      <c r="C126" s="369" t="s">
        <v>472</v>
      </c>
      <c r="D126" s="368" t="s">
        <v>471</v>
      </c>
      <c r="E126" s="333" t="s">
        <v>56</v>
      </c>
      <c r="F126" s="333" t="s">
        <v>56</v>
      </c>
    </row>
    <row r="127" spans="1:7" s="355" customFormat="1" ht="22.5">
      <c r="A127" s="712">
        <v>35</v>
      </c>
      <c r="B127" s="354" t="s">
        <v>470</v>
      </c>
      <c r="C127" s="366" t="s">
        <v>469</v>
      </c>
      <c r="D127" s="365" t="s">
        <v>468</v>
      </c>
      <c r="E127" s="364" t="s">
        <v>56</v>
      </c>
      <c r="F127" s="364" t="s">
        <v>56</v>
      </c>
    </row>
    <row r="128" spans="1:7" s="355" customFormat="1" ht="195.75" customHeight="1">
      <c r="A128" s="714"/>
      <c r="B128" s="347"/>
      <c r="C128" s="363" t="s">
        <v>467</v>
      </c>
      <c r="D128" s="362" t="s">
        <v>466</v>
      </c>
      <c r="E128" s="361" t="s">
        <v>56</v>
      </c>
      <c r="F128" s="361" t="s">
        <v>56</v>
      </c>
      <c r="G128" s="356"/>
    </row>
    <row r="129" spans="1:7" s="664" customFormat="1" ht="66.75" customHeight="1">
      <c r="A129" s="702">
        <v>36</v>
      </c>
      <c r="B129" s="667" t="s">
        <v>944</v>
      </c>
      <c r="C129" s="674" t="s">
        <v>946</v>
      </c>
      <c r="D129" s="705" t="s">
        <v>948</v>
      </c>
      <c r="E129" s="663" t="s">
        <v>56</v>
      </c>
      <c r="F129" s="663" t="s">
        <v>56</v>
      </c>
    </row>
    <row r="130" spans="1:7" s="664" customFormat="1" ht="54" customHeight="1">
      <c r="A130" s="703"/>
      <c r="B130" s="668"/>
      <c r="C130" s="675" t="s">
        <v>945</v>
      </c>
      <c r="D130" s="706"/>
      <c r="E130" s="665" t="s">
        <v>56</v>
      </c>
      <c r="F130" s="665" t="s">
        <v>56</v>
      </c>
    </row>
    <row r="131" spans="1:7" s="664" customFormat="1" ht="90.75" customHeight="1">
      <c r="A131" s="704"/>
      <c r="B131" s="669"/>
      <c r="C131" s="676" t="s">
        <v>947</v>
      </c>
      <c r="D131" s="707"/>
      <c r="E131" s="666" t="s">
        <v>56</v>
      </c>
      <c r="F131" s="666" t="s">
        <v>56</v>
      </c>
    </row>
    <row r="132" spans="1:7" s="664" customFormat="1" ht="166.5" customHeight="1">
      <c r="A132" s="360">
        <v>37</v>
      </c>
      <c r="B132" s="342" t="s">
        <v>954</v>
      </c>
      <c r="C132" s="677" t="s">
        <v>952</v>
      </c>
      <c r="D132" s="673" t="s">
        <v>953</v>
      </c>
      <c r="E132" s="671"/>
      <c r="F132" s="671"/>
      <c r="G132" s="672"/>
    </row>
    <row r="133" spans="1:7" s="356" customFormat="1" ht="21.75" customHeight="1">
      <c r="A133" s="726" t="s">
        <v>465</v>
      </c>
      <c r="B133" s="727"/>
      <c r="C133" s="727"/>
      <c r="D133" s="727"/>
      <c r="E133" s="727"/>
      <c r="F133" s="728"/>
    </row>
    <row r="134" spans="1:7" s="355" customFormat="1" ht="260.25" customHeight="1">
      <c r="A134" s="360">
        <v>38</v>
      </c>
      <c r="B134" s="342"/>
      <c r="C134" s="359" t="s">
        <v>464</v>
      </c>
      <c r="D134" s="358" t="s">
        <v>463</v>
      </c>
      <c r="E134" s="357" t="s">
        <v>56</v>
      </c>
      <c r="F134" s="357" t="s">
        <v>12</v>
      </c>
      <c r="G134" s="356"/>
    </row>
  </sheetData>
  <mergeCells count="63">
    <mergeCell ref="A5:F5"/>
    <mergeCell ref="A8:F8"/>
    <mergeCell ref="A133:F133"/>
    <mergeCell ref="A103:A104"/>
    <mergeCell ref="A98:A99"/>
    <mergeCell ref="A106:A108"/>
    <mergeCell ref="A111:A117"/>
    <mergeCell ref="A123:A125"/>
    <mergeCell ref="D98:D99"/>
    <mergeCell ref="A127:A128"/>
    <mergeCell ref="A9:A19"/>
    <mergeCell ref="B19:F19"/>
    <mergeCell ref="D9:D11"/>
    <mergeCell ref="E59:E60"/>
    <mergeCell ref="F59:F60"/>
    <mergeCell ref="D111:D113"/>
    <mergeCell ref="A1:F1"/>
    <mergeCell ref="A100:A102"/>
    <mergeCell ref="D3:D4"/>
    <mergeCell ref="E3:F3"/>
    <mergeCell ref="A6:A7"/>
    <mergeCell ref="D91:D92"/>
    <mergeCell ref="A51:A52"/>
    <mergeCell ref="B87:B88"/>
    <mergeCell ref="B91:B92"/>
    <mergeCell ref="D51:D52"/>
    <mergeCell ref="A55:A56"/>
    <mergeCell ref="A3:B4"/>
    <mergeCell ref="C3:C4"/>
    <mergeCell ref="B51:B52"/>
    <mergeCell ref="A47:A50"/>
    <mergeCell ref="B22:B25"/>
    <mergeCell ref="A21:F21"/>
    <mergeCell ref="A43:F43"/>
    <mergeCell ref="A53:A54"/>
    <mergeCell ref="D100:D102"/>
    <mergeCell ref="B47:B50"/>
    <mergeCell ref="D53:D54"/>
    <mergeCell ref="B53:B54"/>
    <mergeCell ref="C67:D67"/>
    <mergeCell ref="B55:B56"/>
    <mergeCell ref="D59:D60"/>
    <mergeCell ref="A44:A46"/>
    <mergeCell ref="A57:A58"/>
    <mergeCell ref="A59:A61"/>
    <mergeCell ref="D94:D97"/>
    <mergeCell ref="A94:A97"/>
    <mergeCell ref="A129:A131"/>
    <mergeCell ref="D129:D131"/>
    <mergeCell ref="A2:F2"/>
    <mergeCell ref="A22:A38"/>
    <mergeCell ref="A118:A122"/>
    <mergeCell ref="A63:A68"/>
    <mergeCell ref="B63:B68"/>
    <mergeCell ref="A87:A88"/>
    <mergeCell ref="A89:A90"/>
    <mergeCell ref="A91:A92"/>
    <mergeCell ref="D15:D16"/>
    <mergeCell ref="D17:D18"/>
    <mergeCell ref="A73:A78"/>
    <mergeCell ref="B73:B78"/>
    <mergeCell ref="A79:A82"/>
    <mergeCell ref="B79:B82"/>
  </mergeCells>
  <phoneticPr fontId="2"/>
  <pageMargins left="0.59055118110236227" right="0.31496062992125984" top="0.70866141732283472" bottom="0.11811023622047245" header="0.19685039370078741" footer="0.11811023622047245"/>
  <pageSetup paperSize="9" fitToHeight="13" orientation="portrait" horizontalDpi="300" verticalDpi="300" r:id="rId1"/>
  <headerFooter alignWithMargins="0">
    <oddFooter>&amp;C&amp;P</oddFooter>
  </headerFooter>
  <rowBreaks count="3" manualBreakCount="3">
    <brk id="20" max="16383" man="1"/>
    <brk id="38" max="16383"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4</xdr:col>
                    <xdr:colOff>66675</xdr:colOff>
                    <xdr:row>131</xdr:row>
                    <xdr:rowOff>47625</xdr:rowOff>
                  </from>
                  <to>
                    <xdr:col>4</xdr:col>
                    <xdr:colOff>295275</xdr:colOff>
                    <xdr:row>131</xdr:row>
                    <xdr:rowOff>285750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5</xdr:col>
                    <xdr:colOff>66675</xdr:colOff>
                    <xdr:row>131</xdr:row>
                    <xdr:rowOff>47625</xdr:rowOff>
                  </from>
                  <to>
                    <xdr:col>5</xdr:col>
                    <xdr:colOff>295275</xdr:colOff>
                    <xdr:row>131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view="pageBreakPreview" zoomScaleNormal="100" workbookViewId="0">
      <selection activeCell="A128" sqref="A128:XFD128"/>
    </sheetView>
  </sheetViews>
  <sheetFormatPr defaultColWidth="9" defaultRowHeight="20.100000000000001" customHeight="1"/>
  <cols>
    <col min="1" max="1" width="26.125" style="68" customWidth="1"/>
    <col min="2" max="2" width="58.125" style="2" customWidth="1"/>
    <col min="3" max="3" width="4.125" style="4" customWidth="1"/>
    <col min="4" max="4" width="15.625" style="5" customWidth="1"/>
    <col min="5" max="5" width="30.625" style="2" customWidth="1"/>
    <col min="6" max="16384" width="9" style="1"/>
  </cols>
  <sheetData>
    <row r="1" spans="1:6" s="325" customFormat="1" ht="36.75" customHeight="1">
      <c r="A1" s="582" t="s">
        <v>939</v>
      </c>
      <c r="B1" s="582"/>
      <c r="C1" s="582"/>
      <c r="D1" s="582"/>
      <c r="E1" s="582"/>
    </row>
    <row r="2" spans="1:6" s="325" customFormat="1" ht="20.25" customHeight="1">
      <c r="A2" s="3" t="s">
        <v>2</v>
      </c>
      <c r="B2" s="3" t="s">
        <v>3</v>
      </c>
      <c r="C2" s="762" t="s">
        <v>4</v>
      </c>
      <c r="D2" s="763"/>
      <c r="E2" s="583" t="s">
        <v>938</v>
      </c>
      <c r="F2" s="326"/>
    </row>
    <row r="3" spans="1:6" ht="20.100000000000001" customHeight="1">
      <c r="A3" s="69" t="s">
        <v>55</v>
      </c>
      <c r="B3" s="70" t="s">
        <v>838</v>
      </c>
      <c r="C3" s="71" t="s">
        <v>56</v>
      </c>
      <c r="D3" s="72" t="s">
        <v>17</v>
      </c>
      <c r="E3" s="73"/>
    </row>
    <row r="4" spans="1:6" s="74" customFormat="1" ht="27">
      <c r="A4" s="486" t="s">
        <v>35</v>
      </c>
      <c r="B4" s="50" t="s">
        <v>36</v>
      </c>
      <c r="C4" s="51" t="s">
        <v>28</v>
      </c>
      <c r="D4" s="52" t="s">
        <v>839</v>
      </c>
      <c r="E4" s="49"/>
    </row>
    <row r="5" spans="1:6" ht="45" customHeight="1">
      <c r="A5" s="484"/>
      <c r="B5" s="55" t="s">
        <v>57</v>
      </c>
      <c r="C5" s="12" t="s">
        <v>28</v>
      </c>
      <c r="D5" s="13" t="s">
        <v>839</v>
      </c>
      <c r="E5" s="56"/>
    </row>
    <row r="6" spans="1:6" ht="14.25">
      <c r="A6" s="484"/>
      <c r="B6" s="55" t="s">
        <v>37</v>
      </c>
      <c r="C6" s="12" t="s">
        <v>28</v>
      </c>
      <c r="D6" s="13" t="s">
        <v>839</v>
      </c>
      <c r="E6" s="56"/>
    </row>
    <row r="7" spans="1:6" ht="27">
      <c r="A7" s="487"/>
      <c r="B7" s="53" t="s">
        <v>76</v>
      </c>
      <c r="C7" s="19" t="s">
        <v>28</v>
      </c>
      <c r="D7" s="20" t="s">
        <v>839</v>
      </c>
      <c r="E7" s="54"/>
    </row>
    <row r="8" spans="1:6" ht="40.5">
      <c r="A8" s="486" t="s">
        <v>840</v>
      </c>
      <c r="B8" s="50" t="s">
        <v>841</v>
      </c>
      <c r="C8" s="51" t="s">
        <v>842</v>
      </c>
      <c r="D8" s="52" t="s">
        <v>17</v>
      </c>
      <c r="E8" s="49"/>
    </row>
    <row r="9" spans="1:6" ht="60" customHeight="1">
      <c r="A9" s="484"/>
      <c r="B9" s="55" t="s">
        <v>843</v>
      </c>
      <c r="C9" s="12" t="s">
        <v>28</v>
      </c>
      <c r="D9" s="13" t="s">
        <v>17</v>
      </c>
      <c r="E9" s="56"/>
    </row>
    <row r="10" spans="1:6" ht="29.25" customHeight="1">
      <c r="A10" s="484"/>
      <c r="B10" s="53" t="s">
        <v>844</v>
      </c>
      <c r="C10" s="12" t="s">
        <v>28</v>
      </c>
      <c r="D10" s="61" t="s">
        <v>9</v>
      </c>
      <c r="E10" s="54"/>
    </row>
    <row r="11" spans="1:6" ht="30" customHeight="1">
      <c r="A11" s="484"/>
      <c r="B11" s="55" t="s">
        <v>845</v>
      </c>
      <c r="C11" s="12" t="s">
        <v>846</v>
      </c>
      <c r="D11" s="13" t="s">
        <v>9</v>
      </c>
      <c r="E11" s="56"/>
    </row>
    <row r="12" spans="1:6" ht="45" customHeight="1">
      <c r="A12" s="484"/>
      <c r="B12" s="55" t="s">
        <v>847</v>
      </c>
      <c r="C12" s="12" t="s">
        <v>846</v>
      </c>
      <c r="D12" s="13" t="s">
        <v>9</v>
      </c>
      <c r="E12" s="56"/>
    </row>
    <row r="13" spans="1:6" ht="30" customHeight="1">
      <c r="A13" s="584"/>
      <c r="B13" s="75" t="s">
        <v>848</v>
      </c>
      <c r="C13" s="76" t="s">
        <v>28</v>
      </c>
      <c r="D13" s="77" t="s">
        <v>66</v>
      </c>
      <c r="E13" s="78"/>
    </row>
    <row r="14" spans="1:6" ht="19.5" customHeight="1">
      <c r="A14" s="485"/>
      <c r="B14" s="57" t="s">
        <v>849</v>
      </c>
      <c r="C14" s="17" t="s">
        <v>850</v>
      </c>
      <c r="D14" s="18" t="s">
        <v>851</v>
      </c>
      <c r="E14" s="58"/>
    </row>
    <row r="15" spans="1:6" s="6" customFormat="1" ht="40.5">
      <c r="A15" s="486" t="s">
        <v>852</v>
      </c>
      <c r="B15" s="50" t="s">
        <v>853</v>
      </c>
      <c r="C15" s="51" t="s">
        <v>850</v>
      </c>
      <c r="D15" s="52" t="s">
        <v>17</v>
      </c>
      <c r="E15" s="49"/>
    </row>
    <row r="16" spans="1:6" s="6" customFormat="1" ht="40.5">
      <c r="A16" s="484"/>
      <c r="B16" s="55" t="s">
        <v>843</v>
      </c>
      <c r="C16" s="12" t="s">
        <v>850</v>
      </c>
      <c r="D16" s="13" t="s">
        <v>17</v>
      </c>
      <c r="E16" s="56"/>
    </row>
    <row r="17" spans="1:5" s="6" customFormat="1" ht="14.25">
      <c r="A17" s="484"/>
      <c r="B17" s="53" t="s">
        <v>844</v>
      </c>
      <c r="C17" s="12" t="s">
        <v>854</v>
      </c>
      <c r="D17" s="61" t="s">
        <v>9</v>
      </c>
      <c r="E17" s="54"/>
    </row>
    <row r="18" spans="1:5" s="6" customFormat="1" ht="20.100000000000001" customHeight="1">
      <c r="A18" s="484"/>
      <c r="B18" s="55" t="s">
        <v>845</v>
      </c>
      <c r="C18" s="12" t="s">
        <v>850</v>
      </c>
      <c r="D18" s="13" t="s">
        <v>9</v>
      </c>
      <c r="E18" s="56"/>
    </row>
    <row r="19" spans="1:5" s="6" customFormat="1" ht="14.25">
      <c r="A19" s="484"/>
      <c r="B19" s="55" t="s">
        <v>847</v>
      </c>
      <c r="C19" s="12" t="s">
        <v>28</v>
      </c>
      <c r="D19" s="13" t="s">
        <v>9</v>
      </c>
      <c r="E19" s="56"/>
    </row>
    <row r="20" spans="1:5" s="6" customFormat="1" ht="20.100000000000001" customHeight="1">
      <c r="A20" s="584"/>
      <c r="B20" s="75" t="s">
        <v>848</v>
      </c>
      <c r="C20" s="76" t="s">
        <v>850</v>
      </c>
      <c r="D20" s="77" t="s">
        <v>66</v>
      </c>
      <c r="E20" s="78"/>
    </row>
    <row r="21" spans="1:5" s="6" customFormat="1" ht="35.1" customHeight="1">
      <c r="A21" s="485"/>
      <c r="B21" s="57" t="s">
        <v>849</v>
      </c>
      <c r="C21" s="17" t="s">
        <v>28</v>
      </c>
      <c r="D21" s="18" t="s">
        <v>851</v>
      </c>
      <c r="E21" s="58"/>
    </row>
    <row r="22" spans="1:5" s="6" customFormat="1" ht="67.5">
      <c r="A22" s="585" t="s">
        <v>855</v>
      </c>
      <c r="B22" s="586" t="s">
        <v>856</v>
      </c>
      <c r="C22" s="587" t="s">
        <v>850</v>
      </c>
      <c r="D22" s="588" t="s">
        <v>9</v>
      </c>
      <c r="E22" s="589"/>
    </row>
    <row r="23" spans="1:5" s="6" customFormat="1" ht="45" customHeight="1">
      <c r="A23" s="590"/>
      <c r="B23" s="591" t="s">
        <v>857</v>
      </c>
      <c r="C23" s="592" t="s">
        <v>28</v>
      </c>
      <c r="D23" s="593" t="s">
        <v>9</v>
      </c>
      <c r="E23" s="594"/>
    </row>
    <row r="24" spans="1:5" s="6" customFormat="1" ht="45" customHeight="1">
      <c r="A24" s="484"/>
      <c r="B24" s="595" t="s">
        <v>858</v>
      </c>
      <c r="C24" s="596" t="s">
        <v>850</v>
      </c>
      <c r="D24" s="597" t="s">
        <v>859</v>
      </c>
      <c r="E24" s="598"/>
    </row>
    <row r="25" spans="1:5" s="6" customFormat="1" ht="19.5" customHeight="1">
      <c r="A25" s="485"/>
      <c r="B25" s="599" t="s">
        <v>67</v>
      </c>
      <c r="C25" s="600" t="s">
        <v>28</v>
      </c>
      <c r="D25" s="601" t="s">
        <v>66</v>
      </c>
      <c r="E25" s="602"/>
    </row>
    <row r="26" spans="1:5" s="6" customFormat="1" ht="67.5">
      <c r="A26" s="483" t="s">
        <v>860</v>
      </c>
      <c r="B26" s="586" t="s">
        <v>861</v>
      </c>
      <c r="C26" s="587" t="s">
        <v>850</v>
      </c>
      <c r="D26" s="588" t="s">
        <v>9</v>
      </c>
      <c r="E26" s="598"/>
    </row>
    <row r="27" spans="1:5" s="6" customFormat="1" ht="19.5" customHeight="1">
      <c r="A27" s="580"/>
      <c r="B27" s="591" t="s">
        <v>857</v>
      </c>
      <c r="C27" s="592" t="s">
        <v>28</v>
      </c>
      <c r="D27" s="593" t="s">
        <v>9</v>
      </c>
      <c r="E27" s="594"/>
    </row>
    <row r="28" spans="1:5" s="6" customFormat="1" ht="45" customHeight="1">
      <c r="A28" s="580"/>
      <c r="B28" s="595" t="s">
        <v>858</v>
      </c>
      <c r="C28" s="596" t="s">
        <v>850</v>
      </c>
      <c r="D28" s="597" t="s">
        <v>859</v>
      </c>
      <c r="E28" s="594"/>
    </row>
    <row r="29" spans="1:5" s="6" customFormat="1" ht="30" customHeight="1">
      <c r="A29" s="581"/>
      <c r="B29" s="599" t="s">
        <v>67</v>
      </c>
      <c r="C29" s="600" t="s">
        <v>846</v>
      </c>
      <c r="D29" s="601" t="s">
        <v>66</v>
      </c>
      <c r="E29" s="602"/>
    </row>
    <row r="30" spans="1:5" s="6" customFormat="1" ht="30" customHeight="1">
      <c r="A30" s="488" t="s">
        <v>862</v>
      </c>
      <c r="B30" s="586" t="s">
        <v>863</v>
      </c>
      <c r="C30" s="9" t="s">
        <v>28</v>
      </c>
      <c r="D30" s="10" t="s">
        <v>10</v>
      </c>
      <c r="E30" s="8"/>
    </row>
    <row r="31" spans="1:5" s="6" customFormat="1" ht="40.5">
      <c r="A31" s="484"/>
      <c r="B31" s="603" t="s">
        <v>864</v>
      </c>
      <c r="C31" s="592" t="s">
        <v>865</v>
      </c>
      <c r="D31" s="604" t="s">
        <v>9</v>
      </c>
      <c r="E31" s="11"/>
    </row>
    <row r="32" spans="1:5" s="6" customFormat="1" ht="19.5" customHeight="1">
      <c r="A32" s="484"/>
      <c r="B32" s="11" t="s">
        <v>5</v>
      </c>
      <c r="C32" s="12" t="s">
        <v>850</v>
      </c>
      <c r="D32" s="13" t="s">
        <v>9</v>
      </c>
      <c r="E32" s="11"/>
    </row>
    <row r="33" spans="1:5" s="6" customFormat="1" ht="34.5" customHeight="1">
      <c r="A33" s="484"/>
      <c r="B33" s="11" t="s">
        <v>866</v>
      </c>
      <c r="C33" s="12" t="s">
        <v>850</v>
      </c>
      <c r="D33" s="13" t="s">
        <v>8</v>
      </c>
      <c r="E33" s="11"/>
    </row>
    <row r="34" spans="1:5" s="6" customFormat="1" ht="19.5" customHeight="1">
      <c r="A34" s="484"/>
      <c r="B34" s="11" t="s">
        <v>7</v>
      </c>
      <c r="C34" s="12" t="s">
        <v>850</v>
      </c>
      <c r="D34" s="13" t="s">
        <v>867</v>
      </c>
      <c r="E34" s="11"/>
    </row>
    <row r="35" spans="1:5" s="6" customFormat="1" ht="45" customHeight="1">
      <c r="A35" s="487"/>
      <c r="B35" s="15" t="s">
        <v>11</v>
      </c>
      <c r="C35" s="17" t="s">
        <v>28</v>
      </c>
      <c r="D35" s="18" t="s">
        <v>867</v>
      </c>
      <c r="E35" s="15"/>
    </row>
    <row r="36" spans="1:5" s="6" customFormat="1" ht="19.5" customHeight="1">
      <c r="A36" s="605" t="s">
        <v>868</v>
      </c>
      <c r="B36" s="586" t="s">
        <v>869</v>
      </c>
      <c r="C36" s="587" t="s">
        <v>28</v>
      </c>
      <c r="D36" s="588" t="s">
        <v>17</v>
      </c>
      <c r="E36" s="589"/>
    </row>
    <row r="37" spans="1:5" s="6" customFormat="1" ht="27">
      <c r="A37" s="487"/>
      <c r="B37" s="599" t="s">
        <v>870</v>
      </c>
      <c r="C37" s="600" t="s">
        <v>850</v>
      </c>
      <c r="D37" s="601" t="s">
        <v>9</v>
      </c>
      <c r="E37" s="602"/>
    </row>
    <row r="38" spans="1:5" s="6" customFormat="1" ht="30.75" customHeight="1">
      <c r="A38" s="483" t="s">
        <v>871</v>
      </c>
      <c r="B38" s="606" t="s">
        <v>872</v>
      </c>
      <c r="C38" s="587" t="s">
        <v>850</v>
      </c>
      <c r="D38" s="607" t="s">
        <v>17</v>
      </c>
      <c r="E38" s="589"/>
    </row>
    <row r="39" spans="1:5" ht="19.5" customHeight="1">
      <c r="A39" s="580"/>
      <c r="B39" s="595" t="s">
        <v>873</v>
      </c>
      <c r="C39" s="596" t="s">
        <v>865</v>
      </c>
      <c r="D39" s="597" t="s">
        <v>17</v>
      </c>
      <c r="E39" s="598"/>
    </row>
    <row r="40" spans="1:5" ht="40.5">
      <c r="A40" s="580"/>
      <c r="B40" s="608" t="s">
        <v>874</v>
      </c>
      <c r="C40" s="592" t="s">
        <v>850</v>
      </c>
      <c r="D40" s="593" t="s">
        <v>9</v>
      </c>
      <c r="E40" s="594"/>
    </row>
    <row r="41" spans="1:5" ht="18.75" customHeight="1">
      <c r="A41" s="581"/>
      <c r="B41" s="599" t="s">
        <v>875</v>
      </c>
      <c r="C41" s="609" t="s">
        <v>850</v>
      </c>
      <c r="D41" s="610" t="s">
        <v>17</v>
      </c>
      <c r="E41" s="611"/>
    </row>
    <row r="42" spans="1:5" ht="18.75" customHeight="1">
      <c r="A42" s="483" t="s">
        <v>876</v>
      </c>
      <c r="B42" s="70" t="s">
        <v>877</v>
      </c>
      <c r="C42" s="587" t="s">
        <v>850</v>
      </c>
      <c r="D42" s="588" t="s">
        <v>17</v>
      </c>
      <c r="E42" s="589"/>
    </row>
    <row r="43" spans="1:5" ht="30" customHeight="1">
      <c r="A43" s="485"/>
      <c r="B43" s="599" t="s">
        <v>878</v>
      </c>
      <c r="C43" s="600" t="s">
        <v>850</v>
      </c>
      <c r="D43" s="601" t="s">
        <v>17</v>
      </c>
      <c r="E43" s="602"/>
    </row>
    <row r="44" spans="1:5" ht="19.5" customHeight="1">
      <c r="A44" s="488" t="s">
        <v>0</v>
      </c>
      <c r="B44" s="8" t="s">
        <v>1</v>
      </c>
      <c r="C44" s="9" t="s">
        <v>850</v>
      </c>
      <c r="D44" s="10" t="s">
        <v>10</v>
      </c>
      <c r="E44" s="8"/>
    </row>
    <row r="45" spans="1:5" ht="19.5" customHeight="1">
      <c r="A45" s="484"/>
      <c r="B45" s="11" t="s">
        <v>26</v>
      </c>
      <c r="C45" s="12" t="s">
        <v>850</v>
      </c>
      <c r="D45" s="13" t="s">
        <v>43</v>
      </c>
      <c r="E45" s="11"/>
    </row>
    <row r="46" spans="1:5" ht="19.5" customHeight="1">
      <c r="A46" s="484"/>
      <c r="B46" s="11" t="s">
        <v>58</v>
      </c>
      <c r="C46" s="12" t="s">
        <v>850</v>
      </c>
      <c r="D46" s="13" t="s">
        <v>867</v>
      </c>
      <c r="E46" s="16"/>
    </row>
    <row r="47" spans="1:5" ht="19.5" customHeight="1">
      <c r="A47" s="487"/>
      <c r="B47" s="15" t="s">
        <v>61</v>
      </c>
      <c r="C47" s="17" t="s">
        <v>850</v>
      </c>
      <c r="D47" s="18" t="s">
        <v>867</v>
      </c>
      <c r="E47" s="15"/>
    </row>
    <row r="48" spans="1:5" s="7" customFormat="1" ht="40.5">
      <c r="A48" s="67" t="s">
        <v>38</v>
      </c>
      <c r="B48" s="8" t="s">
        <v>879</v>
      </c>
      <c r="C48" s="63" t="s">
        <v>850</v>
      </c>
      <c r="D48" s="64" t="s">
        <v>9</v>
      </c>
      <c r="E48" s="62"/>
    </row>
    <row r="49" spans="1:5" s="7" customFormat="1" ht="75" customHeight="1">
      <c r="A49" s="488" t="s">
        <v>16</v>
      </c>
      <c r="B49" s="8" t="s">
        <v>15</v>
      </c>
      <c r="C49" s="9" t="s">
        <v>850</v>
      </c>
      <c r="D49" s="10" t="s">
        <v>867</v>
      </c>
      <c r="E49" s="8"/>
    </row>
    <row r="50" spans="1:5" s="7" customFormat="1" ht="19.5" customHeight="1">
      <c r="A50" s="484"/>
      <c r="B50" s="11" t="s">
        <v>59</v>
      </c>
      <c r="C50" s="19" t="s">
        <v>850</v>
      </c>
      <c r="D50" s="20" t="s">
        <v>880</v>
      </c>
      <c r="E50" s="16"/>
    </row>
    <row r="51" spans="1:5" s="7" customFormat="1" ht="19.5" customHeight="1">
      <c r="A51" s="484"/>
      <c r="B51" s="16" t="s">
        <v>64</v>
      </c>
      <c r="C51" s="19" t="s">
        <v>850</v>
      </c>
      <c r="D51" s="20" t="s">
        <v>48</v>
      </c>
      <c r="E51" s="16"/>
    </row>
    <row r="52" spans="1:5" s="7" customFormat="1" ht="19.5" customHeight="1">
      <c r="A52" s="484"/>
      <c r="B52" s="16" t="s">
        <v>13</v>
      </c>
      <c r="C52" s="19" t="s">
        <v>850</v>
      </c>
      <c r="D52" s="20" t="s">
        <v>43</v>
      </c>
      <c r="E52" s="16"/>
    </row>
    <row r="53" spans="1:5" s="7" customFormat="1" ht="75" customHeight="1">
      <c r="A53" s="484"/>
      <c r="B53" s="16" t="s">
        <v>14</v>
      </c>
      <c r="C53" s="12" t="s">
        <v>850</v>
      </c>
      <c r="D53" s="13" t="s">
        <v>867</v>
      </c>
      <c r="E53" s="11"/>
    </row>
    <row r="54" spans="1:5" s="7" customFormat="1" ht="21.75" customHeight="1">
      <c r="A54" s="487"/>
      <c r="B54" s="15" t="s">
        <v>60</v>
      </c>
      <c r="C54" s="17" t="s">
        <v>850</v>
      </c>
      <c r="D54" s="18" t="s">
        <v>867</v>
      </c>
      <c r="E54" s="21"/>
    </row>
    <row r="55" spans="1:5" s="7" customFormat="1" ht="45.75" customHeight="1">
      <c r="A55" s="483" t="s">
        <v>39</v>
      </c>
      <c r="B55" s="59" t="s">
        <v>881</v>
      </c>
      <c r="C55" s="60" t="s">
        <v>850</v>
      </c>
      <c r="D55" s="61" t="s">
        <v>17</v>
      </c>
      <c r="E55" s="59"/>
    </row>
    <row r="56" spans="1:5" s="7" customFormat="1" ht="30.75" customHeight="1">
      <c r="A56" s="484"/>
      <c r="B56" s="11" t="s">
        <v>882</v>
      </c>
      <c r="C56" s="12" t="s">
        <v>850</v>
      </c>
      <c r="D56" s="13" t="s">
        <v>43</v>
      </c>
      <c r="E56" s="11"/>
    </row>
    <row r="57" spans="1:5" s="7" customFormat="1" ht="22.5" customHeight="1">
      <c r="A57" s="484"/>
      <c r="B57" s="14" t="s">
        <v>883</v>
      </c>
      <c r="C57" s="76" t="s">
        <v>865</v>
      </c>
      <c r="D57" s="77" t="s">
        <v>867</v>
      </c>
      <c r="E57" s="14"/>
    </row>
    <row r="58" spans="1:5" s="7" customFormat="1" ht="19.5" customHeight="1">
      <c r="A58" s="487"/>
      <c r="B58" s="57" t="s">
        <v>849</v>
      </c>
      <c r="C58" s="17" t="s">
        <v>850</v>
      </c>
      <c r="D58" s="18" t="s">
        <v>851</v>
      </c>
      <c r="E58" s="58"/>
    </row>
    <row r="59" spans="1:5" s="7" customFormat="1" ht="40.5">
      <c r="A59" s="483" t="s">
        <v>884</v>
      </c>
      <c r="B59" s="608" t="s">
        <v>885</v>
      </c>
      <c r="C59" s="609" t="s">
        <v>850</v>
      </c>
      <c r="D59" s="610" t="s">
        <v>9</v>
      </c>
      <c r="E59" s="611"/>
    </row>
    <row r="60" spans="1:5" s="7" customFormat="1" ht="40.5">
      <c r="A60" s="580"/>
      <c r="B60" s="608" t="s">
        <v>886</v>
      </c>
      <c r="C60" s="592" t="s">
        <v>865</v>
      </c>
      <c r="D60" s="610" t="s">
        <v>9</v>
      </c>
      <c r="E60" s="611"/>
    </row>
    <row r="61" spans="1:5" s="7" customFormat="1" ht="19.5" customHeight="1">
      <c r="A61" s="584"/>
      <c r="B61" s="14" t="s">
        <v>65</v>
      </c>
      <c r="C61" s="76" t="s">
        <v>865</v>
      </c>
      <c r="D61" s="77" t="s">
        <v>66</v>
      </c>
      <c r="E61" s="14"/>
    </row>
    <row r="62" spans="1:5" s="7" customFormat="1" ht="19.5" customHeight="1">
      <c r="A62" s="485"/>
      <c r="B62" s="57" t="s">
        <v>849</v>
      </c>
      <c r="C62" s="17" t="s">
        <v>850</v>
      </c>
      <c r="D62" s="18" t="s">
        <v>851</v>
      </c>
      <c r="E62" s="58"/>
    </row>
    <row r="63" spans="1:5" s="7" customFormat="1" ht="19.5" customHeight="1">
      <c r="A63" s="483" t="s">
        <v>40</v>
      </c>
      <c r="B63" s="8" t="s">
        <v>887</v>
      </c>
      <c r="C63" s="9" t="s">
        <v>850</v>
      </c>
      <c r="D63" s="10" t="s">
        <v>17</v>
      </c>
      <c r="E63" s="8"/>
    </row>
    <row r="64" spans="1:5" s="7" customFormat="1" ht="30.75" customHeight="1">
      <c r="A64" s="580"/>
      <c r="B64" s="11" t="s">
        <v>888</v>
      </c>
      <c r="C64" s="12" t="s">
        <v>28</v>
      </c>
      <c r="D64" s="13" t="s">
        <v>889</v>
      </c>
      <c r="E64" s="11"/>
    </row>
    <row r="65" spans="1:5" s="7" customFormat="1" ht="19.5" customHeight="1">
      <c r="A65" s="485"/>
      <c r="B65" s="21" t="s">
        <v>890</v>
      </c>
      <c r="C65" s="612" t="s">
        <v>28</v>
      </c>
      <c r="D65" s="613" t="s">
        <v>17</v>
      </c>
      <c r="E65" s="21"/>
    </row>
    <row r="66" spans="1:5" ht="20.100000000000001" customHeight="1">
      <c r="A66" s="488" t="s">
        <v>891</v>
      </c>
      <c r="B66" s="8" t="s">
        <v>892</v>
      </c>
      <c r="C66" s="9" t="s">
        <v>846</v>
      </c>
      <c r="D66" s="22" t="s">
        <v>9</v>
      </c>
      <c r="E66" s="23"/>
    </row>
    <row r="67" spans="1:5" ht="20.100000000000001" customHeight="1">
      <c r="A67" s="484"/>
      <c r="B67" s="16" t="s">
        <v>41</v>
      </c>
      <c r="C67" s="19" t="s">
        <v>850</v>
      </c>
      <c r="D67" s="24" t="s">
        <v>9</v>
      </c>
      <c r="E67" s="25"/>
    </row>
    <row r="68" spans="1:5" ht="20.100000000000001" customHeight="1">
      <c r="A68" s="484"/>
      <c r="B68" s="11" t="s">
        <v>42</v>
      </c>
      <c r="C68" s="12" t="s">
        <v>850</v>
      </c>
      <c r="D68" s="26" t="s">
        <v>9</v>
      </c>
      <c r="E68" s="27"/>
    </row>
    <row r="69" spans="1:5" ht="20.100000000000001" customHeight="1">
      <c r="A69" s="484"/>
      <c r="B69" s="16" t="s">
        <v>44</v>
      </c>
      <c r="C69" s="19" t="s">
        <v>850</v>
      </c>
      <c r="D69" s="24" t="s">
        <v>17</v>
      </c>
      <c r="E69" s="25"/>
    </row>
    <row r="70" spans="1:5" ht="19.5" customHeight="1">
      <c r="A70" s="484"/>
      <c r="B70" s="11" t="s">
        <v>893</v>
      </c>
      <c r="C70" s="12" t="s">
        <v>850</v>
      </c>
      <c r="D70" s="26" t="s">
        <v>9</v>
      </c>
      <c r="E70" s="27"/>
    </row>
    <row r="71" spans="1:5" ht="19.5" customHeight="1">
      <c r="A71" s="484"/>
      <c r="B71" s="11" t="s">
        <v>62</v>
      </c>
      <c r="C71" s="12" t="s">
        <v>850</v>
      </c>
      <c r="D71" s="26" t="s">
        <v>867</v>
      </c>
      <c r="E71" s="27"/>
    </row>
    <row r="72" spans="1:5" ht="19.5" customHeight="1">
      <c r="A72" s="484"/>
      <c r="B72" s="14" t="s">
        <v>894</v>
      </c>
      <c r="C72" s="12" t="s">
        <v>850</v>
      </c>
      <c r="D72" s="26" t="s">
        <v>895</v>
      </c>
      <c r="E72" s="28"/>
    </row>
    <row r="73" spans="1:5" ht="30" customHeight="1">
      <c r="A73" s="484"/>
      <c r="B73" s="14" t="s">
        <v>896</v>
      </c>
      <c r="C73" s="12" t="s">
        <v>28</v>
      </c>
      <c r="D73" s="26" t="s">
        <v>45</v>
      </c>
      <c r="E73" s="28"/>
    </row>
    <row r="74" spans="1:5" ht="30" customHeight="1">
      <c r="A74" s="484"/>
      <c r="B74" s="14" t="s">
        <v>897</v>
      </c>
      <c r="C74" s="12" t="s">
        <v>850</v>
      </c>
      <c r="D74" s="26" t="s">
        <v>46</v>
      </c>
      <c r="E74" s="28"/>
    </row>
    <row r="75" spans="1:5" ht="45" customHeight="1">
      <c r="A75" s="487"/>
      <c r="B75" s="15" t="s">
        <v>898</v>
      </c>
      <c r="C75" s="17" t="s">
        <v>850</v>
      </c>
      <c r="D75" s="79" t="s">
        <v>47</v>
      </c>
      <c r="E75" s="80"/>
    </row>
    <row r="76" spans="1:5" ht="30" customHeight="1">
      <c r="A76" s="488" t="s">
        <v>899</v>
      </c>
      <c r="B76" s="8" t="s">
        <v>900</v>
      </c>
      <c r="C76" s="9" t="s">
        <v>850</v>
      </c>
      <c r="D76" s="22" t="s">
        <v>10</v>
      </c>
      <c r="E76" s="23"/>
    </row>
    <row r="77" spans="1:5" ht="20.100000000000001" customHeight="1">
      <c r="A77" s="584"/>
      <c r="B77" s="16" t="s">
        <v>892</v>
      </c>
      <c r="C77" s="19" t="s">
        <v>850</v>
      </c>
      <c r="D77" s="24" t="s">
        <v>9</v>
      </c>
      <c r="E77" s="25"/>
    </row>
    <row r="78" spans="1:5" ht="20.100000000000001" customHeight="1">
      <c r="A78" s="584"/>
      <c r="B78" s="16" t="s">
        <v>41</v>
      </c>
      <c r="C78" s="19" t="s">
        <v>850</v>
      </c>
      <c r="D78" s="24" t="s">
        <v>9</v>
      </c>
      <c r="E78" s="25"/>
    </row>
    <row r="79" spans="1:5" ht="20.100000000000001" customHeight="1">
      <c r="A79" s="584"/>
      <c r="B79" s="11" t="s">
        <v>42</v>
      </c>
      <c r="C79" s="12" t="s">
        <v>850</v>
      </c>
      <c r="D79" s="26" t="s">
        <v>9</v>
      </c>
      <c r="E79" s="27"/>
    </row>
    <row r="80" spans="1:5" ht="20.100000000000001" customHeight="1">
      <c r="A80" s="584"/>
      <c r="B80" s="16" t="s">
        <v>44</v>
      </c>
      <c r="C80" s="19" t="s">
        <v>850</v>
      </c>
      <c r="D80" s="24" t="s">
        <v>17</v>
      </c>
      <c r="E80" s="25"/>
    </row>
    <row r="81" spans="1:5" ht="20.100000000000001" customHeight="1">
      <c r="A81" s="584"/>
      <c r="B81" s="11" t="s">
        <v>893</v>
      </c>
      <c r="C81" s="12" t="s">
        <v>850</v>
      </c>
      <c r="D81" s="26" t="s">
        <v>9</v>
      </c>
      <c r="E81" s="27"/>
    </row>
    <row r="82" spans="1:5" ht="20.100000000000001" customHeight="1">
      <c r="A82" s="584"/>
      <c r="B82" s="11" t="s">
        <v>901</v>
      </c>
      <c r="C82" s="12" t="s">
        <v>850</v>
      </c>
      <c r="D82" s="26" t="s">
        <v>66</v>
      </c>
      <c r="E82" s="27"/>
    </row>
    <row r="83" spans="1:5" ht="20.100000000000001" customHeight="1">
      <c r="A83" s="584"/>
      <c r="B83" s="11" t="s">
        <v>62</v>
      </c>
      <c r="C83" s="12" t="s">
        <v>850</v>
      </c>
      <c r="D83" s="26" t="s">
        <v>902</v>
      </c>
      <c r="E83" s="27"/>
    </row>
    <row r="84" spans="1:5" ht="30" customHeight="1">
      <c r="A84" s="584"/>
      <c r="B84" s="14" t="s">
        <v>894</v>
      </c>
      <c r="C84" s="12" t="s">
        <v>850</v>
      </c>
      <c r="D84" s="26" t="s">
        <v>903</v>
      </c>
      <c r="E84" s="28"/>
    </row>
    <row r="85" spans="1:5" ht="30" customHeight="1">
      <c r="A85" s="584"/>
      <c r="B85" s="14" t="s">
        <v>896</v>
      </c>
      <c r="C85" s="12" t="s">
        <v>850</v>
      </c>
      <c r="D85" s="26" t="s">
        <v>904</v>
      </c>
      <c r="E85" s="28"/>
    </row>
    <row r="86" spans="1:5" ht="30" customHeight="1">
      <c r="A86" s="584"/>
      <c r="B86" s="14" t="s">
        <v>897</v>
      </c>
      <c r="C86" s="12" t="s">
        <v>850</v>
      </c>
      <c r="D86" s="26" t="s">
        <v>905</v>
      </c>
      <c r="E86" s="28"/>
    </row>
    <row r="87" spans="1:5" ht="20.100000000000001" customHeight="1">
      <c r="A87" s="485"/>
      <c r="B87" s="15" t="s">
        <v>898</v>
      </c>
      <c r="C87" s="17" t="s">
        <v>850</v>
      </c>
      <c r="D87" s="79" t="s">
        <v>906</v>
      </c>
      <c r="E87" s="80"/>
    </row>
    <row r="88" spans="1:5" ht="20.100000000000001" customHeight="1">
      <c r="A88" s="614" t="s">
        <v>27</v>
      </c>
      <c r="B88" s="65" t="s">
        <v>74</v>
      </c>
      <c r="C88" s="615" t="s">
        <v>850</v>
      </c>
      <c r="D88" s="616" t="s">
        <v>75</v>
      </c>
      <c r="E88" s="65"/>
    </row>
    <row r="89" spans="1:5" ht="54">
      <c r="A89" s="484"/>
      <c r="B89" s="617" t="s">
        <v>907</v>
      </c>
      <c r="C89" s="618" t="s">
        <v>850</v>
      </c>
      <c r="D89" s="619" t="s">
        <v>9</v>
      </c>
      <c r="E89" s="617"/>
    </row>
    <row r="90" spans="1:5" ht="27">
      <c r="A90" s="584"/>
      <c r="B90" s="617" t="s">
        <v>908</v>
      </c>
      <c r="C90" s="618" t="s">
        <v>850</v>
      </c>
      <c r="D90" s="619" t="s">
        <v>909</v>
      </c>
      <c r="E90" s="617"/>
    </row>
    <row r="91" spans="1:5" ht="20.100000000000001" customHeight="1">
      <c r="A91" s="485"/>
      <c r="B91" s="620" t="s">
        <v>910</v>
      </c>
      <c r="C91" s="621" t="s">
        <v>850</v>
      </c>
      <c r="D91" s="622" t="s">
        <v>911</v>
      </c>
      <c r="E91" s="620"/>
    </row>
    <row r="92" spans="1:5" ht="20.100000000000001" customHeight="1">
      <c r="A92" s="614" t="s">
        <v>912</v>
      </c>
      <c r="B92" s="65" t="s">
        <v>913</v>
      </c>
      <c r="C92" s="615" t="s">
        <v>850</v>
      </c>
      <c r="D92" s="623" t="s">
        <v>17</v>
      </c>
      <c r="E92" s="65"/>
    </row>
    <row r="93" spans="1:5" ht="27">
      <c r="A93" s="484"/>
      <c r="B93" s="617" t="s">
        <v>914</v>
      </c>
      <c r="C93" s="618" t="s">
        <v>850</v>
      </c>
      <c r="D93" s="619" t="s">
        <v>9</v>
      </c>
      <c r="E93" s="617"/>
    </row>
    <row r="94" spans="1:5" ht="30.75" customHeight="1">
      <c r="A94" s="487"/>
      <c r="B94" s="620" t="s">
        <v>915</v>
      </c>
      <c r="C94" s="621" t="s">
        <v>850</v>
      </c>
      <c r="D94" s="622" t="s">
        <v>6</v>
      </c>
      <c r="E94" s="620"/>
    </row>
    <row r="95" spans="1:5" ht="40.5">
      <c r="A95" s="624" t="s">
        <v>916</v>
      </c>
      <c r="B95" s="625" t="s">
        <v>917</v>
      </c>
      <c r="C95" s="626" t="s">
        <v>850</v>
      </c>
      <c r="D95" s="627" t="s">
        <v>9</v>
      </c>
      <c r="E95" s="628"/>
    </row>
    <row r="96" spans="1:5" ht="30.75" customHeight="1">
      <c r="A96" s="483" t="s">
        <v>918</v>
      </c>
      <c r="B96" s="37" t="s">
        <v>919</v>
      </c>
      <c r="C96" s="629"/>
      <c r="D96" s="630"/>
      <c r="E96" s="631"/>
    </row>
    <row r="97" spans="1:5" ht="20.100000000000001" customHeight="1">
      <c r="A97" s="580"/>
      <c r="B97" s="632" t="s">
        <v>920</v>
      </c>
      <c r="C97" s="633" t="s">
        <v>850</v>
      </c>
      <c r="D97" s="634" t="s">
        <v>921</v>
      </c>
      <c r="E97" s="635"/>
    </row>
    <row r="98" spans="1:5" ht="27">
      <c r="A98" s="584"/>
      <c r="B98" s="636" t="s">
        <v>922</v>
      </c>
      <c r="C98" s="637" t="s">
        <v>850</v>
      </c>
      <c r="D98" s="638" t="s">
        <v>923</v>
      </c>
      <c r="E98" s="639"/>
    </row>
    <row r="99" spans="1:5" ht="20.100000000000001" customHeight="1">
      <c r="A99" s="584"/>
      <c r="B99" s="640" t="s">
        <v>924</v>
      </c>
      <c r="C99" s="641" t="s">
        <v>850</v>
      </c>
      <c r="D99" s="642" t="s">
        <v>9</v>
      </c>
      <c r="E99" s="48"/>
    </row>
    <row r="100" spans="1:5" ht="20.100000000000001" customHeight="1">
      <c r="A100" s="485"/>
      <c r="B100" s="57" t="s">
        <v>849</v>
      </c>
      <c r="C100" s="17" t="s">
        <v>925</v>
      </c>
      <c r="D100" s="18" t="s">
        <v>851</v>
      </c>
      <c r="E100" s="58"/>
    </row>
    <row r="101" spans="1:5" ht="20.100000000000001" customHeight="1">
      <c r="A101" s="483" t="s">
        <v>29</v>
      </c>
      <c r="B101" s="643" t="s">
        <v>926</v>
      </c>
      <c r="C101" s="32" t="s">
        <v>850</v>
      </c>
      <c r="D101" s="33" t="s">
        <v>927</v>
      </c>
      <c r="E101" s="29"/>
    </row>
    <row r="102" spans="1:5" ht="20.100000000000001" customHeight="1">
      <c r="A102" s="485"/>
      <c r="B102" s="57" t="s">
        <v>849</v>
      </c>
      <c r="C102" s="17" t="s">
        <v>850</v>
      </c>
      <c r="D102" s="18" t="s">
        <v>851</v>
      </c>
      <c r="E102" s="58"/>
    </row>
    <row r="103" spans="1:5" ht="20.100000000000001" customHeight="1">
      <c r="A103" s="483" t="s">
        <v>928</v>
      </c>
      <c r="B103" s="644" t="s">
        <v>929</v>
      </c>
      <c r="C103" s="645"/>
      <c r="D103" s="646"/>
      <c r="E103" s="647"/>
    </row>
    <row r="104" spans="1:5" ht="30" customHeight="1">
      <c r="A104" s="584"/>
      <c r="B104" s="632" t="s">
        <v>920</v>
      </c>
      <c r="C104" s="648" t="s">
        <v>850</v>
      </c>
      <c r="D104" s="649" t="s">
        <v>75</v>
      </c>
      <c r="E104" s="30"/>
    </row>
    <row r="105" spans="1:5" ht="30" customHeight="1">
      <c r="A105" s="584"/>
      <c r="B105" s="632" t="s">
        <v>930</v>
      </c>
      <c r="C105" s="648" t="s">
        <v>850</v>
      </c>
      <c r="D105" s="649" t="s">
        <v>931</v>
      </c>
      <c r="E105" s="30"/>
    </row>
    <row r="106" spans="1:5" ht="30" customHeight="1">
      <c r="A106" s="584"/>
      <c r="B106" s="636" t="s">
        <v>932</v>
      </c>
      <c r="C106" s="650" t="s">
        <v>850</v>
      </c>
      <c r="D106" s="651" t="s">
        <v>933</v>
      </c>
      <c r="E106" s="44"/>
    </row>
    <row r="107" spans="1:5" ht="20.100000000000001" customHeight="1">
      <c r="A107" s="485"/>
      <c r="B107" s="57" t="s">
        <v>849</v>
      </c>
      <c r="C107" s="17" t="s">
        <v>850</v>
      </c>
      <c r="D107" s="18" t="s">
        <v>851</v>
      </c>
      <c r="E107" s="58"/>
    </row>
    <row r="108" spans="1:5" ht="20.100000000000001" customHeight="1">
      <c r="A108" s="577" t="s">
        <v>31</v>
      </c>
      <c r="B108" s="34" t="s">
        <v>18</v>
      </c>
      <c r="C108" s="35" t="s">
        <v>850</v>
      </c>
      <c r="D108" s="36" t="s">
        <v>9</v>
      </c>
      <c r="E108" s="29"/>
    </row>
    <row r="109" spans="1:5" ht="20.100000000000001" customHeight="1">
      <c r="A109" s="578"/>
      <c r="B109" s="37" t="s">
        <v>19</v>
      </c>
      <c r="C109" s="38" t="s">
        <v>850</v>
      </c>
      <c r="D109" s="39" t="s">
        <v>9</v>
      </c>
      <c r="E109" s="66"/>
    </row>
    <row r="110" spans="1:5" ht="20.100000000000001" customHeight="1">
      <c r="A110" s="578"/>
      <c r="B110" s="37" t="s">
        <v>20</v>
      </c>
      <c r="C110" s="38" t="s">
        <v>850</v>
      </c>
      <c r="D110" s="39" t="s">
        <v>9</v>
      </c>
      <c r="E110" s="30"/>
    </row>
    <row r="111" spans="1:5" ht="20.100000000000001" customHeight="1">
      <c r="A111" s="578"/>
      <c r="B111" s="37" t="s">
        <v>21</v>
      </c>
      <c r="C111" s="38" t="s">
        <v>850</v>
      </c>
      <c r="D111" s="39" t="s">
        <v>9</v>
      </c>
      <c r="E111" s="30"/>
    </row>
    <row r="112" spans="1:5" ht="20.100000000000001" customHeight="1">
      <c r="A112" s="578"/>
      <c r="B112" s="37" t="s">
        <v>34</v>
      </c>
      <c r="C112" s="38" t="s">
        <v>850</v>
      </c>
      <c r="D112" s="39" t="s">
        <v>889</v>
      </c>
      <c r="E112" s="30"/>
    </row>
    <row r="113" spans="1:5" ht="30" customHeight="1">
      <c r="A113" s="578"/>
      <c r="B113" s="37" t="s">
        <v>22</v>
      </c>
      <c r="C113" s="38" t="s">
        <v>850</v>
      </c>
      <c r="D113" s="39" t="s">
        <v>23</v>
      </c>
      <c r="E113" s="30"/>
    </row>
    <row r="114" spans="1:5" ht="30" customHeight="1">
      <c r="A114" s="578"/>
      <c r="B114" s="37" t="s">
        <v>49</v>
      </c>
      <c r="C114" s="652"/>
      <c r="D114" s="653"/>
      <c r="E114" s="654"/>
    </row>
    <row r="115" spans="1:5" ht="27">
      <c r="A115" s="578"/>
      <c r="B115" s="37" t="s">
        <v>24</v>
      </c>
      <c r="C115" s="38" t="s">
        <v>850</v>
      </c>
      <c r="D115" s="39" t="s">
        <v>9</v>
      </c>
      <c r="E115" s="30"/>
    </row>
    <row r="116" spans="1:5" ht="27">
      <c r="A116" s="578"/>
      <c r="B116" s="37" t="s">
        <v>934</v>
      </c>
      <c r="C116" s="38" t="s">
        <v>850</v>
      </c>
      <c r="D116" s="39" t="s">
        <v>9</v>
      </c>
      <c r="E116" s="30"/>
    </row>
    <row r="117" spans="1:5" ht="40.5">
      <c r="A117" s="578"/>
      <c r="B117" s="37" t="s">
        <v>50</v>
      </c>
      <c r="C117" s="38" t="s">
        <v>850</v>
      </c>
      <c r="D117" s="39" t="s">
        <v>9</v>
      </c>
      <c r="E117" s="48"/>
    </row>
    <row r="118" spans="1:5" ht="30" customHeight="1">
      <c r="A118" s="579"/>
      <c r="B118" s="40" t="s">
        <v>25</v>
      </c>
      <c r="C118" s="41" t="s">
        <v>850</v>
      </c>
      <c r="D118" s="42" t="s">
        <v>9</v>
      </c>
      <c r="E118" s="31"/>
    </row>
    <row r="119" spans="1:5" ht="30" customHeight="1">
      <c r="A119" s="577" t="s">
        <v>32</v>
      </c>
      <c r="B119" s="34" t="s">
        <v>18</v>
      </c>
      <c r="C119" s="35" t="s">
        <v>850</v>
      </c>
      <c r="D119" s="36" t="s">
        <v>9</v>
      </c>
      <c r="E119" s="29"/>
    </row>
    <row r="120" spans="1:5" ht="30.75" customHeight="1">
      <c r="A120" s="578"/>
      <c r="B120" s="37" t="s">
        <v>19</v>
      </c>
      <c r="C120" s="38" t="s">
        <v>850</v>
      </c>
      <c r="D120" s="39" t="s">
        <v>9</v>
      </c>
      <c r="E120" s="66"/>
    </row>
    <row r="121" spans="1:5" ht="30" customHeight="1">
      <c r="A121" s="578"/>
      <c r="B121" s="37" t="s">
        <v>20</v>
      </c>
      <c r="C121" s="38" t="s">
        <v>850</v>
      </c>
      <c r="D121" s="39" t="s">
        <v>9</v>
      </c>
      <c r="E121" s="30"/>
    </row>
    <row r="122" spans="1:5" ht="30" customHeight="1">
      <c r="A122" s="578"/>
      <c r="B122" s="37" t="s">
        <v>21</v>
      </c>
      <c r="C122" s="38" t="s">
        <v>850</v>
      </c>
      <c r="D122" s="39" t="s">
        <v>9</v>
      </c>
      <c r="E122" s="30"/>
    </row>
    <row r="123" spans="1:5" ht="20.100000000000001" customHeight="1">
      <c r="A123" s="578"/>
      <c r="B123" s="37" t="s">
        <v>34</v>
      </c>
      <c r="C123" s="38" t="s">
        <v>850</v>
      </c>
      <c r="D123" s="39" t="s">
        <v>889</v>
      </c>
      <c r="E123" s="30"/>
    </row>
    <row r="124" spans="1:5" ht="20.100000000000001" customHeight="1">
      <c r="A124" s="578"/>
      <c r="B124" s="37" t="s">
        <v>22</v>
      </c>
      <c r="C124" s="38" t="s">
        <v>850</v>
      </c>
      <c r="D124" s="39" t="s">
        <v>23</v>
      </c>
      <c r="E124" s="30"/>
    </row>
    <row r="125" spans="1:5" ht="30" customHeight="1">
      <c r="A125" s="578"/>
      <c r="B125" s="43" t="s">
        <v>63</v>
      </c>
      <c r="C125" s="652"/>
      <c r="D125" s="655"/>
      <c r="E125" s="656"/>
    </row>
    <row r="126" spans="1:5" ht="30" customHeight="1">
      <c r="A126" s="578"/>
      <c r="B126" s="37" t="s">
        <v>24</v>
      </c>
      <c r="C126" s="38" t="s">
        <v>850</v>
      </c>
      <c r="D126" s="39" t="s">
        <v>9</v>
      </c>
      <c r="E126" s="30"/>
    </row>
    <row r="127" spans="1:5" ht="30" customHeight="1">
      <c r="A127" s="578"/>
      <c r="B127" s="37" t="s">
        <v>934</v>
      </c>
      <c r="C127" s="38" t="s">
        <v>850</v>
      </c>
      <c r="D127" s="39" t="s">
        <v>9</v>
      </c>
      <c r="E127" s="30"/>
    </row>
    <row r="128" spans="1:5" ht="27">
      <c r="A128" s="579"/>
      <c r="B128" s="40" t="s">
        <v>25</v>
      </c>
      <c r="C128" s="41" t="s">
        <v>850</v>
      </c>
      <c r="D128" s="42" t="s">
        <v>9</v>
      </c>
      <c r="E128" s="31"/>
    </row>
    <row r="129" spans="1:5" ht="28.5">
      <c r="A129" s="483" t="s">
        <v>30</v>
      </c>
      <c r="B129" s="34" t="s">
        <v>18</v>
      </c>
      <c r="C129" s="35" t="s">
        <v>850</v>
      </c>
      <c r="D129" s="36" t="s">
        <v>9</v>
      </c>
      <c r="E129" s="66"/>
    </row>
    <row r="130" spans="1:5" ht="20.100000000000001" customHeight="1">
      <c r="A130" s="580"/>
      <c r="B130" s="37" t="s">
        <v>19</v>
      </c>
      <c r="C130" s="38" t="s">
        <v>850</v>
      </c>
      <c r="D130" s="39" t="s">
        <v>9</v>
      </c>
      <c r="E130" s="66"/>
    </row>
    <row r="131" spans="1:5" ht="20.100000000000001" customHeight="1">
      <c r="A131" s="580"/>
      <c r="B131" s="37" t="s">
        <v>20</v>
      </c>
      <c r="C131" s="38" t="s">
        <v>850</v>
      </c>
      <c r="D131" s="39" t="s">
        <v>9</v>
      </c>
      <c r="E131" s="30"/>
    </row>
    <row r="132" spans="1:5" ht="20.100000000000001" customHeight="1">
      <c r="A132" s="580"/>
      <c r="B132" s="37" t="s">
        <v>21</v>
      </c>
      <c r="C132" s="38" t="s">
        <v>850</v>
      </c>
      <c r="D132" s="39" t="s">
        <v>9</v>
      </c>
      <c r="E132" s="30"/>
    </row>
    <row r="133" spans="1:5" ht="20.100000000000001" customHeight="1">
      <c r="A133" s="580"/>
      <c r="B133" s="37" t="s">
        <v>34</v>
      </c>
      <c r="C133" s="38" t="s">
        <v>850</v>
      </c>
      <c r="D133" s="39" t="s">
        <v>889</v>
      </c>
      <c r="E133" s="30"/>
    </row>
    <row r="134" spans="1:5" ht="20.100000000000001" customHeight="1">
      <c r="A134" s="580"/>
      <c r="B134" s="37" t="s">
        <v>22</v>
      </c>
      <c r="C134" s="38" t="s">
        <v>850</v>
      </c>
      <c r="D134" s="39" t="s">
        <v>23</v>
      </c>
      <c r="E134" s="30"/>
    </row>
    <row r="135" spans="1:5" ht="20.100000000000001" customHeight="1">
      <c r="A135" s="580"/>
      <c r="B135" s="37" t="s">
        <v>51</v>
      </c>
      <c r="C135" s="652"/>
      <c r="D135" s="653"/>
      <c r="E135" s="654"/>
    </row>
    <row r="136" spans="1:5" ht="27">
      <c r="A136" s="580"/>
      <c r="B136" s="37" t="s">
        <v>24</v>
      </c>
      <c r="C136" s="38" t="s">
        <v>850</v>
      </c>
      <c r="D136" s="39" t="s">
        <v>9</v>
      </c>
      <c r="E136" s="30"/>
    </row>
    <row r="137" spans="1:5" ht="27">
      <c r="A137" s="580"/>
      <c r="B137" s="37" t="s">
        <v>934</v>
      </c>
      <c r="C137" s="38" t="s">
        <v>850</v>
      </c>
      <c r="D137" s="39" t="s">
        <v>9</v>
      </c>
      <c r="E137" s="30"/>
    </row>
    <row r="138" spans="1:5" ht="27">
      <c r="A138" s="581"/>
      <c r="B138" s="40" t="s">
        <v>25</v>
      </c>
      <c r="C138" s="41" t="s">
        <v>850</v>
      </c>
      <c r="D138" s="42" t="s">
        <v>9</v>
      </c>
      <c r="E138" s="31"/>
    </row>
    <row r="139" spans="1:5" ht="28.5">
      <c r="A139" s="577" t="s">
        <v>33</v>
      </c>
      <c r="B139" s="34" t="s">
        <v>18</v>
      </c>
      <c r="C139" s="35" t="s">
        <v>850</v>
      </c>
      <c r="D139" s="36" t="s">
        <v>9</v>
      </c>
      <c r="E139" s="66"/>
    </row>
    <row r="140" spans="1:5" ht="20.100000000000001" customHeight="1">
      <c r="A140" s="578"/>
      <c r="B140" s="37" t="s">
        <v>19</v>
      </c>
      <c r="C140" s="38" t="s">
        <v>850</v>
      </c>
      <c r="D140" s="39" t="s">
        <v>9</v>
      </c>
      <c r="E140" s="66"/>
    </row>
    <row r="141" spans="1:5" ht="20.100000000000001" customHeight="1">
      <c r="A141" s="578"/>
      <c r="B141" s="37" t="s">
        <v>20</v>
      </c>
      <c r="C141" s="38" t="s">
        <v>850</v>
      </c>
      <c r="D141" s="39" t="s">
        <v>9</v>
      </c>
      <c r="E141" s="30"/>
    </row>
    <row r="142" spans="1:5" ht="20.100000000000001" customHeight="1">
      <c r="A142" s="578"/>
      <c r="B142" s="37" t="s">
        <v>21</v>
      </c>
      <c r="C142" s="38" t="s">
        <v>850</v>
      </c>
      <c r="D142" s="39" t="s">
        <v>9</v>
      </c>
      <c r="E142" s="30"/>
    </row>
    <row r="143" spans="1:5" ht="20.100000000000001" customHeight="1">
      <c r="A143" s="578"/>
      <c r="B143" s="37" t="s">
        <v>34</v>
      </c>
      <c r="C143" s="38" t="s">
        <v>850</v>
      </c>
      <c r="D143" s="39" t="s">
        <v>889</v>
      </c>
      <c r="E143" s="30"/>
    </row>
    <row r="144" spans="1:5" ht="20.100000000000001" customHeight="1">
      <c r="A144" s="578"/>
      <c r="B144" s="45" t="s">
        <v>22</v>
      </c>
      <c r="C144" s="46" t="s">
        <v>850</v>
      </c>
      <c r="D144" s="47" t="s">
        <v>23</v>
      </c>
      <c r="E144" s="48"/>
    </row>
    <row r="145" spans="1:5" ht="20.100000000000001" customHeight="1">
      <c r="A145" s="489"/>
      <c r="B145" s="37" t="s">
        <v>52</v>
      </c>
      <c r="C145" s="652"/>
      <c r="D145" s="653"/>
      <c r="E145" s="654"/>
    </row>
    <row r="146" spans="1:5" ht="27">
      <c r="A146" s="489"/>
      <c r="B146" s="37" t="s">
        <v>24</v>
      </c>
      <c r="C146" s="38" t="s">
        <v>850</v>
      </c>
      <c r="D146" s="39" t="s">
        <v>9</v>
      </c>
      <c r="E146" s="30"/>
    </row>
    <row r="147" spans="1:5" ht="27">
      <c r="A147" s="489"/>
      <c r="B147" s="37" t="s">
        <v>934</v>
      </c>
      <c r="C147" s="38" t="s">
        <v>850</v>
      </c>
      <c r="D147" s="39" t="s">
        <v>9</v>
      </c>
      <c r="E147" s="30"/>
    </row>
    <row r="148" spans="1:5" ht="27">
      <c r="A148" s="490"/>
      <c r="B148" s="40" t="s">
        <v>53</v>
      </c>
      <c r="C148" s="41" t="s">
        <v>850</v>
      </c>
      <c r="D148" s="42" t="s">
        <v>9</v>
      </c>
      <c r="E148" s="31"/>
    </row>
    <row r="149" spans="1:5" ht="20.100000000000001" customHeight="1">
      <c r="A149" s="577" t="s">
        <v>54</v>
      </c>
      <c r="B149" s="34" t="s">
        <v>18</v>
      </c>
      <c r="C149" s="35" t="s">
        <v>850</v>
      </c>
      <c r="D149" s="36" t="s">
        <v>9</v>
      </c>
      <c r="E149" s="29"/>
    </row>
    <row r="150" spans="1:5" ht="20.100000000000001" customHeight="1">
      <c r="A150" s="578"/>
      <c r="B150" s="37" t="s">
        <v>19</v>
      </c>
      <c r="C150" s="38" t="s">
        <v>850</v>
      </c>
      <c r="D150" s="39" t="s">
        <v>9</v>
      </c>
      <c r="E150" s="66"/>
    </row>
    <row r="151" spans="1:5" ht="20.100000000000001" customHeight="1">
      <c r="A151" s="578"/>
      <c r="B151" s="37" t="s">
        <v>20</v>
      </c>
      <c r="C151" s="38" t="s">
        <v>850</v>
      </c>
      <c r="D151" s="39" t="s">
        <v>9</v>
      </c>
      <c r="E151" s="30"/>
    </row>
    <row r="152" spans="1:5" ht="20.100000000000001" customHeight="1">
      <c r="A152" s="578"/>
      <c r="B152" s="37" t="s">
        <v>21</v>
      </c>
      <c r="C152" s="38" t="s">
        <v>850</v>
      </c>
      <c r="D152" s="39" t="s">
        <v>9</v>
      </c>
      <c r="E152" s="30"/>
    </row>
    <row r="153" spans="1:5" ht="20.100000000000001" customHeight="1">
      <c r="A153" s="578"/>
      <c r="B153" s="37" t="s">
        <v>34</v>
      </c>
      <c r="C153" s="38" t="s">
        <v>850</v>
      </c>
      <c r="D153" s="39" t="s">
        <v>889</v>
      </c>
      <c r="E153" s="30"/>
    </row>
    <row r="154" spans="1:5" ht="20.100000000000001" customHeight="1">
      <c r="A154" s="579"/>
      <c r="B154" s="40" t="s">
        <v>22</v>
      </c>
      <c r="C154" s="41" t="s">
        <v>850</v>
      </c>
      <c r="D154" s="42" t="s">
        <v>23</v>
      </c>
      <c r="E154" s="31"/>
    </row>
    <row r="155" spans="1:5" ht="28.5">
      <c r="A155" s="577" t="s">
        <v>68</v>
      </c>
      <c r="B155" s="34" t="s">
        <v>18</v>
      </c>
      <c r="C155" s="35" t="s">
        <v>850</v>
      </c>
      <c r="D155" s="36" t="s">
        <v>17</v>
      </c>
      <c r="E155" s="29"/>
    </row>
    <row r="156" spans="1:5" ht="20.100000000000001" customHeight="1">
      <c r="A156" s="578"/>
      <c r="B156" s="37" t="s">
        <v>19</v>
      </c>
      <c r="C156" s="38" t="s">
        <v>850</v>
      </c>
      <c r="D156" s="39" t="s">
        <v>17</v>
      </c>
      <c r="E156" s="66"/>
    </row>
    <row r="157" spans="1:5" ht="20.100000000000001" customHeight="1">
      <c r="A157" s="578"/>
      <c r="B157" s="37" t="s">
        <v>20</v>
      </c>
      <c r="C157" s="38" t="s">
        <v>850</v>
      </c>
      <c r="D157" s="39" t="s">
        <v>9</v>
      </c>
      <c r="E157" s="30"/>
    </row>
    <row r="158" spans="1:5" ht="20.100000000000001" customHeight="1">
      <c r="A158" s="578"/>
      <c r="B158" s="37" t="s">
        <v>21</v>
      </c>
      <c r="C158" s="38" t="s">
        <v>850</v>
      </c>
      <c r="D158" s="39" t="s">
        <v>9</v>
      </c>
      <c r="E158" s="30"/>
    </row>
    <row r="159" spans="1:5" ht="27">
      <c r="A159" s="578"/>
      <c r="B159" s="37" t="s">
        <v>935</v>
      </c>
      <c r="C159" s="38" t="s">
        <v>850</v>
      </c>
      <c r="D159" s="39" t="s">
        <v>902</v>
      </c>
      <c r="E159" s="30"/>
    </row>
    <row r="160" spans="1:5" ht="27">
      <c r="A160" s="578"/>
      <c r="B160" s="37" t="s">
        <v>936</v>
      </c>
      <c r="C160" s="38" t="s">
        <v>850</v>
      </c>
      <c r="D160" s="39" t="s">
        <v>902</v>
      </c>
      <c r="E160" s="30"/>
    </row>
    <row r="161" spans="1:5" ht="27">
      <c r="A161" s="578"/>
      <c r="B161" s="37" t="s">
        <v>69</v>
      </c>
      <c r="C161" s="38" t="s">
        <v>850</v>
      </c>
      <c r="D161" s="39" t="s">
        <v>9</v>
      </c>
      <c r="E161" s="30"/>
    </row>
    <row r="162" spans="1:5" ht="27">
      <c r="A162" s="578"/>
      <c r="B162" s="37" t="s">
        <v>70</v>
      </c>
      <c r="C162" s="38" t="s">
        <v>850</v>
      </c>
      <c r="D162" s="39" t="s">
        <v>9</v>
      </c>
      <c r="E162" s="48"/>
    </row>
    <row r="163" spans="1:5" ht="28.5">
      <c r="A163" s="577" t="s">
        <v>71</v>
      </c>
      <c r="B163" s="34" t="s">
        <v>18</v>
      </c>
      <c r="C163" s="35" t="s">
        <v>850</v>
      </c>
      <c r="D163" s="36" t="s">
        <v>17</v>
      </c>
      <c r="E163" s="29"/>
    </row>
    <row r="164" spans="1:5" ht="20.100000000000001" customHeight="1">
      <c r="A164" s="578"/>
      <c r="B164" s="37" t="s">
        <v>19</v>
      </c>
      <c r="C164" s="38" t="s">
        <v>850</v>
      </c>
      <c r="D164" s="39" t="s">
        <v>17</v>
      </c>
      <c r="E164" s="66"/>
    </row>
    <row r="165" spans="1:5" ht="20.100000000000001" customHeight="1">
      <c r="A165" s="578"/>
      <c r="B165" s="37" t="s">
        <v>20</v>
      </c>
      <c r="C165" s="38" t="s">
        <v>850</v>
      </c>
      <c r="D165" s="39" t="s">
        <v>9</v>
      </c>
      <c r="E165" s="30"/>
    </row>
    <row r="166" spans="1:5" ht="20.100000000000001" customHeight="1">
      <c r="A166" s="578"/>
      <c r="B166" s="37" t="s">
        <v>21</v>
      </c>
      <c r="C166" s="38" t="s">
        <v>850</v>
      </c>
      <c r="D166" s="39" t="s">
        <v>9</v>
      </c>
      <c r="E166" s="30"/>
    </row>
    <row r="167" spans="1:5" ht="27">
      <c r="A167" s="578"/>
      <c r="B167" s="37" t="s">
        <v>937</v>
      </c>
      <c r="C167" s="38" t="s">
        <v>850</v>
      </c>
      <c r="D167" s="39" t="s">
        <v>902</v>
      </c>
      <c r="E167" s="30"/>
    </row>
    <row r="168" spans="1:5" ht="27">
      <c r="A168" s="578"/>
      <c r="B168" s="37" t="s">
        <v>72</v>
      </c>
      <c r="C168" s="38" t="s">
        <v>850</v>
      </c>
      <c r="D168" s="39" t="s">
        <v>9</v>
      </c>
      <c r="E168" s="30"/>
    </row>
    <row r="169" spans="1:5" ht="27">
      <c r="A169" s="579"/>
      <c r="B169" s="40" t="s">
        <v>73</v>
      </c>
      <c r="C169" s="41" t="s">
        <v>850</v>
      </c>
      <c r="D169" s="42" t="s">
        <v>9</v>
      </c>
      <c r="E169" s="31"/>
    </row>
  </sheetData>
  <mergeCells count="1">
    <mergeCell ref="C2:D2"/>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rowBreaks count="7" manualBreakCount="7">
    <brk id="14" max="16383" man="1"/>
    <brk id="28" max="16383" man="1"/>
    <brk id="47" max="16383" man="1"/>
    <brk id="57" max="16383" man="1"/>
    <brk id="76" max="16383" man="1"/>
    <brk id="96"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BreakPreview" zoomScale="85" zoomScaleNormal="100" zoomScaleSheetLayoutView="85" workbookViewId="0">
      <selection activeCell="P18" sqref="P18"/>
    </sheetView>
  </sheetViews>
  <sheetFormatPr defaultRowHeight="13.5"/>
  <cols>
    <col min="1" max="1" width="3" style="491" customWidth="1"/>
    <col min="2" max="2" width="7.875" style="491" customWidth="1"/>
    <col min="3" max="7" width="7.75" style="491" customWidth="1"/>
    <col min="8" max="8" width="10.25" style="491" customWidth="1"/>
    <col min="9" max="9" width="10.125" style="491" customWidth="1"/>
    <col min="10" max="10" width="10.375" style="491" customWidth="1"/>
    <col min="11" max="11" width="10.125" style="491" customWidth="1"/>
    <col min="12" max="12" width="9" style="491"/>
    <col min="13" max="14" width="10.125" style="491" customWidth="1"/>
    <col min="15" max="15" width="9" style="491"/>
    <col min="16" max="16" width="10.125" style="491" customWidth="1"/>
    <col min="17" max="16384" width="9" style="491"/>
  </cols>
  <sheetData>
    <row r="1" spans="1:15">
      <c r="A1" s="516" t="s">
        <v>735</v>
      </c>
    </row>
    <row r="2" spans="1:15" ht="6" customHeight="1">
      <c r="A2" s="516"/>
    </row>
    <row r="3" spans="1:15" ht="14.25" thickBot="1">
      <c r="B3" s="516" t="s">
        <v>734</v>
      </c>
      <c r="C3" s="529"/>
      <c r="D3" s="529"/>
      <c r="E3" s="529"/>
      <c r="F3" s="529"/>
      <c r="I3" s="516" t="s">
        <v>733</v>
      </c>
      <c r="N3" s="516" t="s">
        <v>732</v>
      </c>
    </row>
    <row r="4" spans="1:15" ht="19.5" customHeight="1">
      <c r="B4" s="788"/>
      <c r="C4" s="794" t="s">
        <v>731</v>
      </c>
      <c r="D4" s="795"/>
      <c r="E4" s="782" t="s">
        <v>730</v>
      </c>
      <c r="F4" s="783"/>
      <c r="I4" s="538" t="s">
        <v>729</v>
      </c>
      <c r="N4" s="537" t="s">
        <v>728</v>
      </c>
    </row>
    <row r="5" spans="1:15" ht="19.5" customHeight="1" thickBot="1">
      <c r="B5" s="789"/>
      <c r="C5" s="796"/>
      <c r="D5" s="797"/>
      <c r="E5" s="780" t="s">
        <v>727</v>
      </c>
      <c r="F5" s="781"/>
      <c r="I5" s="768" t="s">
        <v>726</v>
      </c>
      <c r="J5" s="768"/>
      <c r="N5" s="768" t="s">
        <v>726</v>
      </c>
      <c r="O5" s="768"/>
    </row>
    <row r="6" spans="1:15" ht="19.5" customHeight="1">
      <c r="B6" s="790"/>
      <c r="C6" s="798"/>
      <c r="D6" s="799"/>
      <c r="E6" s="786" t="s">
        <v>725</v>
      </c>
      <c r="F6" s="787"/>
      <c r="I6" s="535"/>
      <c r="J6" s="536" t="s">
        <v>724</v>
      </c>
      <c r="N6" s="535"/>
      <c r="O6" s="534" t="s">
        <v>723</v>
      </c>
    </row>
    <row r="7" spans="1:15" ht="19.5" customHeight="1">
      <c r="B7" s="528" t="s">
        <v>722</v>
      </c>
      <c r="C7" s="784"/>
      <c r="D7" s="785"/>
      <c r="E7" s="800"/>
      <c r="F7" s="801"/>
      <c r="I7" s="533" t="s">
        <v>721</v>
      </c>
      <c r="J7" s="506"/>
      <c r="N7" s="533" t="s">
        <v>721</v>
      </c>
      <c r="O7" s="506"/>
    </row>
    <row r="8" spans="1:15" ht="19.5" customHeight="1">
      <c r="B8" s="528" t="s">
        <v>720</v>
      </c>
      <c r="C8" s="784"/>
      <c r="D8" s="785"/>
      <c r="E8" s="802"/>
      <c r="F8" s="803"/>
      <c r="I8" s="533" t="s">
        <v>719</v>
      </c>
      <c r="J8" s="506"/>
      <c r="N8" s="533" t="s">
        <v>719</v>
      </c>
      <c r="O8" s="506"/>
    </row>
    <row r="9" spans="1:15" ht="19.5" customHeight="1">
      <c r="B9" s="528" t="s">
        <v>718</v>
      </c>
      <c r="C9" s="784"/>
      <c r="D9" s="785"/>
      <c r="E9" s="802"/>
      <c r="F9" s="803"/>
      <c r="I9" s="533" t="s">
        <v>717</v>
      </c>
      <c r="J9" s="506"/>
      <c r="N9" s="533" t="s">
        <v>717</v>
      </c>
      <c r="O9" s="506"/>
    </row>
    <row r="10" spans="1:15" ht="19.5" customHeight="1">
      <c r="B10" s="528" t="s">
        <v>716</v>
      </c>
      <c r="C10" s="784"/>
      <c r="D10" s="785"/>
      <c r="E10" s="802"/>
      <c r="F10" s="803"/>
      <c r="I10" s="533" t="s">
        <v>715</v>
      </c>
      <c r="J10" s="506"/>
      <c r="N10" s="533" t="s">
        <v>715</v>
      </c>
      <c r="O10" s="506"/>
    </row>
    <row r="11" spans="1:15" ht="19.5" customHeight="1">
      <c r="B11" s="528" t="s">
        <v>714</v>
      </c>
      <c r="C11" s="784"/>
      <c r="D11" s="785"/>
      <c r="E11" s="802"/>
      <c r="F11" s="803"/>
      <c r="I11" s="533" t="s">
        <v>713</v>
      </c>
      <c r="J11" s="506"/>
      <c r="N11" s="533" t="s">
        <v>713</v>
      </c>
      <c r="O11" s="506"/>
    </row>
    <row r="12" spans="1:15" ht="19.5" customHeight="1" thickBot="1">
      <c r="B12" s="528" t="s">
        <v>712</v>
      </c>
      <c r="C12" s="784"/>
      <c r="D12" s="785"/>
      <c r="E12" s="802"/>
      <c r="F12" s="803"/>
      <c r="I12" s="532" t="s">
        <v>711</v>
      </c>
      <c r="J12" s="499">
        <f>SUM(J7:J11)</f>
        <v>0</v>
      </c>
      <c r="N12" s="532" t="s">
        <v>711</v>
      </c>
      <c r="O12" s="499">
        <f>SUM(O7:O11)</f>
        <v>0</v>
      </c>
    </row>
    <row r="13" spans="1:15" ht="19.5" customHeight="1">
      <c r="B13" s="528" t="s">
        <v>710</v>
      </c>
      <c r="C13" s="784"/>
      <c r="D13" s="785"/>
      <c r="E13" s="802"/>
      <c r="F13" s="803"/>
      <c r="I13" s="531" t="s">
        <v>709</v>
      </c>
      <c r="M13" s="531"/>
    </row>
    <row r="14" spans="1:15" ht="19.5" customHeight="1">
      <c r="B14" s="528" t="s">
        <v>708</v>
      </c>
      <c r="C14" s="784"/>
      <c r="D14" s="785"/>
      <c r="E14" s="802"/>
      <c r="F14" s="803"/>
      <c r="I14" s="531" t="s">
        <v>707</v>
      </c>
      <c r="M14" s="531"/>
    </row>
    <row r="15" spans="1:15" ht="19.5" customHeight="1">
      <c r="B15" s="528" t="s">
        <v>706</v>
      </c>
      <c r="C15" s="784"/>
      <c r="D15" s="785"/>
      <c r="E15" s="802"/>
      <c r="F15" s="803"/>
      <c r="I15" s="531" t="s">
        <v>705</v>
      </c>
      <c r="M15" s="531"/>
    </row>
    <row r="16" spans="1:15" ht="19.5" customHeight="1">
      <c r="B16" s="528" t="s">
        <v>704</v>
      </c>
      <c r="C16" s="784"/>
      <c r="D16" s="785"/>
      <c r="E16" s="802"/>
      <c r="F16" s="803"/>
      <c r="I16" s="531" t="s">
        <v>703</v>
      </c>
      <c r="J16" s="530"/>
      <c r="M16" s="531"/>
      <c r="N16" s="530"/>
    </row>
    <row r="17" spans="2:16" ht="19.5" customHeight="1" thickBot="1">
      <c r="B17" s="528" t="s">
        <v>702</v>
      </c>
      <c r="C17" s="784"/>
      <c r="D17" s="785"/>
      <c r="E17" s="802"/>
      <c r="F17" s="803"/>
      <c r="J17" s="530"/>
      <c r="L17" s="516" t="s">
        <v>701</v>
      </c>
      <c r="M17" s="529"/>
      <c r="N17" s="529"/>
      <c r="O17" s="529"/>
      <c r="P17" s="529"/>
    </row>
    <row r="18" spans="2:16" ht="19.5" customHeight="1">
      <c r="B18" s="528" t="s">
        <v>700</v>
      </c>
      <c r="C18" s="784"/>
      <c r="D18" s="785"/>
      <c r="E18" s="804"/>
      <c r="F18" s="805"/>
      <c r="L18" s="527"/>
      <c r="M18" s="526"/>
      <c r="N18" s="525" t="s">
        <v>699</v>
      </c>
      <c r="O18" s="525" t="s">
        <v>698</v>
      </c>
      <c r="P18" s="524" t="s">
        <v>697</v>
      </c>
    </row>
    <row r="19" spans="2:16" ht="19.5" customHeight="1" thickBot="1">
      <c r="B19" s="523" t="s">
        <v>696</v>
      </c>
      <c r="C19" s="791">
        <f>SUM(C7:C18)</f>
        <v>0</v>
      </c>
      <c r="D19" s="793"/>
      <c r="E19" s="791">
        <f>ROUNDUP(C19/12,1)</f>
        <v>0</v>
      </c>
      <c r="F19" s="792"/>
      <c r="L19" s="769" t="s">
        <v>695</v>
      </c>
      <c r="M19" s="770"/>
      <c r="N19" s="522"/>
      <c r="O19" s="522"/>
      <c r="P19" s="521"/>
    </row>
    <row r="20" spans="2:16" ht="19.5" customHeight="1" thickBot="1">
      <c r="B20" s="520" t="s">
        <v>694</v>
      </c>
      <c r="C20" s="504"/>
      <c r="D20" s="504"/>
      <c r="E20" s="504"/>
      <c r="F20" s="504"/>
      <c r="L20" s="771" t="s">
        <v>693</v>
      </c>
      <c r="M20" s="772"/>
      <c r="N20" s="519"/>
      <c r="O20" s="519"/>
      <c r="P20" s="518"/>
    </row>
    <row r="21" spans="2:16" ht="19.5" customHeight="1">
      <c r="B21" s="517"/>
      <c r="C21" s="504"/>
      <c r="D21" s="504"/>
      <c r="E21" s="504"/>
      <c r="F21" s="504"/>
    </row>
    <row r="22" spans="2:16" ht="19.5" customHeight="1"/>
    <row r="23" spans="2:16" ht="19.5" customHeight="1">
      <c r="B23" s="505"/>
      <c r="C23" s="504"/>
      <c r="D23" s="504"/>
      <c r="E23" s="504"/>
      <c r="F23" s="516" t="s">
        <v>692</v>
      </c>
    </row>
    <row r="24" spans="2:16" ht="19.5" customHeight="1" thickBot="1">
      <c r="B24" s="505"/>
      <c r="C24" s="504"/>
      <c r="D24" s="504"/>
      <c r="E24" s="504"/>
      <c r="F24" s="515" t="s">
        <v>691</v>
      </c>
    </row>
    <row r="25" spans="2:16" ht="19.5" customHeight="1">
      <c r="B25" s="505"/>
      <c r="C25" s="504"/>
      <c r="D25" s="504"/>
      <c r="E25" s="504"/>
      <c r="F25" s="773"/>
      <c r="G25" s="774"/>
      <c r="H25" s="776" t="s">
        <v>690</v>
      </c>
      <c r="I25" s="777"/>
      <c r="J25" s="778"/>
      <c r="K25" s="776" t="s">
        <v>689</v>
      </c>
      <c r="L25" s="777"/>
      <c r="M25" s="778"/>
      <c r="N25" s="776" t="s">
        <v>688</v>
      </c>
      <c r="O25" s="777"/>
      <c r="P25" s="779"/>
    </row>
    <row r="26" spans="2:16" ht="19.5" customHeight="1">
      <c r="B26" s="505"/>
      <c r="C26" s="504"/>
      <c r="D26" s="504"/>
      <c r="E26" s="504"/>
      <c r="F26" s="775"/>
      <c r="G26" s="765"/>
      <c r="H26" s="513" t="s">
        <v>687</v>
      </c>
      <c r="I26" s="512" t="s">
        <v>686</v>
      </c>
      <c r="J26" s="514" t="s">
        <v>685</v>
      </c>
      <c r="K26" s="513" t="s">
        <v>687</v>
      </c>
      <c r="L26" s="512" t="s">
        <v>686</v>
      </c>
      <c r="M26" s="514" t="s">
        <v>685</v>
      </c>
      <c r="N26" s="513" t="s">
        <v>687</v>
      </c>
      <c r="O26" s="512" t="s">
        <v>686</v>
      </c>
      <c r="P26" s="511" t="s">
        <v>685</v>
      </c>
    </row>
    <row r="27" spans="2:16" ht="19.5" customHeight="1">
      <c r="B27" s="505"/>
      <c r="C27" s="504"/>
      <c r="D27" s="504"/>
      <c r="E27" s="504"/>
      <c r="F27" s="764" t="s">
        <v>684</v>
      </c>
      <c r="G27" s="765"/>
      <c r="H27" s="510"/>
      <c r="I27" s="507"/>
      <c r="J27" s="509"/>
      <c r="K27" s="510"/>
      <c r="L27" s="507"/>
      <c r="M27" s="509"/>
      <c r="N27" s="508"/>
      <c r="O27" s="507"/>
      <c r="P27" s="506"/>
    </row>
    <row r="28" spans="2:16" ht="19.5" customHeight="1" thickBot="1">
      <c r="B28" s="505"/>
      <c r="C28" s="504"/>
      <c r="D28" s="504"/>
      <c r="E28" s="504"/>
      <c r="F28" s="766" t="s">
        <v>683</v>
      </c>
      <c r="G28" s="767"/>
      <c r="H28" s="503"/>
      <c r="I28" s="500"/>
      <c r="J28" s="502"/>
      <c r="K28" s="503"/>
      <c r="L28" s="500"/>
      <c r="M28" s="502"/>
      <c r="N28" s="501"/>
      <c r="O28" s="500"/>
      <c r="P28" s="499"/>
    </row>
    <row r="29" spans="2:16" ht="19.5" customHeight="1">
      <c r="B29" s="493"/>
      <c r="C29" s="492"/>
      <c r="D29" s="492"/>
      <c r="F29" s="498" t="s">
        <v>682</v>
      </c>
    </row>
    <row r="30" spans="2:16" ht="19.5" customHeight="1">
      <c r="B30" s="493" t="s">
        <v>681</v>
      </c>
      <c r="C30" s="492"/>
      <c r="D30" s="492"/>
      <c r="F30" s="498" t="s">
        <v>680</v>
      </c>
    </row>
    <row r="31" spans="2:16" ht="19.5" customHeight="1">
      <c r="B31" s="497"/>
      <c r="C31" s="496"/>
      <c r="D31" s="495"/>
    </row>
    <row r="32" spans="2:16">
      <c r="B32" s="494"/>
      <c r="C32" s="494"/>
      <c r="D32" s="494"/>
    </row>
    <row r="33" spans="2:4">
      <c r="B33" s="493"/>
      <c r="C33" s="492"/>
      <c r="D33" s="492"/>
    </row>
  </sheetData>
  <mergeCells count="30">
    <mergeCell ref="C9:D9"/>
    <mergeCell ref="C10:D10"/>
    <mergeCell ref="C11:D11"/>
    <mergeCell ref="C12:D12"/>
    <mergeCell ref="C19:D19"/>
    <mergeCell ref="C13:D13"/>
    <mergeCell ref="C14:D14"/>
    <mergeCell ref="C16:D16"/>
    <mergeCell ref="C17:D17"/>
    <mergeCell ref="C18:D18"/>
    <mergeCell ref="E19:F19"/>
    <mergeCell ref="C15:D15"/>
    <mergeCell ref="E7:F18"/>
    <mergeCell ref="E4:F4"/>
    <mergeCell ref="C7:D7"/>
    <mergeCell ref="C8:D8"/>
    <mergeCell ref="E6:F6"/>
    <mergeCell ref="B4:B6"/>
    <mergeCell ref="C4:D6"/>
    <mergeCell ref="F27:G27"/>
    <mergeCell ref="F28:G28"/>
    <mergeCell ref="N5:O5"/>
    <mergeCell ref="L19:M19"/>
    <mergeCell ref="L20:M20"/>
    <mergeCell ref="F25:G26"/>
    <mergeCell ref="H25:J25"/>
    <mergeCell ref="K25:M25"/>
    <mergeCell ref="N25:P25"/>
    <mergeCell ref="E5:F5"/>
    <mergeCell ref="I5:J5"/>
  </mergeCells>
  <phoneticPr fontId="2"/>
  <printOptions horizontalCentered="1"/>
  <pageMargins left="0.59055118110236227" right="0.59055118110236227" top="0.78740157480314965" bottom="0.39370078740157483" header="0.51181102362204722" footer="0.19685039370078741"/>
  <pageSetup paperSize="9" scale="92" orientation="landscape" cellComments="asDisplayed" r:id="rId1"/>
  <headerFooter alignWithMargins="0">
    <oddFooter>&amp;R（令和元&amp;K000000年度版）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1"/>
  <sheetViews>
    <sheetView view="pageBreakPreview" topLeftCell="A13" zoomScale="75" zoomScaleNormal="100" zoomScaleSheetLayoutView="75" workbookViewId="0">
      <selection activeCell="M33" sqref="M33"/>
    </sheetView>
  </sheetViews>
  <sheetFormatPr defaultRowHeight="13.5"/>
  <cols>
    <col min="1" max="1" width="4.625" style="491" customWidth="1"/>
    <col min="2" max="3" width="8.125" style="491" customWidth="1"/>
    <col min="4" max="4" width="33.625" style="491" customWidth="1"/>
    <col min="5" max="5" width="32.625" style="491" customWidth="1"/>
    <col min="6" max="6" width="30.625" style="491" customWidth="1"/>
    <col min="7" max="7" width="3.625" style="491" customWidth="1"/>
    <col min="8" max="8" width="12.625" style="491" customWidth="1"/>
    <col min="9" max="16384" width="9" style="491"/>
  </cols>
  <sheetData>
    <row r="1" spans="2:8" ht="14.25" thickBot="1">
      <c r="B1" s="516" t="s">
        <v>756</v>
      </c>
      <c r="F1" s="768" t="s">
        <v>748</v>
      </c>
      <c r="G1" s="768"/>
      <c r="H1" s="768"/>
    </row>
    <row r="2" spans="2:8" ht="20.100000000000001" customHeight="1">
      <c r="B2" s="808" t="s">
        <v>747</v>
      </c>
      <c r="C2" s="809"/>
      <c r="D2" s="848" t="s">
        <v>755</v>
      </c>
      <c r="E2" s="850" t="s">
        <v>754</v>
      </c>
      <c r="F2" s="826" t="s">
        <v>753</v>
      </c>
      <c r="G2" s="846"/>
      <c r="H2" s="844" t="s">
        <v>752</v>
      </c>
    </row>
    <row r="3" spans="2:8" ht="20.100000000000001" customHeight="1">
      <c r="B3" s="545" t="s">
        <v>744</v>
      </c>
      <c r="C3" s="544" t="s">
        <v>743</v>
      </c>
      <c r="D3" s="849"/>
      <c r="E3" s="849"/>
      <c r="F3" s="847"/>
      <c r="G3" s="835"/>
      <c r="H3" s="845"/>
    </row>
    <row r="4" spans="2:8" ht="20.100000000000001" customHeight="1">
      <c r="B4" s="806"/>
      <c r="C4" s="810"/>
      <c r="D4" s="836"/>
      <c r="E4" s="836"/>
      <c r="F4" s="814"/>
      <c r="G4" s="815"/>
      <c r="H4" s="842" t="s">
        <v>751</v>
      </c>
    </row>
    <row r="5" spans="2:8" ht="20.100000000000001" customHeight="1">
      <c r="B5" s="550"/>
      <c r="C5" s="549"/>
      <c r="D5" s="836"/>
      <c r="E5" s="836"/>
      <c r="F5" s="833"/>
      <c r="G5" s="835"/>
      <c r="H5" s="842"/>
    </row>
    <row r="6" spans="2:8" ht="20.100000000000001" customHeight="1">
      <c r="B6" s="806"/>
      <c r="C6" s="810"/>
      <c r="D6" s="836"/>
      <c r="E6" s="836"/>
      <c r="F6" s="814"/>
      <c r="G6" s="815"/>
      <c r="H6" s="842" t="s">
        <v>751</v>
      </c>
    </row>
    <row r="7" spans="2:8" ht="20.100000000000001" customHeight="1">
      <c r="B7" s="550"/>
      <c r="C7" s="549"/>
      <c r="D7" s="836"/>
      <c r="E7" s="836"/>
      <c r="F7" s="833"/>
      <c r="G7" s="835"/>
      <c r="H7" s="842"/>
    </row>
    <row r="8" spans="2:8" ht="20.100000000000001" customHeight="1">
      <c r="B8" s="806"/>
      <c r="C8" s="810"/>
      <c r="D8" s="836"/>
      <c r="E8" s="836"/>
      <c r="F8" s="814"/>
      <c r="G8" s="815"/>
      <c r="H8" s="842" t="s">
        <v>751</v>
      </c>
    </row>
    <row r="9" spans="2:8" ht="20.100000000000001" customHeight="1">
      <c r="B9" s="550"/>
      <c r="C9" s="549"/>
      <c r="D9" s="836"/>
      <c r="E9" s="836"/>
      <c r="F9" s="833"/>
      <c r="G9" s="835"/>
      <c r="H9" s="842"/>
    </row>
    <row r="10" spans="2:8" ht="20.100000000000001" customHeight="1">
      <c r="B10" s="806"/>
      <c r="C10" s="810"/>
      <c r="D10" s="836"/>
      <c r="E10" s="836"/>
      <c r="F10" s="814"/>
      <c r="G10" s="815"/>
      <c r="H10" s="842" t="s">
        <v>751</v>
      </c>
    </row>
    <row r="11" spans="2:8" ht="20.100000000000001" customHeight="1">
      <c r="B11" s="550"/>
      <c r="C11" s="549"/>
      <c r="D11" s="836"/>
      <c r="E11" s="836"/>
      <c r="F11" s="833"/>
      <c r="G11" s="835"/>
      <c r="H11" s="842"/>
    </row>
    <row r="12" spans="2:8" ht="20.100000000000001" customHeight="1">
      <c r="B12" s="806"/>
      <c r="C12" s="810"/>
      <c r="D12" s="836"/>
      <c r="E12" s="836"/>
      <c r="F12" s="814"/>
      <c r="G12" s="815"/>
      <c r="H12" s="842" t="s">
        <v>751</v>
      </c>
    </row>
    <row r="13" spans="2:8" ht="20.100000000000001" customHeight="1" thickBot="1">
      <c r="B13" s="541"/>
      <c r="C13" s="548"/>
      <c r="D13" s="841"/>
      <c r="E13" s="841"/>
      <c r="F13" s="816"/>
      <c r="G13" s="817"/>
      <c r="H13" s="843"/>
    </row>
    <row r="14" spans="2:8" ht="12" customHeight="1">
      <c r="B14" s="539" t="s">
        <v>750</v>
      </c>
      <c r="C14" s="547"/>
      <c r="D14" s="546"/>
      <c r="E14" s="546"/>
      <c r="F14" s="546"/>
      <c r="G14" s="546"/>
      <c r="H14" s="546"/>
    </row>
    <row r="15" spans="2:8" ht="12" customHeight="1">
      <c r="B15" s="539" t="s">
        <v>736</v>
      </c>
      <c r="C15" s="547"/>
      <c r="D15" s="546"/>
      <c r="E15" s="546"/>
      <c r="F15" s="546"/>
      <c r="G15" s="546"/>
      <c r="H15" s="546"/>
    </row>
    <row r="16" spans="2:8" ht="3" customHeight="1">
      <c r="B16" s="547"/>
      <c r="C16" s="547"/>
      <c r="D16" s="546"/>
      <c r="E16" s="546"/>
      <c r="F16" s="546"/>
      <c r="G16" s="546"/>
      <c r="H16" s="546"/>
    </row>
    <row r="17" spans="2:8" ht="14.25" thickBot="1">
      <c r="B17" s="516" t="s">
        <v>749</v>
      </c>
      <c r="F17" s="768" t="s">
        <v>748</v>
      </c>
      <c r="G17" s="768"/>
      <c r="H17" s="768"/>
    </row>
    <row r="18" spans="2:8" ht="20.100000000000001" customHeight="1">
      <c r="B18" s="808" t="s">
        <v>747</v>
      </c>
      <c r="C18" s="809"/>
      <c r="D18" s="826" t="s">
        <v>746</v>
      </c>
      <c r="E18" s="827"/>
      <c r="F18" s="828"/>
      <c r="G18" s="818" t="s">
        <v>745</v>
      </c>
      <c r="H18" s="819"/>
    </row>
    <row r="19" spans="2:8" ht="25.5" customHeight="1">
      <c r="B19" s="545" t="s">
        <v>744</v>
      </c>
      <c r="C19" s="544" t="s">
        <v>743</v>
      </c>
      <c r="D19" s="829"/>
      <c r="E19" s="830"/>
      <c r="F19" s="831"/>
      <c r="G19" s="820" t="s">
        <v>742</v>
      </c>
      <c r="H19" s="821"/>
    </row>
    <row r="20" spans="2:8" ht="20.100000000000001" customHeight="1">
      <c r="B20" s="806"/>
      <c r="C20" s="807"/>
      <c r="D20" s="814"/>
      <c r="E20" s="832"/>
      <c r="F20" s="815"/>
      <c r="G20" s="822"/>
      <c r="H20" s="823"/>
    </row>
    <row r="21" spans="2:8" ht="20.100000000000001" customHeight="1">
      <c r="B21" s="543"/>
      <c r="C21" s="542"/>
      <c r="D21" s="833"/>
      <c r="E21" s="834"/>
      <c r="F21" s="835"/>
      <c r="G21" s="824" t="s">
        <v>741</v>
      </c>
      <c r="H21" s="825"/>
    </row>
    <row r="22" spans="2:8" ht="20.100000000000001" customHeight="1">
      <c r="B22" s="806"/>
      <c r="C22" s="807"/>
      <c r="D22" s="814"/>
      <c r="E22" s="832"/>
      <c r="F22" s="815"/>
      <c r="G22" s="822"/>
      <c r="H22" s="823"/>
    </row>
    <row r="23" spans="2:8" ht="20.100000000000001" customHeight="1">
      <c r="B23" s="543"/>
      <c r="C23" s="542"/>
      <c r="D23" s="833"/>
      <c r="E23" s="834"/>
      <c r="F23" s="835"/>
      <c r="G23" s="824" t="s">
        <v>741</v>
      </c>
      <c r="H23" s="825"/>
    </row>
    <row r="24" spans="2:8" ht="20.100000000000001" customHeight="1">
      <c r="B24" s="806"/>
      <c r="C24" s="807"/>
      <c r="D24" s="838"/>
      <c r="E24" s="839"/>
      <c r="F24" s="840"/>
      <c r="G24" s="822"/>
      <c r="H24" s="823"/>
    </row>
    <row r="25" spans="2:8" ht="20.100000000000001" customHeight="1">
      <c r="B25" s="543"/>
      <c r="C25" s="542"/>
      <c r="D25" s="833"/>
      <c r="E25" s="834"/>
      <c r="F25" s="835"/>
      <c r="G25" s="824" t="s">
        <v>740</v>
      </c>
      <c r="H25" s="825"/>
    </row>
    <row r="26" spans="2:8" ht="20.100000000000001" customHeight="1">
      <c r="B26" s="806"/>
      <c r="C26" s="807"/>
      <c r="D26" s="814"/>
      <c r="E26" s="832"/>
      <c r="F26" s="815"/>
      <c r="G26" s="822"/>
      <c r="H26" s="823"/>
    </row>
    <row r="27" spans="2:8" ht="20.100000000000001" customHeight="1">
      <c r="B27" s="543"/>
      <c r="C27" s="542"/>
      <c r="D27" s="833"/>
      <c r="E27" s="834"/>
      <c r="F27" s="835"/>
      <c r="G27" s="824" t="s">
        <v>739</v>
      </c>
      <c r="H27" s="825"/>
    </row>
    <row r="28" spans="2:8" ht="20.100000000000001" customHeight="1">
      <c r="B28" s="806"/>
      <c r="C28" s="807"/>
      <c r="D28" s="814"/>
      <c r="E28" s="832"/>
      <c r="F28" s="815"/>
      <c r="G28" s="822"/>
      <c r="H28" s="823"/>
    </row>
    <row r="29" spans="2:8" ht="20.100000000000001" customHeight="1" thickBot="1">
      <c r="B29" s="541"/>
      <c r="C29" s="540"/>
      <c r="D29" s="816"/>
      <c r="E29" s="837"/>
      <c r="F29" s="817"/>
      <c r="G29" s="812" t="s">
        <v>738</v>
      </c>
      <c r="H29" s="813"/>
    </row>
    <row r="30" spans="2:8" ht="15" customHeight="1">
      <c r="B30" s="811" t="s">
        <v>737</v>
      </c>
      <c r="C30" s="811"/>
      <c r="D30" s="811"/>
      <c r="E30" s="811"/>
      <c r="F30" s="811"/>
      <c r="G30" s="811"/>
      <c r="H30" s="811"/>
    </row>
    <row r="31" spans="2:8">
      <c r="B31" s="539" t="s">
        <v>736</v>
      </c>
    </row>
  </sheetData>
  <mergeCells count="57">
    <mergeCell ref="H2:H3"/>
    <mergeCell ref="F2:G3"/>
    <mergeCell ref="D2:D3"/>
    <mergeCell ref="E2:E3"/>
    <mergeCell ref="F4:G5"/>
    <mergeCell ref="H4:H5"/>
    <mergeCell ref="F1:H1"/>
    <mergeCell ref="D22:F23"/>
    <mergeCell ref="D12:D13"/>
    <mergeCell ref="E12:E13"/>
    <mergeCell ref="H12:H13"/>
    <mergeCell ref="D10:D11"/>
    <mergeCell ref="E10:E11"/>
    <mergeCell ref="H10:H11"/>
    <mergeCell ref="H6:H7"/>
    <mergeCell ref="H8:H9"/>
    <mergeCell ref="F6:G7"/>
    <mergeCell ref="F8:G9"/>
    <mergeCell ref="D4:D5"/>
    <mergeCell ref="E4:E5"/>
    <mergeCell ref="D6:D7"/>
    <mergeCell ref="E6:E7"/>
    <mergeCell ref="G28:H28"/>
    <mergeCell ref="G25:H25"/>
    <mergeCell ref="G26:H26"/>
    <mergeCell ref="D8:D9"/>
    <mergeCell ref="E8:E9"/>
    <mergeCell ref="D28:F29"/>
    <mergeCell ref="D24:F25"/>
    <mergeCell ref="F10:G11"/>
    <mergeCell ref="G22:H22"/>
    <mergeCell ref="F17:H17"/>
    <mergeCell ref="B30:H30"/>
    <mergeCell ref="G29:H29"/>
    <mergeCell ref="F12:G13"/>
    <mergeCell ref="B18:C18"/>
    <mergeCell ref="B20:C20"/>
    <mergeCell ref="B22:C22"/>
    <mergeCell ref="G18:H18"/>
    <mergeCell ref="G19:H19"/>
    <mergeCell ref="G20:H20"/>
    <mergeCell ref="G21:H21"/>
    <mergeCell ref="D18:F19"/>
    <mergeCell ref="D20:F21"/>
    <mergeCell ref="D26:F27"/>
    <mergeCell ref="G23:H23"/>
    <mergeCell ref="G24:H24"/>
    <mergeCell ref="G27:H27"/>
    <mergeCell ref="B28:C28"/>
    <mergeCell ref="B2:C2"/>
    <mergeCell ref="B4:C4"/>
    <mergeCell ref="B6:C6"/>
    <mergeCell ref="B8:C8"/>
    <mergeCell ref="B10:C10"/>
    <mergeCell ref="B12:C12"/>
    <mergeCell ref="B24:C24"/>
    <mergeCell ref="B26:C26"/>
  </mergeCells>
  <phoneticPr fontId="2"/>
  <printOptions horizontalCentered="1"/>
  <pageMargins left="0.59055118110236227" right="0.59055118110236227" top="0.59055118110236227" bottom="0.39370078740157483" header="0.51181102362204722" footer="0.19685039370078741"/>
  <pageSetup paperSize="9" orientation="landscape" cellComments="asDisplayed" r:id="rId1"/>
  <headerFooter alignWithMargins="0">
    <oddFooter>&amp;R（令和元&amp;K000000年度版）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8"/>
  <sheetViews>
    <sheetView view="pageBreakPreview" zoomScale="75" zoomScaleNormal="100" zoomScaleSheetLayoutView="75" workbookViewId="0">
      <selection activeCell="L29" sqref="L29:Q34"/>
    </sheetView>
  </sheetViews>
  <sheetFormatPr defaultRowHeight="13.5"/>
  <cols>
    <col min="1" max="1" width="4.625" style="491" customWidth="1"/>
    <col min="2" max="3" width="9.625" style="491" customWidth="1"/>
    <col min="4" max="27" width="4.875" style="491" customWidth="1"/>
    <col min="28" max="28" width="3.25" style="491" customWidth="1"/>
    <col min="29" max="16384" width="9" style="491"/>
  </cols>
  <sheetData>
    <row r="1" spans="2:29" ht="21" customHeight="1">
      <c r="B1" s="516" t="s">
        <v>772</v>
      </c>
    </row>
    <row r="2" spans="2:29" ht="21" customHeight="1">
      <c r="B2" s="516" t="s">
        <v>771</v>
      </c>
    </row>
    <row r="3" spans="2:29" ht="2.25" customHeight="1"/>
    <row r="4" spans="2:29" ht="18" customHeight="1" thickBot="1">
      <c r="S4" s="768" t="s">
        <v>748</v>
      </c>
      <c r="T4" s="768"/>
      <c r="U4" s="768"/>
      <c r="V4" s="768"/>
      <c r="W4" s="768"/>
      <c r="X4" s="768"/>
      <c r="Y4" s="768"/>
      <c r="Z4" s="768"/>
      <c r="AA4" s="768"/>
    </row>
    <row r="5" spans="2:29" ht="27" customHeight="1">
      <c r="B5" s="940"/>
      <c r="C5" s="941"/>
      <c r="D5" s="930" t="s">
        <v>770</v>
      </c>
      <c r="E5" s="931"/>
      <c r="F5" s="930" t="s">
        <v>770</v>
      </c>
      <c r="G5" s="931"/>
      <c r="H5" s="930" t="s">
        <v>770</v>
      </c>
      <c r="I5" s="931"/>
      <c r="J5" s="930" t="s">
        <v>770</v>
      </c>
      <c r="K5" s="931"/>
      <c r="L5" s="930" t="s">
        <v>770</v>
      </c>
      <c r="M5" s="931"/>
      <c r="N5" s="930" t="s">
        <v>770</v>
      </c>
      <c r="O5" s="931"/>
      <c r="P5" s="930" t="s">
        <v>770</v>
      </c>
      <c r="Q5" s="931"/>
      <c r="R5" s="930" t="s">
        <v>770</v>
      </c>
      <c r="S5" s="931"/>
      <c r="T5" s="930" t="s">
        <v>770</v>
      </c>
      <c r="U5" s="931"/>
      <c r="V5" s="930" t="s">
        <v>770</v>
      </c>
      <c r="W5" s="931"/>
      <c r="X5" s="930" t="s">
        <v>770</v>
      </c>
      <c r="Y5" s="931"/>
      <c r="Z5" s="930" t="s">
        <v>770</v>
      </c>
      <c r="AA5" s="935"/>
    </row>
    <row r="6" spans="2:29" ht="27" customHeight="1">
      <c r="B6" s="554"/>
      <c r="C6" s="553"/>
      <c r="D6" s="932"/>
      <c r="E6" s="892"/>
      <c r="F6" s="932"/>
      <c r="G6" s="892"/>
      <c r="H6" s="932"/>
      <c r="I6" s="892"/>
      <c r="J6" s="932"/>
      <c r="K6" s="892"/>
      <c r="L6" s="932"/>
      <c r="M6" s="892"/>
      <c r="N6" s="932"/>
      <c r="O6" s="892"/>
      <c r="P6" s="932"/>
      <c r="Q6" s="892"/>
      <c r="R6" s="932"/>
      <c r="S6" s="892"/>
      <c r="T6" s="932"/>
      <c r="U6" s="892"/>
      <c r="V6" s="932"/>
      <c r="W6" s="892"/>
      <c r="X6" s="932"/>
      <c r="Y6" s="892"/>
      <c r="Z6" s="932"/>
      <c r="AA6" s="936"/>
    </row>
    <row r="7" spans="2:29" ht="27" customHeight="1" thickBot="1">
      <c r="B7" s="937" t="s">
        <v>769</v>
      </c>
      <c r="C7" s="938"/>
      <c r="D7" s="933" t="s">
        <v>768</v>
      </c>
      <c r="E7" s="920"/>
      <c r="F7" s="933" t="s">
        <v>768</v>
      </c>
      <c r="G7" s="920"/>
      <c r="H7" s="933" t="s">
        <v>768</v>
      </c>
      <c r="I7" s="920"/>
      <c r="J7" s="933" t="s">
        <v>768</v>
      </c>
      <c r="K7" s="920"/>
      <c r="L7" s="933" t="s">
        <v>768</v>
      </c>
      <c r="M7" s="920"/>
      <c r="N7" s="933" t="s">
        <v>768</v>
      </c>
      <c r="O7" s="920"/>
      <c r="P7" s="933" t="s">
        <v>768</v>
      </c>
      <c r="Q7" s="920"/>
      <c r="R7" s="933" t="s">
        <v>768</v>
      </c>
      <c r="S7" s="920"/>
      <c r="T7" s="933" t="s">
        <v>768</v>
      </c>
      <c r="U7" s="920"/>
      <c r="V7" s="933" t="s">
        <v>768</v>
      </c>
      <c r="W7" s="920"/>
      <c r="X7" s="933" t="s">
        <v>768</v>
      </c>
      <c r="Y7" s="920"/>
      <c r="Z7" s="933" t="s">
        <v>768</v>
      </c>
      <c r="AA7" s="934"/>
    </row>
    <row r="8" spans="2:29" ht="15" customHeight="1">
      <c r="B8" s="939" t="s">
        <v>767</v>
      </c>
      <c r="C8" s="939"/>
      <c r="D8" s="939"/>
      <c r="E8" s="939"/>
      <c r="F8" s="939"/>
      <c r="G8" s="939"/>
      <c r="H8" s="939"/>
      <c r="I8" s="939"/>
      <c r="J8" s="939"/>
      <c r="K8" s="939"/>
      <c r="L8" s="939"/>
      <c r="M8" s="939"/>
      <c r="N8" s="939"/>
      <c r="O8" s="939"/>
      <c r="P8" s="939"/>
      <c r="Q8" s="939"/>
      <c r="R8" s="939"/>
      <c r="S8" s="939"/>
      <c r="T8" s="939"/>
      <c r="U8" s="939"/>
      <c r="V8" s="939"/>
      <c r="W8" s="939"/>
      <c r="X8" s="939"/>
      <c r="Y8" s="939"/>
      <c r="Z8" s="939"/>
      <c r="AA8" s="939"/>
    </row>
    <row r="9" spans="2:29" ht="18" customHeight="1"/>
    <row r="10" spans="2:29" ht="21" customHeight="1" thickBot="1">
      <c r="B10" s="516" t="s">
        <v>766</v>
      </c>
      <c r="S10" s="929" t="s">
        <v>748</v>
      </c>
      <c r="T10" s="929"/>
      <c r="U10" s="929"/>
      <c r="V10" s="929"/>
      <c r="W10" s="929"/>
      <c r="X10" s="929"/>
      <c r="Y10" s="929"/>
      <c r="Z10" s="929"/>
      <c r="AA10" s="929"/>
    </row>
    <row r="11" spans="2:29" ht="12" customHeight="1">
      <c r="B11" s="864" t="s">
        <v>747</v>
      </c>
      <c r="C11" s="846"/>
      <c r="D11" s="852" t="s">
        <v>765</v>
      </c>
      <c r="E11" s="853"/>
      <c r="F11" s="854"/>
      <c r="G11" s="826" t="s">
        <v>764</v>
      </c>
      <c r="H11" s="903"/>
      <c r="I11" s="903"/>
      <c r="J11" s="903"/>
      <c r="K11" s="846"/>
      <c r="L11" s="826" t="s">
        <v>763</v>
      </c>
      <c r="M11" s="903"/>
      <c r="N11" s="903"/>
      <c r="O11" s="903"/>
      <c r="P11" s="903"/>
      <c r="Q11" s="846"/>
      <c r="R11" s="826" t="s">
        <v>762</v>
      </c>
      <c r="S11" s="903"/>
      <c r="T11" s="903"/>
      <c r="U11" s="903"/>
      <c r="V11" s="903"/>
      <c r="W11" s="846"/>
      <c r="X11" s="899" t="s">
        <v>761</v>
      </c>
      <c r="Y11" s="846"/>
      <c r="Z11" s="924" t="s">
        <v>760</v>
      </c>
      <c r="AA11" s="925"/>
      <c r="AB11" s="497"/>
      <c r="AC11" s="851"/>
    </row>
    <row r="12" spans="2:29" ht="12" customHeight="1">
      <c r="B12" s="865"/>
      <c r="C12" s="840"/>
      <c r="D12" s="855"/>
      <c r="E12" s="856"/>
      <c r="F12" s="857"/>
      <c r="G12" s="838"/>
      <c r="H12" s="839"/>
      <c r="I12" s="839"/>
      <c r="J12" s="839"/>
      <c r="K12" s="840"/>
      <c r="L12" s="838"/>
      <c r="M12" s="839"/>
      <c r="N12" s="839"/>
      <c r="O12" s="839"/>
      <c r="P12" s="839"/>
      <c r="Q12" s="840"/>
      <c r="R12" s="838"/>
      <c r="S12" s="910"/>
      <c r="T12" s="910"/>
      <c r="U12" s="910"/>
      <c r="V12" s="910"/>
      <c r="W12" s="840"/>
      <c r="X12" s="838"/>
      <c r="Y12" s="840"/>
      <c r="Z12" s="839"/>
      <c r="AA12" s="926"/>
      <c r="AB12" s="497"/>
      <c r="AC12" s="851"/>
    </row>
    <row r="13" spans="2:29" ht="12" customHeight="1">
      <c r="B13" s="866"/>
      <c r="C13" s="867"/>
      <c r="D13" s="858" t="s">
        <v>759</v>
      </c>
      <c r="E13" s="859"/>
      <c r="F13" s="860"/>
      <c r="G13" s="838"/>
      <c r="H13" s="839"/>
      <c r="I13" s="839"/>
      <c r="J13" s="839"/>
      <c r="K13" s="840"/>
      <c r="L13" s="838"/>
      <c r="M13" s="839"/>
      <c r="N13" s="839"/>
      <c r="O13" s="839"/>
      <c r="P13" s="839"/>
      <c r="Q13" s="840"/>
      <c r="R13" s="838"/>
      <c r="S13" s="910"/>
      <c r="T13" s="910"/>
      <c r="U13" s="910"/>
      <c r="V13" s="910"/>
      <c r="W13" s="840"/>
      <c r="X13" s="838"/>
      <c r="Y13" s="840"/>
      <c r="Z13" s="839"/>
      <c r="AA13" s="926"/>
      <c r="AB13" s="497"/>
      <c r="AC13" s="851"/>
    </row>
    <row r="14" spans="2:29" ht="12" customHeight="1">
      <c r="B14" s="874" t="s">
        <v>744</v>
      </c>
      <c r="C14" s="877" t="s">
        <v>743</v>
      </c>
      <c r="D14" s="861"/>
      <c r="E14" s="862"/>
      <c r="F14" s="863"/>
      <c r="G14" s="838"/>
      <c r="H14" s="839"/>
      <c r="I14" s="839"/>
      <c r="J14" s="839"/>
      <c r="K14" s="840"/>
      <c r="L14" s="838"/>
      <c r="M14" s="839"/>
      <c r="N14" s="839"/>
      <c r="O14" s="839"/>
      <c r="P14" s="839"/>
      <c r="Q14" s="840"/>
      <c r="R14" s="838"/>
      <c r="S14" s="910"/>
      <c r="T14" s="910"/>
      <c r="U14" s="910"/>
      <c r="V14" s="910"/>
      <c r="W14" s="840"/>
      <c r="X14" s="838"/>
      <c r="Y14" s="840"/>
      <c r="Z14" s="839"/>
      <c r="AA14" s="926"/>
      <c r="AB14" s="497"/>
      <c r="AC14" s="851"/>
    </row>
    <row r="15" spans="2:29" ht="12" customHeight="1">
      <c r="B15" s="875"/>
      <c r="C15" s="878"/>
      <c r="D15" s="884" t="s">
        <v>758</v>
      </c>
      <c r="E15" s="885"/>
      <c r="F15" s="886"/>
      <c r="G15" s="838"/>
      <c r="H15" s="839"/>
      <c r="I15" s="839"/>
      <c r="J15" s="839"/>
      <c r="K15" s="840"/>
      <c r="L15" s="838"/>
      <c r="M15" s="839"/>
      <c r="N15" s="839"/>
      <c r="O15" s="839"/>
      <c r="P15" s="839"/>
      <c r="Q15" s="840"/>
      <c r="R15" s="838"/>
      <c r="S15" s="910"/>
      <c r="T15" s="910"/>
      <c r="U15" s="910"/>
      <c r="V15" s="910"/>
      <c r="W15" s="840"/>
      <c r="X15" s="838"/>
      <c r="Y15" s="840"/>
      <c r="Z15" s="839"/>
      <c r="AA15" s="926"/>
      <c r="AB15" s="497"/>
      <c r="AC15" s="851"/>
    </row>
    <row r="16" spans="2:29" ht="12" customHeight="1">
      <c r="B16" s="876"/>
      <c r="C16" s="879"/>
      <c r="D16" s="887"/>
      <c r="E16" s="888"/>
      <c r="F16" s="889"/>
      <c r="G16" s="833"/>
      <c r="H16" s="834"/>
      <c r="I16" s="834"/>
      <c r="J16" s="834"/>
      <c r="K16" s="835"/>
      <c r="L16" s="833"/>
      <c r="M16" s="834"/>
      <c r="N16" s="834"/>
      <c r="O16" s="834"/>
      <c r="P16" s="834"/>
      <c r="Q16" s="835"/>
      <c r="R16" s="833"/>
      <c r="S16" s="834"/>
      <c r="T16" s="834"/>
      <c r="U16" s="834"/>
      <c r="V16" s="834"/>
      <c r="W16" s="835"/>
      <c r="X16" s="833"/>
      <c r="Y16" s="835"/>
      <c r="Z16" s="834"/>
      <c r="AA16" s="927"/>
      <c r="AB16" s="497"/>
      <c r="AC16" s="552"/>
    </row>
    <row r="17" spans="2:29" ht="12" customHeight="1">
      <c r="B17" s="911"/>
      <c r="C17" s="892"/>
      <c r="D17" s="890"/>
      <c r="E17" s="891"/>
      <c r="F17" s="892"/>
      <c r="G17" s="822"/>
      <c r="H17" s="904"/>
      <c r="I17" s="904"/>
      <c r="J17" s="904"/>
      <c r="K17" s="905"/>
      <c r="L17" s="880"/>
      <c r="M17" s="881"/>
      <c r="N17" s="881"/>
      <c r="O17" s="881"/>
      <c r="P17" s="881"/>
      <c r="Q17" s="881"/>
      <c r="R17" s="900"/>
      <c r="S17" s="900"/>
      <c r="T17" s="900"/>
      <c r="U17" s="900"/>
      <c r="V17" s="900"/>
      <c r="W17" s="900"/>
      <c r="X17" s="814" t="s">
        <v>751</v>
      </c>
      <c r="Y17" s="892"/>
      <c r="Z17" s="832" t="s">
        <v>751</v>
      </c>
      <c r="AA17" s="915"/>
      <c r="AB17" s="497"/>
      <c r="AC17" s="914"/>
    </row>
    <row r="18" spans="2:29" ht="6" customHeight="1">
      <c r="B18" s="912"/>
      <c r="C18" s="870"/>
      <c r="D18" s="868"/>
      <c r="E18" s="869"/>
      <c r="F18" s="870"/>
      <c r="G18" s="855"/>
      <c r="H18" s="906"/>
      <c r="I18" s="906"/>
      <c r="J18" s="906"/>
      <c r="K18" s="857"/>
      <c r="L18" s="882"/>
      <c r="M18" s="882"/>
      <c r="N18" s="882"/>
      <c r="O18" s="882"/>
      <c r="P18" s="882"/>
      <c r="Q18" s="882"/>
      <c r="R18" s="901"/>
      <c r="S18" s="901"/>
      <c r="T18" s="901"/>
      <c r="U18" s="901"/>
      <c r="V18" s="901"/>
      <c r="W18" s="901"/>
      <c r="X18" s="868"/>
      <c r="Y18" s="870"/>
      <c r="Z18" s="928"/>
      <c r="AA18" s="916"/>
      <c r="AB18" s="497"/>
      <c r="AC18" s="914"/>
    </row>
    <row r="19" spans="2:29" ht="9" customHeight="1">
      <c r="B19" s="913"/>
      <c r="C19" s="898"/>
      <c r="D19" s="893"/>
      <c r="E19" s="894"/>
      <c r="F19" s="895"/>
      <c r="G19" s="855"/>
      <c r="H19" s="906"/>
      <c r="I19" s="906"/>
      <c r="J19" s="906"/>
      <c r="K19" s="857"/>
      <c r="L19" s="882"/>
      <c r="M19" s="882"/>
      <c r="N19" s="882"/>
      <c r="O19" s="882"/>
      <c r="P19" s="882"/>
      <c r="Q19" s="882"/>
      <c r="R19" s="901"/>
      <c r="S19" s="901"/>
      <c r="T19" s="901"/>
      <c r="U19" s="901"/>
      <c r="V19" s="901"/>
      <c r="W19" s="901"/>
      <c r="X19" s="868"/>
      <c r="Y19" s="870"/>
      <c r="Z19" s="928"/>
      <c r="AA19" s="916"/>
      <c r="AB19" s="497"/>
      <c r="AC19" s="914"/>
    </row>
    <row r="20" spans="2:29" ht="9" customHeight="1">
      <c r="B20" s="945"/>
      <c r="C20" s="942"/>
      <c r="D20" s="896"/>
      <c r="E20" s="897"/>
      <c r="F20" s="898"/>
      <c r="G20" s="855"/>
      <c r="H20" s="906"/>
      <c r="I20" s="906"/>
      <c r="J20" s="906"/>
      <c r="K20" s="857"/>
      <c r="L20" s="882"/>
      <c r="M20" s="882"/>
      <c r="N20" s="882"/>
      <c r="O20" s="882"/>
      <c r="P20" s="882"/>
      <c r="Q20" s="882"/>
      <c r="R20" s="901"/>
      <c r="S20" s="901"/>
      <c r="T20" s="901"/>
      <c r="U20" s="901"/>
      <c r="V20" s="901"/>
      <c r="W20" s="901"/>
      <c r="X20" s="868"/>
      <c r="Y20" s="870"/>
      <c r="Z20" s="928"/>
      <c r="AA20" s="916"/>
      <c r="AB20" s="497"/>
      <c r="AC20" s="914"/>
    </row>
    <row r="21" spans="2:29" ht="6" customHeight="1">
      <c r="B21" s="865"/>
      <c r="C21" s="943"/>
      <c r="D21" s="868"/>
      <c r="E21" s="869"/>
      <c r="F21" s="870"/>
      <c r="G21" s="855"/>
      <c r="H21" s="906"/>
      <c r="I21" s="906"/>
      <c r="J21" s="906"/>
      <c r="K21" s="857"/>
      <c r="L21" s="882"/>
      <c r="M21" s="882"/>
      <c r="N21" s="882"/>
      <c r="O21" s="882"/>
      <c r="P21" s="882"/>
      <c r="Q21" s="882"/>
      <c r="R21" s="901"/>
      <c r="S21" s="901"/>
      <c r="T21" s="901"/>
      <c r="U21" s="901"/>
      <c r="V21" s="901"/>
      <c r="W21" s="901"/>
      <c r="X21" s="868"/>
      <c r="Y21" s="870"/>
      <c r="Z21" s="928"/>
      <c r="AA21" s="916"/>
      <c r="AB21" s="497"/>
      <c r="AC21" s="914"/>
    </row>
    <row r="22" spans="2:29" ht="12" customHeight="1">
      <c r="B22" s="946"/>
      <c r="C22" s="944"/>
      <c r="D22" s="871"/>
      <c r="E22" s="872"/>
      <c r="F22" s="873"/>
      <c r="G22" s="907"/>
      <c r="H22" s="908"/>
      <c r="I22" s="908"/>
      <c r="J22" s="908"/>
      <c r="K22" s="909"/>
      <c r="L22" s="883"/>
      <c r="M22" s="883"/>
      <c r="N22" s="883"/>
      <c r="O22" s="883"/>
      <c r="P22" s="883"/>
      <c r="Q22" s="883"/>
      <c r="R22" s="902"/>
      <c r="S22" s="902"/>
      <c r="T22" s="902"/>
      <c r="U22" s="902"/>
      <c r="V22" s="902"/>
      <c r="W22" s="902"/>
      <c r="X22" s="871"/>
      <c r="Y22" s="873"/>
      <c r="Z22" s="872"/>
      <c r="AA22" s="917"/>
      <c r="AB22" s="497"/>
      <c r="AC22" s="914"/>
    </row>
    <row r="23" spans="2:29" ht="12" customHeight="1">
      <c r="B23" s="911"/>
      <c r="C23" s="892"/>
      <c r="D23" s="890"/>
      <c r="E23" s="891"/>
      <c r="F23" s="892"/>
      <c r="G23" s="822"/>
      <c r="H23" s="904"/>
      <c r="I23" s="904"/>
      <c r="J23" s="904"/>
      <c r="K23" s="905"/>
      <c r="L23" s="880"/>
      <c r="M23" s="881"/>
      <c r="N23" s="881"/>
      <c r="O23" s="881"/>
      <c r="P23" s="881"/>
      <c r="Q23" s="881"/>
      <c r="R23" s="900"/>
      <c r="S23" s="900"/>
      <c r="T23" s="900"/>
      <c r="U23" s="900"/>
      <c r="V23" s="900"/>
      <c r="W23" s="900"/>
      <c r="X23" s="814" t="s">
        <v>751</v>
      </c>
      <c r="Y23" s="892"/>
      <c r="Z23" s="814" t="s">
        <v>751</v>
      </c>
      <c r="AA23" s="915"/>
      <c r="AB23" s="497"/>
      <c r="AC23" s="914"/>
    </row>
    <row r="24" spans="2:29" ht="6" customHeight="1">
      <c r="B24" s="912"/>
      <c r="C24" s="870"/>
      <c r="D24" s="868"/>
      <c r="E24" s="869"/>
      <c r="F24" s="870"/>
      <c r="G24" s="855"/>
      <c r="H24" s="906"/>
      <c r="I24" s="906"/>
      <c r="J24" s="906"/>
      <c r="K24" s="857"/>
      <c r="L24" s="882"/>
      <c r="M24" s="882"/>
      <c r="N24" s="882"/>
      <c r="O24" s="882"/>
      <c r="P24" s="882"/>
      <c r="Q24" s="882"/>
      <c r="R24" s="901"/>
      <c r="S24" s="901"/>
      <c r="T24" s="901"/>
      <c r="U24" s="901"/>
      <c r="V24" s="901"/>
      <c r="W24" s="901"/>
      <c r="X24" s="868"/>
      <c r="Y24" s="870"/>
      <c r="Z24" s="868"/>
      <c r="AA24" s="916"/>
      <c r="AB24" s="497"/>
      <c r="AC24" s="914"/>
    </row>
    <row r="25" spans="2:29" ht="9" customHeight="1">
      <c r="B25" s="913"/>
      <c r="C25" s="898"/>
      <c r="D25" s="893"/>
      <c r="E25" s="894"/>
      <c r="F25" s="895"/>
      <c r="G25" s="855"/>
      <c r="H25" s="906"/>
      <c r="I25" s="906"/>
      <c r="J25" s="906"/>
      <c r="K25" s="857"/>
      <c r="L25" s="882"/>
      <c r="M25" s="882"/>
      <c r="N25" s="882"/>
      <c r="O25" s="882"/>
      <c r="P25" s="882"/>
      <c r="Q25" s="882"/>
      <c r="R25" s="901"/>
      <c r="S25" s="901"/>
      <c r="T25" s="901"/>
      <c r="U25" s="901"/>
      <c r="V25" s="901"/>
      <c r="W25" s="901"/>
      <c r="X25" s="868"/>
      <c r="Y25" s="870"/>
      <c r="Z25" s="868"/>
      <c r="AA25" s="916"/>
      <c r="AB25" s="497"/>
      <c r="AC25" s="914"/>
    </row>
    <row r="26" spans="2:29" ht="9" customHeight="1">
      <c r="B26" s="945"/>
      <c r="C26" s="942"/>
      <c r="D26" s="896"/>
      <c r="E26" s="897"/>
      <c r="F26" s="898"/>
      <c r="G26" s="855"/>
      <c r="H26" s="906"/>
      <c r="I26" s="906"/>
      <c r="J26" s="906"/>
      <c r="K26" s="857"/>
      <c r="L26" s="882"/>
      <c r="M26" s="882"/>
      <c r="N26" s="882"/>
      <c r="O26" s="882"/>
      <c r="P26" s="882"/>
      <c r="Q26" s="882"/>
      <c r="R26" s="901"/>
      <c r="S26" s="901"/>
      <c r="T26" s="901"/>
      <c r="U26" s="901"/>
      <c r="V26" s="901"/>
      <c r="W26" s="901"/>
      <c r="X26" s="868"/>
      <c r="Y26" s="870"/>
      <c r="Z26" s="868"/>
      <c r="AA26" s="916"/>
      <c r="AB26" s="497"/>
      <c r="AC26" s="914"/>
    </row>
    <row r="27" spans="2:29" ht="6" customHeight="1">
      <c r="B27" s="865"/>
      <c r="C27" s="943"/>
      <c r="D27" s="868"/>
      <c r="E27" s="869"/>
      <c r="F27" s="870"/>
      <c r="G27" s="855"/>
      <c r="H27" s="906"/>
      <c r="I27" s="906"/>
      <c r="J27" s="906"/>
      <c r="K27" s="857"/>
      <c r="L27" s="882"/>
      <c r="M27" s="882"/>
      <c r="N27" s="882"/>
      <c r="O27" s="882"/>
      <c r="P27" s="882"/>
      <c r="Q27" s="882"/>
      <c r="R27" s="901"/>
      <c r="S27" s="901"/>
      <c r="T27" s="901"/>
      <c r="U27" s="901"/>
      <c r="V27" s="901"/>
      <c r="W27" s="901"/>
      <c r="X27" s="868"/>
      <c r="Y27" s="870"/>
      <c r="Z27" s="868"/>
      <c r="AA27" s="916"/>
      <c r="AB27" s="497"/>
      <c r="AC27" s="914"/>
    </row>
    <row r="28" spans="2:29" ht="12" customHeight="1">
      <c r="B28" s="946"/>
      <c r="C28" s="944"/>
      <c r="D28" s="871"/>
      <c r="E28" s="872"/>
      <c r="F28" s="873"/>
      <c r="G28" s="907"/>
      <c r="H28" s="908"/>
      <c r="I28" s="908"/>
      <c r="J28" s="908"/>
      <c r="K28" s="909"/>
      <c r="L28" s="883"/>
      <c r="M28" s="883"/>
      <c r="N28" s="883"/>
      <c r="O28" s="883"/>
      <c r="P28" s="883"/>
      <c r="Q28" s="883"/>
      <c r="R28" s="902"/>
      <c r="S28" s="902"/>
      <c r="T28" s="902"/>
      <c r="U28" s="902"/>
      <c r="V28" s="902"/>
      <c r="W28" s="902"/>
      <c r="X28" s="871"/>
      <c r="Y28" s="873"/>
      <c r="Z28" s="871"/>
      <c r="AA28" s="917"/>
      <c r="AB28" s="497"/>
      <c r="AC28" s="914"/>
    </row>
    <row r="29" spans="2:29" ht="12" customHeight="1">
      <c r="B29" s="911"/>
      <c r="C29" s="892"/>
      <c r="D29" s="890"/>
      <c r="E29" s="891"/>
      <c r="F29" s="892"/>
      <c r="G29" s="822"/>
      <c r="H29" s="904"/>
      <c r="I29" s="904"/>
      <c r="J29" s="904"/>
      <c r="K29" s="905"/>
      <c r="L29" s="880"/>
      <c r="M29" s="881"/>
      <c r="N29" s="881"/>
      <c r="O29" s="881"/>
      <c r="P29" s="881"/>
      <c r="Q29" s="881"/>
      <c r="R29" s="900"/>
      <c r="S29" s="900"/>
      <c r="T29" s="900"/>
      <c r="U29" s="900"/>
      <c r="V29" s="900"/>
      <c r="W29" s="900"/>
      <c r="X29" s="814" t="s">
        <v>751</v>
      </c>
      <c r="Y29" s="892"/>
      <c r="Z29" s="814" t="s">
        <v>751</v>
      </c>
      <c r="AA29" s="915"/>
      <c r="AB29" s="497"/>
      <c r="AC29" s="914"/>
    </row>
    <row r="30" spans="2:29" ht="6" customHeight="1">
      <c r="B30" s="912"/>
      <c r="C30" s="870"/>
      <c r="D30" s="868"/>
      <c r="E30" s="869"/>
      <c r="F30" s="870"/>
      <c r="G30" s="855"/>
      <c r="H30" s="906"/>
      <c r="I30" s="906"/>
      <c r="J30" s="906"/>
      <c r="K30" s="857"/>
      <c r="L30" s="882"/>
      <c r="M30" s="882"/>
      <c r="N30" s="882"/>
      <c r="O30" s="882"/>
      <c r="P30" s="882"/>
      <c r="Q30" s="882"/>
      <c r="R30" s="901"/>
      <c r="S30" s="901"/>
      <c r="T30" s="901"/>
      <c r="U30" s="901"/>
      <c r="V30" s="901"/>
      <c r="W30" s="901"/>
      <c r="X30" s="868"/>
      <c r="Y30" s="870"/>
      <c r="Z30" s="868"/>
      <c r="AA30" s="916"/>
      <c r="AB30" s="497"/>
      <c r="AC30" s="914"/>
    </row>
    <row r="31" spans="2:29" ht="9" customHeight="1">
      <c r="B31" s="913"/>
      <c r="C31" s="898"/>
      <c r="D31" s="893"/>
      <c r="E31" s="894"/>
      <c r="F31" s="895"/>
      <c r="G31" s="855"/>
      <c r="H31" s="906"/>
      <c r="I31" s="906"/>
      <c r="J31" s="906"/>
      <c r="K31" s="857"/>
      <c r="L31" s="882"/>
      <c r="M31" s="882"/>
      <c r="N31" s="882"/>
      <c r="O31" s="882"/>
      <c r="P31" s="882"/>
      <c r="Q31" s="882"/>
      <c r="R31" s="901"/>
      <c r="S31" s="901"/>
      <c r="T31" s="901"/>
      <c r="U31" s="901"/>
      <c r="V31" s="901"/>
      <c r="W31" s="901"/>
      <c r="X31" s="868"/>
      <c r="Y31" s="870"/>
      <c r="Z31" s="868"/>
      <c r="AA31" s="916"/>
      <c r="AB31" s="497"/>
      <c r="AC31" s="914"/>
    </row>
    <row r="32" spans="2:29" ht="9" customHeight="1">
      <c r="B32" s="945"/>
      <c r="C32" s="942"/>
      <c r="D32" s="896"/>
      <c r="E32" s="897"/>
      <c r="F32" s="898"/>
      <c r="G32" s="855"/>
      <c r="H32" s="906"/>
      <c r="I32" s="906"/>
      <c r="J32" s="906"/>
      <c r="K32" s="857"/>
      <c r="L32" s="882"/>
      <c r="M32" s="882"/>
      <c r="N32" s="882"/>
      <c r="O32" s="882"/>
      <c r="P32" s="882"/>
      <c r="Q32" s="882"/>
      <c r="R32" s="901"/>
      <c r="S32" s="901"/>
      <c r="T32" s="901"/>
      <c r="U32" s="901"/>
      <c r="V32" s="901"/>
      <c r="W32" s="901"/>
      <c r="X32" s="868"/>
      <c r="Y32" s="870"/>
      <c r="Z32" s="868"/>
      <c r="AA32" s="916"/>
      <c r="AB32" s="497"/>
      <c r="AC32" s="914"/>
    </row>
    <row r="33" spans="2:29" ht="6" customHeight="1">
      <c r="B33" s="865"/>
      <c r="C33" s="943"/>
      <c r="D33" s="868"/>
      <c r="E33" s="869"/>
      <c r="F33" s="870"/>
      <c r="G33" s="855"/>
      <c r="H33" s="906"/>
      <c r="I33" s="906"/>
      <c r="J33" s="906"/>
      <c r="K33" s="857"/>
      <c r="L33" s="882"/>
      <c r="M33" s="882"/>
      <c r="N33" s="882"/>
      <c r="O33" s="882"/>
      <c r="P33" s="882"/>
      <c r="Q33" s="882"/>
      <c r="R33" s="901"/>
      <c r="S33" s="901"/>
      <c r="T33" s="901"/>
      <c r="U33" s="901"/>
      <c r="V33" s="901"/>
      <c r="W33" s="901"/>
      <c r="X33" s="868"/>
      <c r="Y33" s="870"/>
      <c r="Z33" s="868"/>
      <c r="AA33" s="916"/>
      <c r="AB33" s="497"/>
      <c r="AC33" s="914"/>
    </row>
    <row r="34" spans="2:29" ht="12" customHeight="1">
      <c r="B34" s="946"/>
      <c r="C34" s="944"/>
      <c r="D34" s="871"/>
      <c r="E34" s="872"/>
      <c r="F34" s="873"/>
      <c r="G34" s="907"/>
      <c r="H34" s="908"/>
      <c r="I34" s="908"/>
      <c r="J34" s="908"/>
      <c r="K34" s="909"/>
      <c r="L34" s="883"/>
      <c r="M34" s="883"/>
      <c r="N34" s="883"/>
      <c r="O34" s="883"/>
      <c r="P34" s="883"/>
      <c r="Q34" s="883"/>
      <c r="R34" s="902"/>
      <c r="S34" s="902"/>
      <c r="T34" s="902"/>
      <c r="U34" s="902"/>
      <c r="V34" s="902"/>
      <c r="W34" s="902"/>
      <c r="X34" s="871"/>
      <c r="Y34" s="873"/>
      <c r="Z34" s="871"/>
      <c r="AA34" s="917"/>
      <c r="AB34" s="497"/>
      <c r="AC34" s="914"/>
    </row>
    <row r="35" spans="2:29" ht="12" customHeight="1">
      <c r="B35" s="911"/>
      <c r="C35" s="892"/>
      <c r="D35" s="890"/>
      <c r="E35" s="891"/>
      <c r="F35" s="892"/>
      <c r="G35" s="822"/>
      <c r="H35" s="904"/>
      <c r="I35" s="904"/>
      <c r="J35" s="904"/>
      <c r="K35" s="905"/>
      <c r="L35" s="880"/>
      <c r="M35" s="881"/>
      <c r="N35" s="881"/>
      <c r="O35" s="881"/>
      <c r="P35" s="881"/>
      <c r="Q35" s="881"/>
      <c r="R35" s="900"/>
      <c r="S35" s="900"/>
      <c r="T35" s="900"/>
      <c r="U35" s="900"/>
      <c r="V35" s="900"/>
      <c r="W35" s="900"/>
      <c r="X35" s="814" t="s">
        <v>751</v>
      </c>
      <c r="Y35" s="892"/>
      <c r="Z35" s="814" t="s">
        <v>751</v>
      </c>
      <c r="AA35" s="915"/>
      <c r="AB35" s="497"/>
      <c r="AC35" s="914"/>
    </row>
    <row r="36" spans="2:29" ht="6" customHeight="1">
      <c r="B36" s="912"/>
      <c r="C36" s="870"/>
      <c r="D36" s="868"/>
      <c r="E36" s="869"/>
      <c r="F36" s="870"/>
      <c r="G36" s="855"/>
      <c r="H36" s="906"/>
      <c r="I36" s="906"/>
      <c r="J36" s="906"/>
      <c r="K36" s="857"/>
      <c r="L36" s="882"/>
      <c r="M36" s="882"/>
      <c r="N36" s="882"/>
      <c r="O36" s="882"/>
      <c r="P36" s="882"/>
      <c r="Q36" s="882"/>
      <c r="R36" s="901"/>
      <c r="S36" s="901"/>
      <c r="T36" s="901"/>
      <c r="U36" s="901"/>
      <c r="V36" s="901"/>
      <c r="W36" s="901"/>
      <c r="X36" s="868"/>
      <c r="Y36" s="870"/>
      <c r="Z36" s="868"/>
      <c r="AA36" s="916"/>
      <c r="AB36" s="497"/>
      <c r="AC36" s="914"/>
    </row>
    <row r="37" spans="2:29" ht="9" customHeight="1">
      <c r="B37" s="913"/>
      <c r="C37" s="898"/>
      <c r="D37" s="893"/>
      <c r="E37" s="894"/>
      <c r="F37" s="895"/>
      <c r="G37" s="855"/>
      <c r="H37" s="906"/>
      <c r="I37" s="906"/>
      <c r="J37" s="906"/>
      <c r="K37" s="857"/>
      <c r="L37" s="882"/>
      <c r="M37" s="882"/>
      <c r="N37" s="882"/>
      <c r="O37" s="882"/>
      <c r="P37" s="882"/>
      <c r="Q37" s="882"/>
      <c r="R37" s="901"/>
      <c r="S37" s="901"/>
      <c r="T37" s="901"/>
      <c r="U37" s="901"/>
      <c r="V37" s="901"/>
      <c r="W37" s="901"/>
      <c r="X37" s="868"/>
      <c r="Y37" s="870"/>
      <c r="Z37" s="868"/>
      <c r="AA37" s="916"/>
      <c r="AB37" s="497"/>
      <c r="AC37" s="914"/>
    </row>
    <row r="38" spans="2:29" ht="9" customHeight="1">
      <c r="B38" s="945"/>
      <c r="C38" s="942"/>
      <c r="D38" s="896"/>
      <c r="E38" s="897"/>
      <c r="F38" s="898"/>
      <c r="G38" s="855"/>
      <c r="H38" s="906"/>
      <c r="I38" s="906"/>
      <c r="J38" s="906"/>
      <c r="K38" s="857"/>
      <c r="L38" s="882"/>
      <c r="M38" s="882"/>
      <c r="N38" s="882"/>
      <c r="O38" s="882"/>
      <c r="P38" s="882"/>
      <c r="Q38" s="882"/>
      <c r="R38" s="901"/>
      <c r="S38" s="901"/>
      <c r="T38" s="901"/>
      <c r="U38" s="901"/>
      <c r="V38" s="901"/>
      <c r="W38" s="901"/>
      <c r="X38" s="868"/>
      <c r="Y38" s="870"/>
      <c r="Z38" s="868"/>
      <c r="AA38" s="916"/>
      <c r="AB38" s="497"/>
      <c r="AC38" s="914"/>
    </row>
    <row r="39" spans="2:29" ht="6" customHeight="1">
      <c r="B39" s="865"/>
      <c r="C39" s="943"/>
      <c r="D39" s="868"/>
      <c r="E39" s="869"/>
      <c r="F39" s="870"/>
      <c r="G39" s="855"/>
      <c r="H39" s="906"/>
      <c r="I39" s="906"/>
      <c r="J39" s="906"/>
      <c r="K39" s="857"/>
      <c r="L39" s="882"/>
      <c r="M39" s="882"/>
      <c r="N39" s="882"/>
      <c r="O39" s="882"/>
      <c r="P39" s="882"/>
      <c r="Q39" s="882"/>
      <c r="R39" s="901"/>
      <c r="S39" s="901"/>
      <c r="T39" s="901"/>
      <c r="U39" s="901"/>
      <c r="V39" s="901"/>
      <c r="W39" s="901"/>
      <c r="X39" s="868"/>
      <c r="Y39" s="870"/>
      <c r="Z39" s="868"/>
      <c r="AA39" s="916"/>
      <c r="AB39" s="497"/>
      <c r="AC39" s="914"/>
    </row>
    <row r="40" spans="2:29" ht="12" customHeight="1">
      <c r="B40" s="946"/>
      <c r="C40" s="944"/>
      <c r="D40" s="871"/>
      <c r="E40" s="872"/>
      <c r="F40" s="873"/>
      <c r="G40" s="907"/>
      <c r="H40" s="908"/>
      <c r="I40" s="908"/>
      <c r="J40" s="908"/>
      <c r="K40" s="909"/>
      <c r="L40" s="883"/>
      <c r="M40" s="883"/>
      <c r="N40" s="883"/>
      <c r="O40" s="883"/>
      <c r="P40" s="883"/>
      <c r="Q40" s="883"/>
      <c r="R40" s="902"/>
      <c r="S40" s="902"/>
      <c r="T40" s="902"/>
      <c r="U40" s="902"/>
      <c r="V40" s="902"/>
      <c r="W40" s="902"/>
      <c r="X40" s="871"/>
      <c r="Y40" s="873"/>
      <c r="Z40" s="871"/>
      <c r="AA40" s="917"/>
      <c r="AB40" s="497"/>
      <c r="AC40" s="914"/>
    </row>
    <row r="41" spans="2:29" ht="12" customHeight="1">
      <c r="B41" s="911"/>
      <c r="C41" s="892"/>
      <c r="D41" s="890"/>
      <c r="E41" s="891"/>
      <c r="F41" s="892"/>
      <c r="G41" s="822"/>
      <c r="H41" s="904"/>
      <c r="I41" s="904"/>
      <c r="J41" s="904"/>
      <c r="K41" s="905"/>
      <c r="L41" s="880"/>
      <c r="M41" s="881"/>
      <c r="N41" s="881"/>
      <c r="O41" s="881"/>
      <c r="P41" s="881"/>
      <c r="Q41" s="881"/>
      <c r="R41" s="900"/>
      <c r="S41" s="900"/>
      <c r="T41" s="900"/>
      <c r="U41" s="900"/>
      <c r="V41" s="900"/>
      <c r="W41" s="900"/>
      <c r="X41" s="814" t="s">
        <v>751</v>
      </c>
      <c r="Y41" s="892"/>
      <c r="Z41" s="814" t="s">
        <v>751</v>
      </c>
      <c r="AA41" s="915"/>
      <c r="AB41" s="497"/>
      <c r="AC41" s="914"/>
    </row>
    <row r="42" spans="2:29" ht="6" customHeight="1">
      <c r="B42" s="912"/>
      <c r="C42" s="870"/>
      <c r="D42" s="868"/>
      <c r="E42" s="869"/>
      <c r="F42" s="870"/>
      <c r="G42" s="855"/>
      <c r="H42" s="856"/>
      <c r="I42" s="856"/>
      <c r="J42" s="856"/>
      <c r="K42" s="857"/>
      <c r="L42" s="882"/>
      <c r="M42" s="882"/>
      <c r="N42" s="882"/>
      <c r="O42" s="882"/>
      <c r="P42" s="882"/>
      <c r="Q42" s="882"/>
      <c r="R42" s="901"/>
      <c r="S42" s="901"/>
      <c r="T42" s="901"/>
      <c r="U42" s="901"/>
      <c r="V42" s="901"/>
      <c r="W42" s="901"/>
      <c r="X42" s="868"/>
      <c r="Y42" s="870"/>
      <c r="Z42" s="868"/>
      <c r="AA42" s="916"/>
      <c r="AB42" s="497"/>
      <c r="AC42" s="914"/>
    </row>
    <row r="43" spans="2:29" ht="9" customHeight="1">
      <c r="B43" s="913"/>
      <c r="C43" s="898"/>
      <c r="D43" s="893"/>
      <c r="E43" s="894"/>
      <c r="F43" s="895"/>
      <c r="G43" s="855"/>
      <c r="H43" s="856"/>
      <c r="I43" s="856"/>
      <c r="J43" s="856"/>
      <c r="K43" s="857"/>
      <c r="L43" s="882"/>
      <c r="M43" s="882"/>
      <c r="N43" s="882"/>
      <c r="O43" s="882"/>
      <c r="P43" s="882"/>
      <c r="Q43" s="882"/>
      <c r="R43" s="901"/>
      <c r="S43" s="901"/>
      <c r="T43" s="901"/>
      <c r="U43" s="901"/>
      <c r="V43" s="901"/>
      <c r="W43" s="901"/>
      <c r="X43" s="868"/>
      <c r="Y43" s="870"/>
      <c r="Z43" s="868"/>
      <c r="AA43" s="916"/>
      <c r="AB43" s="497"/>
      <c r="AC43" s="914"/>
    </row>
    <row r="44" spans="2:29" ht="9" customHeight="1">
      <c r="B44" s="945"/>
      <c r="C44" s="942"/>
      <c r="D44" s="896"/>
      <c r="E44" s="897"/>
      <c r="F44" s="898"/>
      <c r="G44" s="855"/>
      <c r="H44" s="856"/>
      <c r="I44" s="856"/>
      <c r="J44" s="856"/>
      <c r="K44" s="857"/>
      <c r="L44" s="882"/>
      <c r="M44" s="882"/>
      <c r="N44" s="882"/>
      <c r="O44" s="882"/>
      <c r="P44" s="882"/>
      <c r="Q44" s="882"/>
      <c r="R44" s="901"/>
      <c r="S44" s="901"/>
      <c r="T44" s="901"/>
      <c r="U44" s="901"/>
      <c r="V44" s="901"/>
      <c r="W44" s="901"/>
      <c r="X44" s="868"/>
      <c r="Y44" s="870"/>
      <c r="Z44" s="868"/>
      <c r="AA44" s="916"/>
      <c r="AB44" s="497"/>
      <c r="AC44" s="914"/>
    </row>
    <row r="45" spans="2:29" ht="6" customHeight="1">
      <c r="B45" s="865"/>
      <c r="C45" s="943"/>
      <c r="D45" s="893"/>
      <c r="E45" s="894"/>
      <c r="F45" s="895"/>
      <c r="G45" s="855"/>
      <c r="H45" s="856"/>
      <c r="I45" s="856"/>
      <c r="J45" s="856"/>
      <c r="K45" s="857"/>
      <c r="L45" s="882"/>
      <c r="M45" s="882"/>
      <c r="N45" s="882"/>
      <c r="O45" s="882"/>
      <c r="P45" s="882"/>
      <c r="Q45" s="882"/>
      <c r="R45" s="901"/>
      <c r="S45" s="901"/>
      <c r="T45" s="901"/>
      <c r="U45" s="901"/>
      <c r="V45" s="901"/>
      <c r="W45" s="901"/>
      <c r="X45" s="868"/>
      <c r="Y45" s="870"/>
      <c r="Z45" s="868"/>
      <c r="AA45" s="916"/>
      <c r="AB45" s="497"/>
      <c r="AC45" s="914"/>
    </row>
    <row r="46" spans="2:29" ht="12" customHeight="1" thickBot="1">
      <c r="B46" s="949"/>
      <c r="C46" s="950"/>
      <c r="D46" s="918"/>
      <c r="E46" s="951"/>
      <c r="F46" s="920"/>
      <c r="G46" s="921"/>
      <c r="H46" s="922"/>
      <c r="I46" s="922"/>
      <c r="J46" s="922"/>
      <c r="K46" s="923"/>
      <c r="L46" s="948"/>
      <c r="M46" s="948"/>
      <c r="N46" s="948"/>
      <c r="O46" s="948"/>
      <c r="P46" s="948"/>
      <c r="Q46" s="948"/>
      <c r="R46" s="947"/>
      <c r="S46" s="947"/>
      <c r="T46" s="947"/>
      <c r="U46" s="947"/>
      <c r="V46" s="947"/>
      <c r="W46" s="947"/>
      <c r="X46" s="918"/>
      <c r="Y46" s="920"/>
      <c r="Z46" s="918"/>
      <c r="AA46" s="919"/>
      <c r="AB46" s="497"/>
      <c r="AC46" s="914"/>
    </row>
    <row r="47" spans="2:29" ht="15" customHeight="1">
      <c r="B47" s="551" t="s">
        <v>757</v>
      </c>
    </row>
    <row r="48" spans="2:29" ht="15" customHeight="1">
      <c r="B48" s="551" t="s">
        <v>736</v>
      </c>
    </row>
  </sheetData>
  <mergeCells count="113">
    <mergeCell ref="B20:B22"/>
    <mergeCell ref="C20:C22"/>
    <mergeCell ref="B23:C25"/>
    <mergeCell ref="B26:B28"/>
    <mergeCell ref="C26:C28"/>
    <mergeCell ref="D23:F24"/>
    <mergeCell ref="D25:F26"/>
    <mergeCell ref="R41:W46"/>
    <mergeCell ref="L41:Q46"/>
    <mergeCell ref="B44:B46"/>
    <mergeCell ref="C44:C46"/>
    <mergeCell ref="B41:C43"/>
    <mergeCell ref="D41:F42"/>
    <mergeCell ref="D43:F44"/>
    <mergeCell ref="D45:F46"/>
    <mergeCell ref="B35:C37"/>
    <mergeCell ref="B38:B40"/>
    <mergeCell ref="C38:C40"/>
    <mergeCell ref="D5:E5"/>
    <mergeCell ref="F5:G5"/>
    <mergeCell ref="B7:C7"/>
    <mergeCell ref="B8:AA8"/>
    <mergeCell ref="B5:C5"/>
    <mergeCell ref="H5:I5"/>
    <mergeCell ref="J5:K5"/>
    <mergeCell ref="L5:M5"/>
    <mergeCell ref="N5:O5"/>
    <mergeCell ref="P5:Q5"/>
    <mergeCell ref="D7:E7"/>
    <mergeCell ref="F7:G7"/>
    <mergeCell ref="H7:I7"/>
    <mergeCell ref="J7:K7"/>
    <mergeCell ref="L7:M7"/>
    <mergeCell ref="N7:O7"/>
    <mergeCell ref="P6:Q6"/>
    <mergeCell ref="P7:Q7"/>
    <mergeCell ref="D6:E6"/>
    <mergeCell ref="F6:G6"/>
    <mergeCell ref="H6:I6"/>
    <mergeCell ref="J6:K6"/>
    <mergeCell ref="L6:M6"/>
    <mergeCell ref="N6:O6"/>
    <mergeCell ref="S4:AA4"/>
    <mergeCell ref="Z11:AA16"/>
    <mergeCell ref="Z17:AA22"/>
    <mergeCell ref="Z35:AA40"/>
    <mergeCell ref="S10:AA10"/>
    <mergeCell ref="X35:Y40"/>
    <mergeCell ref="X5:Y5"/>
    <mergeCell ref="X23:Y28"/>
    <mergeCell ref="R23:W28"/>
    <mergeCell ref="T5:U5"/>
    <mergeCell ref="V5:W5"/>
    <mergeCell ref="X6:Y6"/>
    <mergeCell ref="V7:W7"/>
    <mergeCell ref="X7:Y7"/>
    <mergeCell ref="Z7:AA7"/>
    <mergeCell ref="Z5:AA5"/>
    <mergeCell ref="R7:S7"/>
    <mergeCell ref="T7:U7"/>
    <mergeCell ref="R5:S5"/>
    <mergeCell ref="R6:S6"/>
    <mergeCell ref="V6:W6"/>
    <mergeCell ref="Z6:AA6"/>
    <mergeCell ref="T6:U6"/>
    <mergeCell ref="AC23:AC28"/>
    <mergeCell ref="AC35:AC40"/>
    <mergeCell ref="AC41:AC46"/>
    <mergeCell ref="Z23:AA28"/>
    <mergeCell ref="Z41:AA46"/>
    <mergeCell ref="AC29:AC34"/>
    <mergeCell ref="AC17:AC22"/>
    <mergeCell ref="B17:C19"/>
    <mergeCell ref="R17:W22"/>
    <mergeCell ref="X41:Y46"/>
    <mergeCell ref="G41:K46"/>
    <mergeCell ref="D29:F30"/>
    <mergeCell ref="G29:K34"/>
    <mergeCell ref="L29:Q34"/>
    <mergeCell ref="R29:W34"/>
    <mergeCell ref="X29:Y34"/>
    <mergeCell ref="Z29:AA34"/>
    <mergeCell ref="D31:F32"/>
    <mergeCell ref="D27:F28"/>
    <mergeCell ref="D35:F36"/>
    <mergeCell ref="D37:F38"/>
    <mergeCell ref="D39:F40"/>
    <mergeCell ref="C32:C34"/>
    <mergeCell ref="B32:B34"/>
    <mergeCell ref="AC11:AC15"/>
    <mergeCell ref="D11:F12"/>
    <mergeCell ref="D13:F14"/>
    <mergeCell ref="B11:C13"/>
    <mergeCell ref="D21:F22"/>
    <mergeCell ref="B14:B16"/>
    <mergeCell ref="C14:C16"/>
    <mergeCell ref="L35:Q40"/>
    <mergeCell ref="L23:Q28"/>
    <mergeCell ref="D15:F16"/>
    <mergeCell ref="D17:F18"/>
    <mergeCell ref="D19:F20"/>
    <mergeCell ref="X11:Y16"/>
    <mergeCell ref="X17:Y22"/>
    <mergeCell ref="L17:Q22"/>
    <mergeCell ref="R35:W40"/>
    <mergeCell ref="D33:F34"/>
    <mergeCell ref="G11:K16"/>
    <mergeCell ref="G17:K22"/>
    <mergeCell ref="G23:K28"/>
    <mergeCell ref="G35:K40"/>
    <mergeCell ref="L11:Q16"/>
    <mergeCell ref="R11:W16"/>
    <mergeCell ref="B29:C31"/>
  </mergeCells>
  <phoneticPr fontId="2"/>
  <printOptions horizontalCentered="1"/>
  <pageMargins left="0.59055118110236227" right="0.59055118110236227" top="0.59055118110236227" bottom="0.39370078740157483" header="0.51181102362204722" footer="0.19685039370078741"/>
  <pageSetup paperSize="9" scale="96" orientation="landscape" cellComments="asDisplayed" r:id="rId1"/>
  <headerFooter alignWithMargins="0">
    <oddFooter>&amp;R（令和元&amp;K000000年度版）</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43"/>
  <sheetViews>
    <sheetView view="pageBreakPreview" zoomScale="85" zoomScaleNormal="100" zoomScaleSheetLayoutView="85" workbookViewId="0">
      <selection activeCell="K26" sqref="K26:P38"/>
    </sheetView>
  </sheetViews>
  <sheetFormatPr defaultColWidth="1.875" defaultRowHeight="15" customHeight="1"/>
  <cols>
    <col min="1" max="16384" width="1.875" style="555"/>
  </cols>
  <sheetData>
    <row r="1" spans="1:73" ht="15" customHeight="1">
      <c r="A1" s="997" t="s">
        <v>805</v>
      </c>
      <c r="B1" s="997"/>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97"/>
      <c r="AN1" s="997"/>
      <c r="AO1" s="997"/>
      <c r="AP1" s="997"/>
      <c r="AQ1" s="997"/>
      <c r="AR1" s="997"/>
      <c r="AS1" s="997"/>
      <c r="AT1" s="997"/>
      <c r="AU1" s="997"/>
      <c r="AV1" s="997"/>
      <c r="AW1" s="997"/>
      <c r="AX1" s="997"/>
      <c r="AY1" s="997"/>
      <c r="AZ1" s="997"/>
      <c r="BA1" s="997"/>
      <c r="BB1" s="997"/>
      <c r="BC1" s="997"/>
      <c r="BD1" s="997"/>
      <c r="BE1" s="997"/>
      <c r="BF1" s="997"/>
      <c r="BG1" s="997"/>
      <c r="BH1" s="997"/>
      <c r="BI1" s="997"/>
      <c r="BJ1" s="997"/>
      <c r="BK1" s="997"/>
      <c r="BL1" s="997"/>
      <c r="BM1" s="997"/>
      <c r="BN1" s="997"/>
      <c r="BO1" s="997"/>
      <c r="BP1" s="997"/>
      <c r="BQ1" s="997"/>
      <c r="BR1" s="997"/>
      <c r="BS1" s="997"/>
      <c r="BT1" s="997"/>
      <c r="BU1" s="997"/>
    </row>
    <row r="2" spans="1:73" ht="15" customHeight="1" thickBot="1">
      <c r="B2" s="555" t="s">
        <v>804</v>
      </c>
      <c r="BB2" s="558"/>
      <c r="BT2" s="557" t="s">
        <v>803</v>
      </c>
    </row>
    <row r="3" spans="1:73" ht="15" customHeight="1">
      <c r="B3" s="976" t="s">
        <v>802</v>
      </c>
      <c r="C3" s="977"/>
      <c r="D3" s="982" t="s">
        <v>801</v>
      </c>
      <c r="E3" s="982"/>
      <c r="F3" s="982"/>
      <c r="G3" s="982"/>
      <c r="H3" s="982"/>
      <c r="I3" s="982"/>
      <c r="J3" s="983"/>
      <c r="K3" s="988" t="s">
        <v>800</v>
      </c>
      <c r="L3" s="1012"/>
      <c r="M3" s="1012"/>
      <c r="N3" s="1012"/>
      <c r="O3" s="1012"/>
      <c r="P3" s="1012"/>
      <c r="Q3" s="998" t="s">
        <v>799</v>
      </c>
      <c r="R3" s="999"/>
      <c r="S3" s="999"/>
      <c r="T3" s="999"/>
      <c r="U3" s="999"/>
      <c r="V3" s="999"/>
      <c r="W3" s="999"/>
      <c r="X3" s="999"/>
      <c r="Y3" s="999"/>
      <c r="Z3" s="999"/>
      <c r="AA3" s="999"/>
      <c r="AB3" s="1000"/>
      <c r="AC3" s="1001" t="s">
        <v>798</v>
      </c>
      <c r="AD3" s="1001"/>
      <c r="AE3" s="1001"/>
      <c r="AF3" s="1001"/>
      <c r="AG3" s="1001"/>
      <c r="AH3" s="1001"/>
      <c r="AI3" s="1001"/>
      <c r="AJ3" s="1001"/>
      <c r="AK3" s="1001"/>
      <c r="AL3" s="1001"/>
      <c r="AM3" s="1001"/>
      <c r="AN3" s="1001"/>
      <c r="AO3" s="1001"/>
      <c r="AP3" s="1002"/>
      <c r="AQ3" s="1003" t="s">
        <v>797</v>
      </c>
      <c r="AR3" s="1001"/>
      <c r="AS3" s="1001"/>
      <c r="AT3" s="1001"/>
      <c r="AU3" s="1001"/>
      <c r="AV3" s="1001"/>
      <c r="AW3" s="1001"/>
      <c r="AX3" s="1001"/>
      <c r="AY3" s="1001"/>
      <c r="AZ3" s="1002"/>
      <c r="BA3" s="1003" t="s">
        <v>796</v>
      </c>
      <c r="BB3" s="1001"/>
      <c r="BC3" s="1001"/>
      <c r="BD3" s="1001"/>
      <c r="BE3" s="1001"/>
      <c r="BF3" s="1001"/>
      <c r="BG3" s="1001"/>
      <c r="BH3" s="1001"/>
      <c r="BI3" s="1001"/>
      <c r="BJ3" s="1001"/>
      <c r="BK3" s="1001"/>
      <c r="BL3" s="1001"/>
      <c r="BM3" s="1002"/>
      <c r="BN3" s="1003" t="s">
        <v>781</v>
      </c>
      <c r="BO3" s="1004"/>
      <c r="BP3" s="1004"/>
      <c r="BQ3" s="1004"/>
      <c r="BR3" s="1004"/>
      <c r="BS3" s="1004"/>
      <c r="BT3" s="1005"/>
    </row>
    <row r="4" spans="1:73" ht="15" customHeight="1">
      <c r="B4" s="978"/>
      <c r="C4" s="979"/>
      <c r="D4" s="984"/>
      <c r="E4" s="984"/>
      <c r="F4" s="984"/>
      <c r="G4" s="984"/>
      <c r="H4" s="984"/>
      <c r="I4" s="984"/>
      <c r="J4" s="985"/>
      <c r="K4" s="1013"/>
      <c r="L4" s="1013"/>
      <c r="M4" s="1013"/>
      <c r="N4" s="1013"/>
      <c r="O4" s="1013"/>
      <c r="P4" s="1013"/>
      <c r="Q4" s="1006" t="s">
        <v>795</v>
      </c>
      <c r="R4" s="1007"/>
      <c r="S4" s="1007"/>
      <c r="T4" s="1007"/>
      <c r="U4" s="1007"/>
      <c r="V4" s="1007"/>
      <c r="W4" s="1007"/>
      <c r="X4" s="1007"/>
      <c r="Y4" s="1007"/>
      <c r="Z4" s="1007"/>
      <c r="AA4" s="1007"/>
      <c r="AB4" s="1008"/>
      <c r="AC4" s="955" t="s">
        <v>780</v>
      </c>
      <c r="AD4" s="955"/>
      <c r="AE4" s="955"/>
      <c r="AF4" s="955"/>
      <c r="AG4" s="955"/>
      <c r="AH4" s="955"/>
      <c r="AI4" s="955"/>
      <c r="AJ4" s="955"/>
      <c r="AK4" s="955"/>
      <c r="AL4" s="955"/>
      <c r="AM4" s="955"/>
      <c r="AN4" s="955"/>
      <c r="AO4" s="955"/>
      <c r="AP4" s="956"/>
      <c r="AQ4" s="954"/>
      <c r="AR4" s="955"/>
      <c r="AS4" s="955"/>
      <c r="AT4" s="955"/>
      <c r="AU4" s="955"/>
      <c r="AV4" s="955"/>
      <c r="AW4" s="955"/>
      <c r="AX4" s="955"/>
      <c r="AY4" s="955"/>
      <c r="AZ4" s="956"/>
      <c r="BA4" s="954"/>
      <c r="BB4" s="955"/>
      <c r="BC4" s="955"/>
      <c r="BD4" s="955"/>
      <c r="BE4" s="955"/>
      <c r="BF4" s="955"/>
      <c r="BG4" s="955"/>
      <c r="BH4" s="955"/>
      <c r="BI4" s="955"/>
      <c r="BJ4" s="955"/>
      <c r="BK4" s="955"/>
      <c r="BL4" s="955"/>
      <c r="BM4" s="956"/>
      <c r="BN4" s="954"/>
      <c r="BO4" s="1015"/>
      <c r="BP4" s="1015"/>
      <c r="BQ4" s="1015"/>
      <c r="BR4" s="1015"/>
      <c r="BS4" s="1015"/>
      <c r="BT4" s="1016"/>
    </row>
    <row r="5" spans="1:73" ht="15" customHeight="1">
      <c r="B5" s="978"/>
      <c r="C5" s="979"/>
      <c r="D5" s="984"/>
      <c r="E5" s="984"/>
      <c r="F5" s="984"/>
      <c r="G5" s="984"/>
      <c r="H5" s="984"/>
      <c r="I5" s="984"/>
      <c r="J5" s="985"/>
      <c r="K5" s="1013"/>
      <c r="L5" s="1013"/>
      <c r="M5" s="1013"/>
      <c r="N5" s="1013"/>
      <c r="O5" s="1013"/>
      <c r="P5" s="1013"/>
      <c r="Q5" s="1009"/>
      <c r="R5" s="1010"/>
      <c r="S5" s="1010"/>
      <c r="T5" s="1010"/>
      <c r="U5" s="1010"/>
      <c r="V5" s="1010"/>
      <c r="W5" s="1010"/>
      <c r="X5" s="1010"/>
      <c r="Y5" s="1010"/>
      <c r="Z5" s="1010"/>
      <c r="AA5" s="1010"/>
      <c r="AB5" s="1011"/>
      <c r="AC5" s="958"/>
      <c r="AD5" s="958"/>
      <c r="AE5" s="958"/>
      <c r="AF5" s="958"/>
      <c r="AG5" s="958"/>
      <c r="AH5" s="958"/>
      <c r="AI5" s="958"/>
      <c r="AJ5" s="958"/>
      <c r="AK5" s="958"/>
      <c r="AL5" s="958"/>
      <c r="AM5" s="958"/>
      <c r="AN5" s="958"/>
      <c r="AO5" s="958"/>
      <c r="AP5" s="959"/>
      <c r="AQ5" s="957"/>
      <c r="AR5" s="958"/>
      <c r="AS5" s="958"/>
      <c r="AT5" s="958"/>
      <c r="AU5" s="958"/>
      <c r="AV5" s="958"/>
      <c r="AW5" s="958"/>
      <c r="AX5" s="958"/>
      <c r="AY5" s="958"/>
      <c r="AZ5" s="959"/>
      <c r="BA5" s="957"/>
      <c r="BB5" s="958"/>
      <c r="BC5" s="958"/>
      <c r="BD5" s="958"/>
      <c r="BE5" s="958"/>
      <c r="BF5" s="958"/>
      <c r="BG5" s="958"/>
      <c r="BH5" s="958"/>
      <c r="BI5" s="958"/>
      <c r="BJ5" s="958"/>
      <c r="BK5" s="958"/>
      <c r="BL5" s="958"/>
      <c r="BM5" s="959"/>
      <c r="BN5" s="1017"/>
      <c r="BO5" s="1018"/>
      <c r="BP5" s="1018"/>
      <c r="BQ5" s="1018"/>
      <c r="BR5" s="1018"/>
      <c r="BS5" s="1018"/>
      <c r="BT5" s="1019"/>
    </row>
    <row r="6" spans="1:73" ht="15" customHeight="1">
      <c r="B6" s="978"/>
      <c r="C6" s="979"/>
      <c r="D6" s="984"/>
      <c r="E6" s="984"/>
      <c r="F6" s="984"/>
      <c r="G6" s="984"/>
      <c r="H6" s="984"/>
      <c r="I6" s="984"/>
      <c r="J6" s="985"/>
      <c r="K6" s="1013"/>
      <c r="L6" s="1013"/>
      <c r="M6" s="1013"/>
      <c r="N6" s="1013"/>
      <c r="O6" s="1013"/>
      <c r="P6" s="1013"/>
      <c r="Q6" s="989" t="s">
        <v>794</v>
      </c>
      <c r="R6" s="989"/>
      <c r="S6" s="989"/>
      <c r="T6" s="989"/>
      <c r="U6" s="989"/>
      <c r="V6" s="989"/>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89"/>
      <c r="AY6" s="989"/>
      <c r="AZ6" s="989"/>
      <c r="BA6" s="989"/>
      <c r="BB6" s="989"/>
      <c r="BC6" s="989"/>
      <c r="BD6" s="989"/>
      <c r="BE6" s="989"/>
      <c r="BF6" s="989"/>
      <c r="BG6" s="989"/>
      <c r="BH6" s="989"/>
      <c r="BI6" s="989"/>
      <c r="BJ6" s="989"/>
      <c r="BK6" s="989"/>
      <c r="BL6" s="989"/>
      <c r="BM6" s="989"/>
      <c r="BN6" s="989"/>
      <c r="BO6" s="989"/>
      <c r="BP6" s="989"/>
      <c r="BQ6" s="989"/>
      <c r="BR6" s="989"/>
      <c r="BS6" s="989"/>
      <c r="BT6" s="1014"/>
    </row>
    <row r="7" spans="1:73" ht="15" customHeight="1">
      <c r="B7" s="978"/>
      <c r="C7" s="979"/>
      <c r="D7" s="984"/>
      <c r="E7" s="984"/>
      <c r="F7" s="984"/>
      <c r="G7" s="984"/>
      <c r="H7" s="984"/>
      <c r="I7" s="984"/>
      <c r="J7" s="985"/>
      <c r="K7" s="1013"/>
      <c r="L7" s="1013"/>
      <c r="M7" s="1013"/>
      <c r="N7" s="1013"/>
      <c r="O7" s="1013"/>
      <c r="P7" s="1013"/>
      <c r="Q7" s="995" t="s">
        <v>778</v>
      </c>
      <c r="R7" s="995"/>
      <c r="S7" s="995"/>
      <c r="T7" s="995"/>
      <c r="U7" s="995"/>
      <c r="V7" s="995"/>
      <c r="W7" s="995"/>
      <c r="X7" s="995"/>
      <c r="Y7" s="995"/>
      <c r="Z7" s="995" t="s">
        <v>777</v>
      </c>
      <c r="AA7" s="995"/>
      <c r="AB7" s="995"/>
      <c r="AC7" s="995"/>
      <c r="AD7" s="995"/>
      <c r="AE7" s="995"/>
      <c r="AF7" s="995"/>
      <c r="AG7" s="995"/>
      <c r="AH7" s="995"/>
      <c r="AI7" s="995"/>
      <c r="AJ7" s="995"/>
      <c r="AK7" s="995"/>
      <c r="AL7" s="995"/>
      <c r="AM7" s="995"/>
      <c r="AN7" s="995"/>
      <c r="AO7" s="995"/>
      <c r="AP7" s="995"/>
      <c r="AQ7" s="995"/>
      <c r="AR7" s="995" t="s">
        <v>793</v>
      </c>
      <c r="AS7" s="995"/>
      <c r="AT7" s="995"/>
      <c r="AU7" s="995"/>
      <c r="AV7" s="995"/>
      <c r="AW7" s="995"/>
      <c r="AX7" s="995"/>
      <c r="AY7" s="995"/>
      <c r="AZ7" s="995"/>
      <c r="BA7" s="995"/>
      <c r="BB7" s="995"/>
      <c r="BC7" s="995"/>
      <c r="BD7" s="995"/>
      <c r="BE7" s="995"/>
      <c r="BF7" s="995"/>
      <c r="BG7" s="995"/>
      <c r="BH7" s="995"/>
      <c r="BI7" s="995"/>
      <c r="BJ7" s="995"/>
      <c r="BK7" s="995"/>
      <c r="BL7" s="995"/>
      <c r="BM7" s="995"/>
      <c r="BN7" s="995"/>
      <c r="BO7" s="995"/>
      <c r="BP7" s="995"/>
      <c r="BQ7" s="995"/>
      <c r="BR7" s="995"/>
      <c r="BS7" s="995"/>
      <c r="BT7" s="996"/>
    </row>
    <row r="8" spans="1:73" ht="15" customHeight="1">
      <c r="B8" s="978"/>
      <c r="C8" s="979"/>
      <c r="D8" s="984"/>
      <c r="E8" s="984"/>
      <c r="F8" s="984"/>
      <c r="G8" s="984"/>
      <c r="H8" s="984"/>
      <c r="I8" s="984"/>
      <c r="J8" s="985"/>
      <c r="K8" s="1013"/>
      <c r="L8" s="1013"/>
      <c r="M8" s="1013"/>
      <c r="N8" s="1013"/>
      <c r="O8" s="1013"/>
      <c r="P8" s="1013"/>
      <c r="Q8" s="994"/>
      <c r="R8" s="994"/>
      <c r="S8" s="994"/>
      <c r="T8" s="994"/>
      <c r="U8" s="994"/>
      <c r="V8" s="994"/>
      <c r="W8" s="994"/>
      <c r="X8" s="994"/>
      <c r="Y8" s="994"/>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2"/>
      <c r="BB8" s="952"/>
      <c r="BC8" s="952"/>
      <c r="BD8" s="952"/>
      <c r="BE8" s="952"/>
      <c r="BF8" s="952"/>
      <c r="BG8" s="952"/>
      <c r="BH8" s="952"/>
      <c r="BI8" s="952"/>
      <c r="BJ8" s="952"/>
      <c r="BK8" s="952"/>
      <c r="BL8" s="952"/>
      <c r="BM8" s="952"/>
      <c r="BN8" s="952"/>
      <c r="BO8" s="952"/>
      <c r="BP8" s="952"/>
      <c r="BQ8" s="952"/>
      <c r="BR8" s="952"/>
      <c r="BS8" s="952"/>
      <c r="BT8" s="953"/>
    </row>
    <row r="9" spans="1:73" ht="15" customHeight="1">
      <c r="B9" s="978"/>
      <c r="C9" s="979"/>
      <c r="D9" s="984"/>
      <c r="E9" s="984"/>
      <c r="F9" s="984"/>
      <c r="G9" s="984"/>
      <c r="H9" s="984"/>
      <c r="I9" s="984"/>
      <c r="J9" s="985"/>
      <c r="K9" s="1013"/>
      <c r="L9" s="1013"/>
      <c r="M9" s="1013"/>
      <c r="N9" s="1013"/>
      <c r="O9" s="1013"/>
      <c r="P9" s="1013"/>
      <c r="Q9" s="994"/>
      <c r="R9" s="994"/>
      <c r="S9" s="994"/>
      <c r="T9" s="994"/>
      <c r="U9" s="994"/>
      <c r="V9" s="994"/>
      <c r="W9" s="994"/>
      <c r="X9" s="994"/>
      <c r="Y9" s="994"/>
      <c r="Z9" s="952"/>
      <c r="AA9" s="952"/>
      <c r="AB9" s="952"/>
      <c r="AC9" s="952"/>
      <c r="AD9" s="952"/>
      <c r="AE9" s="952"/>
      <c r="AF9" s="952"/>
      <c r="AG9" s="952"/>
      <c r="AH9" s="952"/>
      <c r="AI9" s="952"/>
      <c r="AJ9" s="952"/>
      <c r="AK9" s="952"/>
      <c r="AL9" s="952"/>
      <c r="AM9" s="952"/>
      <c r="AN9" s="952"/>
      <c r="AO9" s="952"/>
      <c r="AP9" s="952"/>
      <c r="AQ9" s="952"/>
      <c r="AR9" s="952"/>
      <c r="AS9" s="952"/>
      <c r="AT9" s="952"/>
      <c r="AU9" s="952"/>
      <c r="AV9" s="952"/>
      <c r="AW9" s="952"/>
      <c r="AX9" s="952"/>
      <c r="AY9" s="952"/>
      <c r="AZ9" s="952"/>
      <c r="BA9" s="952"/>
      <c r="BB9" s="952"/>
      <c r="BC9" s="952"/>
      <c r="BD9" s="952"/>
      <c r="BE9" s="952"/>
      <c r="BF9" s="952"/>
      <c r="BG9" s="952"/>
      <c r="BH9" s="952"/>
      <c r="BI9" s="952"/>
      <c r="BJ9" s="952"/>
      <c r="BK9" s="952"/>
      <c r="BL9" s="952"/>
      <c r="BM9" s="952"/>
      <c r="BN9" s="952"/>
      <c r="BO9" s="952"/>
      <c r="BP9" s="952"/>
      <c r="BQ9" s="952"/>
      <c r="BR9" s="952"/>
      <c r="BS9" s="952"/>
      <c r="BT9" s="953"/>
    </row>
    <row r="10" spans="1:73" ht="15" customHeight="1">
      <c r="B10" s="978"/>
      <c r="C10" s="979"/>
      <c r="D10" s="984"/>
      <c r="E10" s="984"/>
      <c r="F10" s="984"/>
      <c r="G10" s="984"/>
      <c r="H10" s="984"/>
      <c r="I10" s="984"/>
      <c r="J10" s="985"/>
      <c r="K10" s="1013"/>
      <c r="L10" s="1013"/>
      <c r="M10" s="1013"/>
      <c r="N10" s="1013"/>
      <c r="O10" s="1013"/>
      <c r="P10" s="1013"/>
      <c r="Q10" s="994"/>
      <c r="R10" s="994"/>
      <c r="S10" s="994"/>
      <c r="T10" s="994"/>
      <c r="U10" s="994"/>
      <c r="V10" s="994"/>
      <c r="W10" s="994"/>
      <c r="X10" s="994"/>
      <c r="Y10" s="994"/>
      <c r="Z10" s="952"/>
      <c r="AA10" s="952"/>
      <c r="AB10" s="952"/>
      <c r="AC10" s="952"/>
      <c r="AD10" s="952"/>
      <c r="AE10" s="952"/>
      <c r="AF10" s="952"/>
      <c r="AG10" s="952"/>
      <c r="AH10" s="952"/>
      <c r="AI10" s="952"/>
      <c r="AJ10" s="952"/>
      <c r="AK10" s="952"/>
      <c r="AL10" s="952"/>
      <c r="AM10" s="952"/>
      <c r="AN10" s="952"/>
      <c r="AO10" s="952"/>
      <c r="AP10" s="952"/>
      <c r="AQ10" s="952"/>
      <c r="AR10" s="952"/>
      <c r="AS10" s="952"/>
      <c r="AT10" s="952"/>
      <c r="AU10" s="952"/>
      <c r="AV10" s="952"/>
      <c r="AW10" s="952"/>
      <c r="AX10" s="952"/>
      <c r="AY10" s="952"/>
      <c r="AZ10" s="952"/>
      <c r="BA10" s="952"/>
      <c r="BB10" s="952"/>
      <c r="BC10" s="952"/>
      <c r="BD10" s="952"/>
      <c r="BE10" s="952"/>
      <c r="BF10" s="952"/>
      <c r="BG10" s="952"/>
      <c r="BH10" s="952"/>
      <c r="BI10" s="952"/>
      <c r="BJ10" s="952"/>
      <c r="BK10" s="952"/>
      <c r="BL10" s="952"/>
      <c r="BM10" s="952"/>
      <c r="BN10" s="952"/>
      <c r="BO10" s="952"/>
      <c r="BP10" s="952"/>
      <c r="BQ10" s="952"/>
      <c r="BR10" s="952"/>
      <c r="BS10" s="952"/>
      <c r="BT10" s="953"/>
    </row>
    <row r="11" spans="1:73" ht="15" customHeight="1">
      <c r="B11" s="978"/>
      <c r="C11" s="979"/>
      <c r="D11" s="984"/>
      <c r="E11" s="984"/>
      <c r="F11" s="984"/>
      <c r="G11" s="984"/>
      <c r="H11" s="984"/>
      <c r="I11" s="984"/>
      <c r="J11" s="985"/>
      <c r="K11" s="1013"/>
      <c r="L11" s="1013"/>
      <c r="M11" s="1013"/>
      <c r="N11" s="1013"/>
      <c r="O11" s="1013"/>
      <c r="P11" s="1013"/>
      <c r="Q11" s="994"/>
      <c r="R11" s="994"/>
      <c r="S11" s="994"/>
      <c r="T11" s="994"/>
      <c r="U11" s="994"/>
      <c r="V11" s="994"/>
      <c r="W11" s="994"/>
      <c r="X11" s="994"/>
      <c r="Y11" s="994"/>
      <c r="Z11" s="952"/>
      <c r="AA11" s="952"/>
      <c r="AB11" s="952"/>
      <c r="AC11" s="952"/>
      <c r="AD11" s="952"/>
      <c r="AE11" s="952"/>
      <c r="AF11" s="952"/>
      <c r="AG11" s="952"/>
      <c r="AH11" s="952"/>
      <c r="AI11" s="952"/>
      <c r="AJ11" s="952"/>
      <c r="AK11" s="952"/>
      <c r="AL11" s="952"/>
      <c r="AM11" s="952"/>
      <c r="AN11" s="952"/>
      <c r="AO11" s="952"/>
      <c r="AP11" s="952"/>
      <c r="AQ11" s="952"/>
      <c r="AR11" s="952"/>
      <c r="AS11" s="952"/>
      <c r="AT11" s="952"/>
      <c r="AU11" s="952"/>
      <c r="AV11" s="952"/>
      <c r="AW11" s="952"/>
      <c r="AX11" s="952"/>
      <c r="AY11" s="952"/>
      <c r="AZ11" s="952"/>
      <c r="BA11" s="952"/>
      <c r="BB11" s="952"/>
      <c r="BC11" s="952"/>
      <c r="BD11" s="952"/>
      <c r="BE11" s="952"/>
      <c r="BF11" s="952"/>
      <c r="BG11" s="952"/>
      <c r="BH11" s="952"/>
      <c r="BI11" s="952"/>
      <c r="BJ11" s="952"/>
      <c r="BK11" s="952"/>
      <c r="BL11" s="952"/>
      <c r="BM11" s="952"/>
      <c r="BN11" s="952"/>
      <c r="BO11" s="952"/>
      <c r="BP11" s="952"/>
      <c r="BQ11" s="952"/>
      <c r="BR11" s="952"/>
      <c r="BS11" s="952"/>
      <c r="BT11" s="953"/>
    </row>
    <row r="12" spans="1:73" ht="15" customHeight="1">
      <c r="B12" s="978"/>
      <c r="C12" s="979"/>
      <c r="D12" s="984"/>
      <c r="E12" s="984"/>
      <c r="F12" s="984"/>
      <c r="G12" s="984"/>
      <c r="H12" s="984"/>
      <c r="I12" s="984"/>
      <c r="J12" s="985"/>
      <c r="K12" s="1013"/>
      <c r="L12" s="1013"/>
      <c r="M12" s="1013"/>
      <c r="N12" s="1013"/>
      <c r="O12" s="1013"/>
      <c r="P12" s="1013"/>
      <c r="Q12" s="994"/>
      <c r="R12" s="994"/>
      <c r="S12" s="994"/>
      <c r="T12" s="994"/>
      <c r="U12" s="994"/>
      <c r="V12" s="994"/>
      <c r="W12" s="994"/>
      <c r="X12" s="994"/>
      <c r="Y12" s="994"/>
      <c r="Z12" s="952"/>
      <c r="AA12" s="952"/>
      <c r="AB12" s="952"/>
      <c r="AC12" s="952"/>
      <c r="AD12" s="952"/>
      <c r="AE12" s="952"/>
      <c r="AF12" s="952"/>
      <c r="AG12" s="952"/>
      <c r="AH12" s="952"/>
      <c r="AI12" s="952"/>
      <c r="AJ12" s="952"/>
      <c r="AK12" s="952"/>
      <c r="AL12" s="952"/>
      <c r="AM12" s="952"/>
      <c r="AN12" s="952"/>
      <c r="AO12" s="952"/>
      <c r="AP12" s="952"/>
      <c r="AQ12" s="952"/>
      <c r="AR12" s="952"/>
      <c r="AS12" s="952"/>
      <c r="AT12" s="952"/>
      <c r="AU12" s="952"/>
      <c r="AV12" s="952"/>
      <c r="AW12" s="952"/>
      <c r="AX12" s="952"/>
      <c r="AY12" s="952"/>
      <c r="AZ12" s="952"/>
      <c r="BA12" s="952"/>
      <c r="BB12" s="952"/>
      <c r="BC12" s="952"/>
      <c r="BD12" s="952"/>
      <c r="BE12" s="952"/>
      <c r="BF12" s="952"/>
      <c r="BG12" s="952"/>
      <c r="BH12" s="952"/>
      <c r="BI12" s="952"/>
      <c r="BJ12" s="952"/>
      <c r="BK12" s="952"/>
      <c r="BL12" s="952"/>
      <c r="BM12" s="952"/>
      <c r="BN12" s="952"/>
      <c r="BO12" s="952"/>
      <c r="BP12" s="952"/>
      <c r="BQ12" s="952"/>
      <c r="BR12" s="952"/>
      <c r="BS12" s="952"/>
      <c r="BT12" s="953"/>
    </row>
    <row r="13" spans="1:73" ht="15" customHeight="1">
      <c r="B13" s="978"/>
      <c r="C13" s="979"/>
      <c r="D13" s="984"/>
      <c r="E13" s="984"/>
      <c r="F13" s="984"/>
      <c r="G13" s="984"/>
      <c r="H13" s="984"/>
      <c r="I13" s="984"/>
      <c r="J13" s="985"/>
      <c r="K13" s="1013"/>
      <c r="L13" s="1013"/>
      <c r="M13" s="1013"/>
      <c r="N13" s="1013"/>
      <c r="O13" s="1013"/>
      <c r="P13" s="1013"/>
      <c r="Q13" s="994"/>
      <c r="R13" s="994"/>
      <c r="S13" s="994"/>
      <c r="T13" s="994"/>
      <c r="U13" s="994"/>
      <c r="V13" s="994"/>
      <c r="W13" s="994"/>
      <c r="X13" s="994"/>
      <c r="Y13" s="994"/>
      <c r="Z13" s="952"/>
      <c r="AA13" s="952"/>
      <c r="AB13" s="952"/>
      <c r="AC13" s="952"/>
      <c r="AD13" s="952"/>
      <c r="AE13" s="952"/>
      <c r="AF13" s="952"/>
      <c r="AG13" s="952"/>
      <c r="AH13" s="952"/>
      <c r="AI13" s="952"/>
      <c r="AJ13" s="952"/>
      <c r="AK13" s="952"/>
      <c r="AL13" s="952"/>
      <c r="AM13" s="952"/>
      <c r="AN13" s="952"/>
      <c r="AO13" s="952"/>
      <c r="AP13" s="952"/>
      <c r="AQ13" s="952"/>
      <c r="AR13" s="952"/>
      <c r="AS13" s="952"/>
      <c r="AT13" s="952"/>
      <c r="AU13" s="952"/>
      <c r="AV13" s="952"/>
      <c r="AW13" s="952"/>
      <c r="AX13" s="952"/>
      <c r="AY13" s="952"/>
      <c r="AZ13" s="952"/>
      <c r="BA13" s="952"/>
      <c r="BB13" s="952"/>
      <c r="BC13" s="952"/>
      <c r="BD13" s="952"/>
      <c r="BE13" s="952"/>
      <c r="BF13" s="952"/>
      <c r="BG13" s="952"/>
      <c r="BH13" s="952"/>
      <c r="BI13" s="952"/>
      <c r="BJ13" s="952"/>
      <c r="BK13" s="952"/>
      <c r="BL13" s="952"/>
      <c r="BM13" s="952"/>
      <c r="BN13" s="952"/>
      <c r="BO13" s="952"/>
      <c r="BP13" s="952"/>
      <c r="BQ13" s="952"/>
      <c r="BR13" s="952"/>
      <c r="BS13" s="952"/>
      <c r="BT13" s="953"/>
    </row>
    <row r="14" spans="1:73" ht="15" customHeight="1">
      <c r="B14" s="978"/>
      <c r="C14" s="979"/>
      <c r="D14" s="984"/>
      <c r="E14" s="984"/>
      <c r="F14" s="984"/>
      <c r="G14" s="984"/>
      <c r="H14" s="984"/>
      <c r="I14" s="984"/>
      <c r="J14" s="985"/>
      <c r="K14" s="1013"/>
      <c r="L14" s="1013"/>
      <c r="M14" s="1013"/>
      <c r="N14" s="1013"/>
      <c r="O14" s="1013"/>
      <c r="P14" s="1013"/>
      <c r="Q14" s="994"/>
      <c r="R14" s="994"/>
      <c r="S14" s="994"/>
      <c r="T14" s="994"/>
      <c r="U14" s="994"/>
      <c r="V14" s="994"/>
      <c r="W14" s="994"/>
      <c r="X14" s="994"/>
      <c r="Y14" s="994"/>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2"/>
      <c r="AY14" s="952"/>
      <c r="AZ14" s="952"/>
      <c r="BA14" s="952"/>
      <c r="BB14" s="952"/>
      <c r="BC14" s="952"/>
      <c r="BD14" s="952"/>
      <c r="BE14" s="952"/>
      <c r="BF14" s="952"/>
      <c r="BG14" s="952"/>
      <c r="BH14" s="952"/>
      <c r="BI14" s="952"/>
      <c r="BJ14" s="952"/>
      <c r="BK14" s="952"/>
      <c r="BL14" s="952"/>
      <c r="BM14" s="952"/>
      <c r="BN14" s="952"/>
      <c r="BO14" s="952"/>
      <c r="BP14" s="952"/>
      <c r="BQ14" s="952"/>
      <c r="BR14" s="952"/>
      <c r="BS14" s="952"/>
      <c r="BT14" s="953"/>
    </row>
    <row r="15" spans="1:73" ht="15" customHeight="1">
      <c r="B15" s="978"/>
      <c r="C15" s="979"/>
      <c r="D15" s="984"/>
      <c r="E15" s="984"/>
      <c r="F15" s="984"/>
      <c r="G15" s="984"/>
      <c r="H15" s="984"/>
      <c r="I15" s="984"/>
      <c r="J15" s="985"/>
      <c r="K15" s="1013"/>
      <c r="L15" s="1013"/>
      <c r="M15" s="1013"/>
      <c r="N15" s="1013"/>
      <c r="O15" s="1013"/>
      <c r="P15" s="1013"/>
      <c r="Q15" s="994"/>
      <c r="R15" s="994"/>
      <c r="S15" s="994"/>
      <c r="T15" s="994"/>
      <c r="U15" s="994"/>
      <c r="V15" s="994"/>
      <c r="W15" s="994"/>
      <c r="X15" s="994"/>
      <c r="Y15" s="994"/>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2"/>
      <c r="AY15" s="952"/>
      <c r="AZ15" s="952"/>
      <c r="BA15" s="952"/>
      <c r="BB15" s="952"/>
      <c r="BC15" s="952"/>
      <c r="BD15" s="952"/>
      <c r="BE15" s="952"/>
      <c r="BF15" s="952"/>
      <c r="BG15" s="952"/>
      <c r="BH15" s="952"/>
      <c r="BI15" s="952"/>
      <c r="BJ15" s="952"/>
      <c r="BK15" s="952"/>
      <c r="BL15" s="952"/>
      <c r="BM15" s="952"/>
      <c r="BN15" s="952"/>
      <c r="BO15" s="952"/>
      <c r="BP15" s="952"/>
      <c r="BQ15" s="952"/>
      <c r="BR15" s="952"/>
      <c r="BS15" s="952"/>
      <c r="BT15" s="953"/>
    </row>
    <row r="16" spans="1:73" ht="15" customHeight="1">
      <c r="B16" s="978"/>
      <c r="C16" s="979"/>
      <c r="D16" s="984"/>
      <c r="E16" s="984"/>
      <c r="F16" s="984"/>
      <c r="G16" s="984"/>
      <c r="H16" s="984"/>
      <c r="I16" s="984"/>
      <c r="J16" s="985"/>
      <c r="K16" s="962" t="s">
        <v>792</v>
      </c>
      <c r="L16" s="963"/>
      <c r="M16" s="963"/>
      <c r="N16" s="963"/>
      <c r="O16" s="963"/>
      <c r="P16" s="964"/>
      <c r="Q16" s="971" t="s">
        <v>778</v>
      </c>
      <c r="R16" s="972"/>
      <c r="S16" s="972"/>
      <c r="T16" s="972"/>
      <c r="U16" s="972"/>
      <c r="V16" s="972"/>
      <c r="W16" s="972"/>
      <c r="X16" s="972"/>
      <c r="Y16" s="973"/>
      <c r="Z16" s="972" t="s">
        <v>791</v>
      </c>
      <c r="AA16" s="972"/>
      <c r="AB16" s="972"/>
      <c r="AC16" s="972"/>
      <c r="AD16" s="972"/>
      <c r="AE16" s="972"/>
      <c r="AF16" s="973"/>
      <c r="AG16" s="971" t="s">
        <v>790</v>
      </c>
      <c r="AH16" s="972"/>
      <c r="AI16" s="972"/>
      <c r="AJ16" s="972"/>
      <c r="AK16" s="972"/>
      <c r="AL16" s="972"/>
      <c r="AM16" s="972"/>
      <c r="AN16" s="972"/>
      <c r="AO16" s="972"/>
      <c r="AP16" s="972"/>
      <c r="AQ16" s="973"/>
      <c r="AR16" s="971" t="s">
        <v>789</v>
      </c>
      <c r="AS16" s="972"/>
      <c r="AT16" s="972"/>
      <c r="AU16" s="972"/>
      <c r="AV16" s="972"/>
      <c r="AW16" s="972"/>
      <c r="AX16" s="972"/>
      <c r="AY16" s="972"/>
      <c r="AZ16" s="972"/>
      <c r="BA16" s="972"/>
      <c r="BB16" s="973"/>
      <c r="BC16" s="971" t="s">
        <v>788</v>
      </c>
      <c r="BD16" s="972"/>
      <c r="BE16" s="972"/>
      <c r="BF16" s="972"/>
      <c r="BG16" s="972"/>
      <c r="BH16" s="972"/>
      <c r="BI16" s="972"/>
      <c r="BJ16" s="972"/>
      <c r="BK16" s="972"/>
      <c r="BL16" s="972"/>
      <c r="BM16" s="972"/>
      <c r="BN16" s="972"/>
      <c r="BO16" s="972"/>
      <c r="BP16" s="972"/>
      <c r="BQ16" s="972"/>
      <c r="BR16" s="972"/>
      <c r="BS16" s="972"/>
      <c r="BT16" s="1021"/>
    </row>
    <row r="17" spans="2:78" ht="15" customHeight="1">
      <c r="B17" s="978"/>
      <c r="C17" s="979"/>
      <c r="D17" s="984"/>
      <c r="E17" s="984"/>
      <c r="F17" s="984"/>
      <c r="G17" s="984"/>
      <c r="H17" s="984"/>
      <c r="I17" s="984"/>
      <c r="J17" s="985"/>
      <c r="K17" s="965"/>
      <c r="L17" s="966"/>
      <c r="M17" s="966"/>
      <c r="N17" s="966"/>
      <c r="O17" s="966"/>
      <c r="P17" s="967"/>
      <c r="Q17" s="798"/>
      <c r="R17" s="974"/>
      <c r="S17" s="974"/>
      <c r="T17" s="974"/>
      <c r="U17" s="974"/>
      <c r="V17" s="974"/>
      <c r="W17" s="974"/>
      <c r="X17" s="974"/>
      <c r="Y17" s="975"/>
      <c r="Z17" s="974"/>
      <c r="AA17" s="974"/>
      <c r="AB17" s="974"/>
      <c r="AC17" s="974"/>
      <c r="AD17" s="974"/>
      <c r="AE17" s="974"/>
      <c r="AF17" s="975"/>
      <c r="AG17" s="798"/>
      <c r="AH17" s="974"/>
      <c r="AI17" s="974"/>
      <c r="AJ17" s="974"/>
      <c r="AK17" s="974"/>
      <c r="AL17" s="974"/>
      <c r="AM17" s="974"/>
      <c r="AN17" s="974"/>
      <c r="AO17" s="974"/>
      <c r="AP17" s="974"/>
      <c r="AQ17" s="975"/>
      <c r="AR17" s="798"/>
      <c r="AS17" s="974"/>
      <c r="AT17" s="974"/>
      <c r="AU17" s="974"/>
      <c r="AV17" s="974"/>
      <c r="AW17" s="974"/>
      <c r="AX17" s="974"/>
      <c r="AY17" s="974"/>
      <c r="AZ17" s="974"/>
      <c r="BA17" s="974"/>
      <c r="BB17" s="975"/>
      <c r="BC17" s="798"/>
      <c r="BD17" s="974"/>
      <c r="BE17" s="974"/>
      <c r="BF17" s="974"/>
      <c r="BG17" s="974"/>
      <c r="BH17" s="974"/>
      <c r="BI17" s="974"/>
      <c r="BJ17" s="974"/>
      <c r="BK17" s="974"/>
      <c r="BL17" s="974"/>
      <c r="BM17" s="974"/>
      <c r="BN17" s="974"/>
      <c r="BO17" s="974"/>
      <c r="BP17" s="974"/>
      <c r="BQ17" s="974"/>
      <c r="BR17" s="974"/>
      <c r="BS17" s="974"/>
      <c r="BT17" s="1022"/>
    </row>
    <row r="18" spans="2:78" ht="15" customHeight="1">
      <c r="B18" s="978"/>
      <c r="C18" s="979"/>
      <c r="D18" s="984"/>
      <c r="E18" s="984"/>
      <c r="F18" s="984"/>
      <c r="G18" s="984"/>
      <c r="H18" s="984"/>
      <c r="I18" s="984"/>
      <c r="J18" s="985"/>
      <c r="K18" s="965"/>
      <c r="L18" s="966"/>
      <c r="M18" s="966"/>
      <c r="N18" s="966"/>
      <c r="O18" s="966"/>
      <c r="P18" s="967"/>
      <c r="Q18" s="954"/>
      <c r="R18" s="955"/>
      <c r="S18" s="955"/>
      <c r="T18" s="955"/>
      <c r="U18" s="955"/>
      <c r="V18" s="955"/>
      <c r="W18" s="955"/>
      <c r="X18" s="955"/>
      <c r="Y18" s="956"/>
      <c r="Z18" s="954"/>
      <c r="AA18" s="955"/>
      <c r="AB18" s="955"/>
      <c r="AC18" s="955"/>
      <c r="AD18" s="955"/>
      <c r="AE18" s="955"/>
      <c r="AF18" s="955"/>
      <c r="AG18" s="954"/>
      <c r="AH18" s="955"/>
      <c r="AI18" s="955"/>
      <c r="AJ18" s="955"/>
      <c r="AK18" s="955"/>
      <c r="AL18" s="955"/>
      <c r="AM18" s="955"/>
      <c r="AN18" s="955"/>
      <c r="AO18" s="955"/>
      <c r="AP18" s="955"/>
      <c r="AQ18" s="956"/>
      <c r="AR18" s="954"/>
      <c r="AS18" s="955"/>
      <c r="AT18" s="955"/>
      <c r="AU18" s="955"/>
      <c r="AV18" s="955"/>
      <c r="AW18" s="955"/>
      <c r="AX18" s="955"/>
      <c r="AY18" s="955"/>
      <c r="AZ18" s="955"/>
      <c r="BA18" s="955"/>
      <c r="BB18" s="956"/>
      <c r="BC18" s="955"/>
      <c r="BD18" s="955"/>
      <c r="BE18" s="955"/>
      <c r="BF18" s="955"/>
      <c r="BG18" s="955"/>
      <c r="BH18" s="955"/>
      <c r="BI18" s="955"/>
      <c r="BJ18" s="955"/>
      <c r="BK18" s="955"/>
      <c r="BL18" s="955"/>
      <c r="BM18" s="955"/>
      <c r="BN18" s="955"/>
      <c r="BO18" s="955"/>
      <c r="BP18" s="955"/>
      <c r="BQ18" s="955"/>
      <c r="BR18" s="955"/>
      <c r="BS18" s="955"/>
      <c r="BT18" s="960"/>
      <c r="BY18" s="556"/>
      <c r="BZ18" s="556"/>
    </row>
    <row r="19" spans="2:78" ht="15" customHeight="1">
      <c r="B19" s="978"/>
      <c r="C19" s="979"/>
      <c r="D19" s="984"/>
      <c r="E19" s="984"/>
      <c r="F19" s="984"/>
      <c r="G19" s="984"/>
      <c r="H19" s="984"/>
      <c r="I19" s="984"/>
      <c r="J19" s="985"/>
      <c r="K19" s="965"/>
      <c r="L19" s="966"/>
      <c r="M19" s="966"/>
      <c r="N19" s="966"/>
      <c r="O19" s="966"/>
      <c r="P19" s="967"/>
      <c r="Q19" s="957"/>
      <c r="R19" s="958"/>
      <c r="S19" s="958"/>
      <c r="T19" s="958"/>
      <c r="U19" s="958"/>
      <c r="V19" s="958"/>
      <c r="W19" s="958"/>
      <c r="X19" s="958"/>
      <c r="Y19" s="959"/>
      <c r="Z19" s="957"/>
      <c r="AA19" s="958"/>
      <c r="AB19" s="958"/>
      <c r="AC19" s="958"/>
      <c r="AD19" s="958"/>
      <c r="AE19" s="958"/>
      <c r="AF19" s="958"/>
      <c r="AG19" s="957"/>
      <c r="AH19" s="958"/>
      <c r="AI19" s="958"/>
      <c r="AJ19" s="958"/>
      <c r="AK19" s="958"/>
      <c r="AL19" s="958"/>
      <c r="AM19" s="958"/>
      <c r="AN19" s="958"/>
      <c r="AO19" s="958"/>
      <c r="AP19" s="958"/>
      <c r="AQ19" s="959"/>
      <c r="AR19" s="957"/>
      <c r="AS19" s="958"/>
      <c r="AT19" s="958"/>
      <c r="AU19" s="958"/>
      <c r="AV19" s="958"/>
      <c r="AW19" s="958"/>
      <c r="AX19" s="958"/>
      <c r="AY19" s="958"/>
      <c r="AZ19" s="958"/>
      <c r="BA19" s="958"/>
      <c r="BB19" s="959"/>
      <c r="BC19" s="958"/>
      <c r="BD19" s="958"/>
      <c r="BE19" s="958"/>
      <c r="BF19" s="958"/>
      <c r="BG19" s="958"/>
      <c r="BH19" s="958"/>
      <c r="BI19" s="958"/>
      <c r="BJ19" s="958"/>
      <c r="BK19" s="958"/>
      <c r="BL19" s="958"/>
      <c r="BM19" s="958"/>
      <c r="BN19" s="958"/>
      <c r="BO19" s="958"/>
      <c r="BP19" s="958"/>
      <c r="BQ19" s="958"/>
      <c r="BR19" s="958"/>
      <c r="BS19" s="958"/>
      <c r="BT19" s="961"/>
      <c r="BY19" s="556"/>
      <c r="BZ19" s="556"/>
    </row>
    <row r="20" spans="2:78" ht="15" customHeight="1">
      <c r="B20" s="978"/>
      <c r="C20" s="979"/>
      <c r="D20" s="984"/>
      <c r="E20" s="984"/>
      <c r="F20" s="984"/>
      <c r="G20" s="984"/>
      <c r="H20" s="984"/>
      <c r="I20" s="984"/>
      <c r="J20" s="985"/>
      <c r="K20" s="965"/>
      <c r="L20" s="966"/>
      <c r="M20" s="966"/>
      <c r="N20" s="966"/>
      <c r="O20" s="966"/>
      <c r="P20" s="967"/>
      <c r="Q20" s="954"/>
      <c r="R20" s="955"/>
      <c r="S20" s="955"/>
      <c r="T20" s="955"/>
      <c r="U20" s="955"/>
      <c r="V20" s="955"/>
      <c r="W20" s="955"/>
      <c r="X20" s="955"/>
      <c r="Y20" s="956"/>
      <c r="Z20" s="954"/>
      <c r="AA20" s="955"/>
      <c r="AB20" s="955"/>
      <c r="AC20" s="955"/>
      <c r="AD20" s="955"/>
      <c r="AE20" s="955"/>
      <c r="AF20" s="955"/>
      <c r="AG20" s="954"/>
      <c r="AH20" s="955"/>
      <c r="AI20" s="955"/>
      <c r="AJ20" s="955"/>
      <c r="AK20" s="955"/>
      <c r="AL20" s="955"/>
      <c r="AM20" s="955"/>
      <c r="AN20" s="955"/>
      <c r="AO20" s="955"/>
      <c r="AP20" s="955"/>
      <c r="AQ20" s="956"/>
      <c r="AR20" s="954"/>
      <c r="AS20" s="955"/>
      <c r="AT20" s="955"/>
      <c r="AU20" s="955"/>
      <c r="AV20" s="955"/>
      <c r="AW20" s="955"/>
      <c r="AX20" s="955"/>
      <c r="AY20" s="955"/>
      <c r="AZ20" s="955"/>
      <c r="BA20" s="955"/>
      <c r="BB20" s="956"/>
      <c r="BC20" s="955"/>
      <c r="BD20" s="955"/>
      <c r="BE20" s="955"/>
      <c r="BF20" s="955"/>
      <c r="BG20" s="955"/>
      <c r="BH20" s="955"/>
      <c r="BI20" s="955"/>
      <c r="BJ20" s="955"/>
      <c r="BK20" s="955"/>
      <c r="BL20" s="955"/>
      <c r="BM20" s="955"/>
      <c r="BN20" s="955"/>
      <c r="BO20" s="955"/>
      <c r="BP20" s="955"/>
      <c r="BQ20" s="955"/>
      <c r="BR20" s="955"/>
      <c r="BS20" s="955"/>
      <c r="BT20" s="960"/>
      <c r="BY20" s="556"/>
      <c r="BZ20" s="556"/>
    </row>
    <row r="21" spans="2:78" ht="15" customHeight="1">
      <c r="B21" s="978"/>
      <c r="C21" s="979"/>
      <c r="D21" s="984"/>
      <c r="E21" s="984"/>
      <c r="F21" s="984"/>
      <c r="G21" s="984"/>
      <c r="H21" s="984"/>
      <c r="I21" s="984"/>
      <c r="J21" s="985"/>
      <c r="K21" s="968"/>
      <c r="L21" s="969"/>
      <c r="M21" s="969"/>
      <c r="N21" s="969"/>
      <c r="O21" s="969"/>
      <c r="P21" s="970"/>
      <c r="Q21" s="957"/>
      <c r="R21" s="958"/>
      <c r="S21" s="958"/>
      <c r="T21" s="958"/>
      <c r="U21" s="958"/>
      <c r="V21" s="958"/>
      <c r="W21" s="958"/>
      <c r="X21" s="958"/>
      <c r="Y21" s="959"/>
      <c r="Z21" s="957"/>
      <c r="AA21" s="958"/>
      <c r="AB21" s="958"/>
      <c r="AC21" s="958"/>
      <c r="AD21" s="958"/>
      <c r="AE21" s="958"/>
      <c r="AF21" s="958"/>
      <c r="AG21" s="957"/>
      <c r="AH21" s="958"/>
      <c r="AI21" s="958"/>
      <c r="AJ21" s="958"/>
      <c r="AK21" s="958"/>
      <c r="AL21" s="958"/>
      <c r="AM21" s="958"/>
      <c r="AN21" s="958"/>
      <c r="AO21" s="958"/>
      <c r="AP21" s="958"/>
      <c r="AQ21" s="959"/>
      <c r="AR21" s="957"/>
      <c r="AS21" s="958"/>
      <c r="AT21" s="958"/>
      <c r="AU21" s="958"/>
      <c r="AV21" s="958"/>
      <c r="AW21" s="958"/>
      <c r="AX21" s="958"/>
      <c r="AY21" s="958"/>
      <c r="AZ21" s="958"/>
      <c r="BA21" s="958"/>
      <c r="BB21" s="959"/>
      <c r="BC21" s="958"/>
      <c r="BD21" s="958"/>
      <c r="BE21" s="958"/>
      <c r="BF21" s="958"/>
      <c r="BG21" s="958"/>
      <c r="BH21" s="958"/>
      <c r="BI21" s="958"/>
      <c r="BJ21" s="958"/>
      <c r="BK21" s="958"/>
      <c r="BL21" s="958"/>
      <c r="BM21" s="958"/>
      <c r="BN21" s="958"/>
      <c r="BO21" s="958"/>
      <c r="BP21" s="958"/>
      <c r="BQ21" s="958"/>
      <c r="BR21" s="958"/>
      <c r="BS21" s="958"/>
      <c r="BT21" s="961"/>
      <c r="BY21" s="556"/>
      <c r="BZ21" s="556"/>
    </row>
    <row r="22" spans="2:78" ht="15" customHeight="1">
      <c r="B22" s="978"/>
      <c r="C22" s="979"/>
      <c r="D22" s="984"/>
      <c r="E22" s="984"/>
      <c r="F22" s="984"/>
      <c r="G22" s="984"/>
      <c r="H22" s="984"/>
      <c r="I22" s="984"/>
      <c r="J22" s="985"/>
      <c r="K22" s="989" t="s">
        <v>775</v>
      </c>
      <c r="L22" s="989"/>
      <c r="M22" s="989"/>
      <c r="N22" s="989"/>
      <c r="O22" s="989"/>
      <c r="P22" s="989"/>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2"/>
      <c r="AZ22" s="952"/>
      <c r="BA22" s="952"/>
      <c r="BB22" s="952"/>
      <c r="BC22" s="952"/>
      <c r="BD22" s="952"/>
      <c r="BE22" s="952"/>
      <c r="BF22" s="952"/>
      <c r="BG22" s="952"/>
      <c r="BH22" s="952"/>
      <c r="BI22" s="952"/>
      <c r="BJ22" s="952"/>
      <c r="BK22" s="952"/>
      <c r="BL22" s="952"/>
      <c r="BM22" s="952"/>
      <c r="BN22" s="952"/>
      <c r="BO22" s="952"/>
      <c r="BP22" s="952"/>
      <c r="BQ22" s="952"/>
      <c r="BR22" s="952"/>
      <c r="BS22" s="952"/>
      <c r="BT22" s="953"/>
      <c r="BY22" s="556"/>
      <c r="BZ22" s="556"/>
    </row>
    <row r="23" spans="2:78" ht="15" customHeight="1">
      <c r="B23" s="978"/>
      <c r="C23" s="979"/>
      <c r="D23" s="984"/>
      <c r="E23" s="984"/>
      <c r="F23" s="984"/>
      <c r="G23" s="984"/>
      <c r="H23" s="984"/>
      <c r="I23" s="984"/>
      <c r="J23" s="985"/>
      <c r="K23" s="989"/>
      <c r="L23" s="989"/>
      <c r="M23" s="989"/>
      <c r="N23" s="989"/>
      <c r="O23" s="989"/>
      <c r="P23" s="989"/>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2"/>
      <c r="BB23" s="952"/>
      <c r="BC23" s="952"/>
      <c r="BD23" s="952"/>
      <c r="BE23" s="952"/>
      <c r="BF23" s="952"/>
      <c r="BG23" s="952"/>
      <c r="BH23" s="952"/>
      <c r="BI23" s="952"/>
      <c r="BJ23" s="952"/>
      <c r="BK23" s="952"/>
      <c r="BL23" s="952"/>
      <c r="BM23" s="952"/>
      <c r="BN23" s="952"/>
      <c r="BO23" s="952"/>
      <c r="BP23" s="952"/>
      <c r="BQ23" s="952"/>
      <c r="BR23" s="952"/>
      <c r="BS23" s="952"/>
      <c r="BT23" s="953"/>
    </row>
    <row r="24" spans="2:78" ht="15" customHeight="1">
      <c r="B24" s="978"/>
      <c r="C24" s="979"/>
      <c r="D24" s="984"/>
      <c r="E24" s="984"/>
      <c r="F24" s="984"/>
      <c r="G24" s="984"/>
      <c r="H24" s="984"/>
      <c r="I24" s="984"/>
      <c r="J24" s="985"/>
      <c r="K24" s="989"/>
      <c r="L24" s="989"/>
      <c r="M24" s="989"/>
      <c r="N24" s="989"/>
      <c r="O24" s="989"/>
      <c r="P24" s="989"/>
      <c r="Q24" s="952"/>
      <c r="R24" s="952"/>
      <c r="S24" s="952"/>
      <c r="T24" s="952"/>
      <c r="U24" s="952"/>
      <c r="V24" s="952"/>
      <c r="W24" s="952"/>
      <c r="X24" s="952"/>
      <c r="Y24" s="952"/>
      <c r="Z24" s="952"/>
      <c r="AA24" s="952"/>
      <c r="AB24" s="952"/>
      <c r="AC24" s="952"/>
      <c r="AD24" s="952"/>
      <c r="AE24" s="952"/>
      <c r="AF24" s="952"/>
      <c r="AG24" s="952"/>
      <c r="AH24" s="952"/>
      <c r="AI24" s="952"/>
      <c r="AJ24" s="952"/>
      <c r="AK24" s="952"/>
      <c r="AL24" s="952"/>
      <c r="AM24" s="952"/>
      <c r="AN24" s="952"/>
      <c r="AO24" s="952"/>
      <c r="AP24" s="952"/>
      <c r="AQ24" s="952"/>
      <c r="AR24" s="952"/>
      <c r="AS24" s="952"/>
      <c r="AT24" s="952"/>
      <c r="AU24" s="952"/>
      <c r="AV24" s="952"/>
      <c r="AW24" s="952"/>
      <c r="AX24" s="952"/>
      <c r="AY24" s="952"/>
      <c r="AZ24" s="952"/>
      <c r="BA24" s="952"/>
      <c r="BB24" s="952"/>
      <c r="BC24" s="952"/>
      <c r="BD24" s="952"/>
      <c r="BE24" s="952"/>
      <c r="BF24" s="952"/>
      <c r="BG24" s="952"/>
      <c r="BH24" s="952"/>
      <c r="BI24" s="952"/>
      <c r="BJ24" s="952"/>
      <c r="BK24" s="952"/>
      <c r="BL24" s="952"/>
      <c r="BM24" s="952"/>
      <c r="BN24" s="952"/>
      <c r="BO24" s="952"/>
      <c r="BP24" s="952"/>
      <c r="BQ24" s="952"/>
      <c r="BR24" s="952"/>
      <c r="BS24" s="952"/>
      <c r="BT24" s="953"/>
    </row>
    <row r="25" spans="2:78" ht="15" customHeight="1" thickBot="1">
      <c r="B25" s="980"/>
      <c r="C25" s="981"/>
      <c r="D25" s="986"/>
      <c r="E25" s="986"/>
      <c r="F25" s="986"/>
      <c r="G25" s="986"/>
      <c r="H25" s="986"/>
      <c r="I25" s="986"/>
      <c r="J25" s="987"/>
      <c r="K25" s="991"/>
      <c r="L25" s="991"/>
      <c r="M25" s="991"/>
      <c r="N25" s="991"/>
      <c r="O25" s="991"/>
      <c r="P25" s="991"/>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2"/>
      <c r="BO25" s="992"/>
      <c r="BP25" s="992"/>
      <c r="BQ25" s="992"/>
      <c r="BR25" s="992"/>
      <c r="BS25" s="992"/>
      <c r="BT25" s="993"/>
    </row>
    <row r="26" spans="2:78" ht="15" customHeight="1">
      <c r="B26" s="976" t="s">
        <v>787</v>
      </c>
      <c r="C26" s="977"/>
      <c r="D26" s="982" t="s">
        <v>786</v>
      </c>
      <c r="E26" s="982"/>
      <c r="F26" s="982"/>
      <c r="G26" s="982"/>
      <c r="H26" s="982"/>
      <c r="I26" s="982"/>
      <c r="J26" s="983"/>
      <c r="K26" s="988" t="s">
        <v>785</v>
      </c>
      <c r="L26" s="988"/>
      <c r="M26" s="988"/>
      <c r="N26" s="988"/>
      <c r="O26" s="988"/>
      <c r="P26" s="988"/>
      <c r="Q26" s="990" t="s">
        <v>784</v>
      </c>
      <c r="R26" s="990"/>
      <c r="S26" s="990"/>
      <c r="T26" s="990"/>
      <c r="U26" s="990"/>
      <c r="V26" s="990"/>
      <c r="W26" s="990"/>
      <c r="X26" s="990"/>
      <c r="Y26" s="990"/>
      <c r="Z26" s="990"/>
      <c r="AA26" s="990"/>
      <c r="AB26" s="990"/>
      <c r="AC26" s="990"/>
      <c r="AD26" s="990"/>
      <c r="AE26" s="990"/>
      <c r="AF26" s="990" t="s">
        <v>783</v>
      </c>
      <c r="AG26" s="990"/>
      <c r="AH26" s="990"/>
      <c r="AI26" s="990"/>
      <c r="AJ26" s="990"/>
      <c r="AK26" s="990"/>
      <c r="AL26" s="990"/>
      <c r="AM26" s="990"/>
      <c r="AN26" s="990"/>
      <c r="AO26" s="990"/>
      <c r="AP26" s="990"/>
      <c r="AQ26" s="990"/>
      <c r="AR26" s="990" t="s">
        <v>782</v>
      </c>
      <c r="AS26" s="990"/>
      <c r="AT26" s="990"/>
      <c r="AU26" s="990"/>
      <c r="AV26" s="990"/>
      <c r="AW26" s="990"/>
      <c r="AX26" s="990"/>
      <c r="AY26" s="990"/>
      <c r="AZ26" s="990"/>
      <c r="BA26" s="990"/>
      <c r="BB26" s="990"/>
      <c r="BC26" s="990"/>
      <c r="BD26" s="990"/>
      <c r="BE26" s="990"/>
      <c r="BF26" s="990"/>
      <c r="BG26" s="990"/>
      <c r="BH26" s="990"/>
      <c r="BI26" s="990"/>
      <c r="BJ26" s="990" t="s">
        <v>781</v>
      </c>
      <c r="BK26" s="990"/>
      <c r="BL26" s="990"/>
      <c r="BM26" s="990"/>
      <c r="BN26" s="990"/>
      <c r="BO26" s="990"/>
      <c r="BP26" s="990"/>
      <c r="BQ26" s="990"/>
      <c r="BR26" s="990"/>
      <c r="BS26" s="990"/>
      <c r="BT26" s="1020"/>
    </row>
    <row r="27" spans="2:78" ht="15" customHeight="1">
      <c r="B27" s="978"/>
      <c r="C27" s="979"/>
      <c r="D27" s="984"/>
      <c r="E27" s="984"/>
      <c r="F27" s="984"/>
      <c r="G27" s="984"/>
      <c r="H27" s="984"/>
      <c r="I27" s="984"/>
      <c r="J27" s="985"/>
      <c r="K27" s="989"/>
      <c r="L27" s="989"/>
      <c r="M27" s="989"/>
      <c r="N27" s="989"/>
      <c r="O27" s="989"/>
      <c r="P27" s="989"/>
      <c r="Q27" s="994" t="s">
        <v>780</v>
      </c>
      <c r="R27" s="994"/>
      <c r="S27" s="994"/>
      <c r="T27" s="994"/>
      <c r="U27" s="994"/>
      <c r="V27" s="994"/>
      <c r="W27" s="994"/>
      <c r="X27" s="994"/>
      <c r="Y27" s="994"/>
      <c r="Z27" s="994"/>
      <c r="AA27" s="994"/>
      <c r="AB27" s="994"/>
      <c r="AC27" s="994"/>
      <c r="AD27" s="994"/>
      <c r="AE27" s="994"/>
      <c r="AF27" s="952"/>
      <c r="AG27" s="952"/>
      <c r="AH27" s="952"/>
      <c r="AI27" s="952"/>
      <c r="AJ27" s="952"/>
      <c r="AK27" s="952"/>
      <c r="AL27" s="952"/>
      <c r="AM27" s="952"/>
      <c r="AN27" s="952"/>
      <c r="AO27" s="952"/>
      <c r="AP27" s="952"/>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2"/>
      <c r="BP27" s="952"/>
      <c r="BQ27" s="952"/>
      <c r="BR27" s="952"/>
      <c r="BS27" s="952"/>
      <c r="BT27" s="953"/>
    </row>
    <row r="28" spans="2:78" ht="15" customHeight="1">
      <c r="B28" s="978"/>
      <c r="C28" s="979"/>
      <c r="D28" s="984"/>
      <c r="E28" s="984"/>
      <c r="F28" s="984"/>
      <c r="G28" s="984"/>
      <c r="H28" s="984"/>
      <c r="I28" s="984"/>
      <c r="J28" s="985"/>
      <c r="K28" s="989"/>
      <c r="L28" s="989"/>
      <c r="M28" s="989"/>
      <c r="N28" s="989"/>
      <c r="O28" s="989"/>
      <c r="P28" s="989"/>
      <c r="Q28" s="994"/>
      <c r="R28" s="994"/>
      <c r="S28" s="994"/>
      <c r="T28" s="994"/>
      <c r="U28" s="994"/>
      <c r="V28" s="994"/>
      <c r="W28" s="994"/>
      <c r="X28" s="994"/>
      <c r="Y28" s="994"/>
      <c r="Z28" s="994"/>
      <c r="AA28" s="994"/>
      <c r="AB28" s="994"/>
      <c r="AC28" s="994"/>
      <c r="AD28" s="994"/>
      <c r="AE28" s="994"/>
      <c r="AF28" s="952"/>
      <c r="AG28" s="952"/>
      <c r="AH28" s="952"/>
      <c r="AI28" s="952"/>
      <c r="AJ28" s="952"/>
      <c r="AK28" s="952"/>
      <c r="AL28" s="952"/>
      <c r="AM28" s="952"/>
      <c r="AN28" s="952"/>
      <c r="AO28" s="952"/>
      <c r="AP28" s="952"/>
      <c r="AQ28" s="952"/>
      <c r="AR28" s="952"/>
      <c r="AS28" s="952"/>
      <c r="AT28" s="952"/>
      <c r="AU28" s="952"/>
      <c r="AV28" s="952"/>
      <c r="AW28" s="952"/>
      <c r="AX28" s="952"/>
      <c r="AY28" s="952"/>
      <c r="AZ28" s="952"/>
      <c r="BA28" s="952"/>
      <c r="BB28" s="952"/>
      <c r="BC28" s="952"/>
      <c r="BD28" s="952"/>
      <c r="BE28" s="952"/>
      <c r="BF28" s="952"/>
      <c r="BG28" s="952"/>
      <c r="BH28" s="952"/>
      <c r="BI28" s="952"/>
      <c r="BJ28" s="952"/>
      <c r="BK28" s="952"/>
      <c r="BL28" s="952"/>
      <c r="BM28" s="952"/>
      <c r="BN28" s="952"/>
      <c r="BO28" s="952"/>
      <c r="BP28" s="952"/>
      <c r="BQ28" s="952"/>
      <c r="BR28" s="952"/>
      <c r="BS28" s="952"/>
      <c r="BT28" s="953"/>
    </row>
    <row r="29" spans="2:78" ht="15" customHeight="1">
      <c r="B29" s="978"/>
      <c r="C29" s="979"/>
      <c r="D29" s="984"/>
      <c r="E29" s="984"/>
      <c r="F29" s="984"/>
      <c r="G29" s="984"/>
      <c r="H29" s="984"/>
      <c r="I29" s="984"/>
      <c r="J29" s="985"/>
      <c r="K29" s="989"/>
      <c r="L29" s="989"/>
      <c r="M29" s="989"/>
      <c r="N29" s="989"/>
      <c r="O29" s="989"/>
      <c r="P29" s="989"/>
      <c r="Q29" s="989" t="s">
        <v>779</v>
      </c>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1014"/>
    </row>
    <row r="30" spans="2:78" ht="15" customHeight="1">
      <c r="B30" s="978"/>
      <c r="C30" s="979"/>
      <c r="D30" s="984"/>
      <c r="E30" s="984"/>
      <c r="F30" s="984"/>
      <c r="G30" s="984"/>
      <c r="H30" s="984"/>
      <c r="I30" s="984"/>
      <c r="J30" s="985"/>
      <c r="K30" s="989"/>
      <c r="L30" s="989"/>
      <c r="M30" s="989"/>
      <c r="N30" s="989"/>
      <c r="O30" s="989"/>
      <c r="P30" s="989"/>
      <c r="Q30" s="995" t="s">
        <v>778</v>
      </c>
      <c r="R30" s="995"/>
      <c r="S30" s="995"/>
      <c r="T30" s="995"/>
      <c r="U30" s="995"/>
      <c r="V30" s="995"/>
      <c r="W30" s="995"/>
      <c r="X30" s="995"/>
      <c r="Y30" s="995"/>
      <c r="Z30" s="995" t="s">
        <v>777</v>
      </c>
      <c r="AA30" s="995"/>
      <c r="AB30" s="995"/>
      <c r="AC30" s="995"/>
      <c r="AD30" s="995"/>
      <c r="AE30" s="995"/>
      <c r="AF30" s="995"/>
      <c r="AG30" s="995"/>
      <c r="AH30" s="995"/>
      <c r="AI30" s="995"/>
      <c r="AJ30" s="995"/>
      <c r="AK30" s="995"/>
      <c r="AL30" s="995"/>
      <c r="AM30" s="995"/>
      <c r="AN30" s="995"/>
      <c r="AO30" s="995"/>
      <c r="AP30" s="995"/>
      <c r="AQ30" s="995"/>
      <c r="AR30" s="995" t="s">
        <v>776</v>
      </c>
      <c r="AS30" s="995"/>
      <c r="AT30" s="995"/>
      <c r="AU30" s="995"/>
      <c r="AV30" s="995"/>
      <c r="AW30" s="995"/>
      <c r="AX30" s="995"/>
      <c r="AY30" s="995"/>
      <c r="AZ30" s="995"/>
      <c r="BA30" s="995"/>
      <c r="BB30" s="995"/>
      <c r="BC30" s="995"/>
      <c r="BD30" s="995"/>
      <c r="BE30" s="995"/>
      <c r="BF30" s="995"/>
      <c r="BG30" s="995"/>
      <c r="BH30" s="995"/>
      <c r="BI30" s="995"/>
      <c r="BJ30" s="995"/>
      <c r="BK30" s="995"/>
      <c r="BL30" s="995"/>
      <c r="BM30" s="995"/>
      <c r="BN30" s="995"/>
      <c r="BO30" s="995"/>
      <c r="BP30" s="995"/>
      <c r="BQ30" s="995"/>
      <c r="BR30" s="995"/>
      <c r="BS30" s="995"/>
      <c r="BT30" s="996"/>
    </row>
    <row r="31" spans="2:78" ht="15" customHeight="1">
      <c r="B31" s="978"/>
      <c r="C31" s="979"/>
      <c r="D31" s="984"/>
      <c r="E31" s="984"/>
      <c r="F31" s="984"/>
      <c r="G31" s="984"/>
      <c r="H31" s="984"/>
      <c r="I31" s="984"/>
      <c r="J31" s="985"/>
      <c r="K31" s="989"/>
      <c r="L31" s="989"/>
      <c r="M31" s="989"/>
      <c r="N31" s="989"/>
      <c r="O31" s="989"/>
      <c r="P31" s="989"/>
      <c r="Q31" s="994"/>
      <c r="R31" s="994"/>
      <c r="S31" s="994"/>
      <c r="T31" s="994"/>
      <c r="U31" s="994"/>
      <c r="V31" s="994"/>
      <c r="W31" s="994"/>
      <c r="X31" s="994"/>
      <c r="Y31" s="994"/>
      <c r="Z31" s="952"/>
      <c r="AA31" s="952"/>
      <c r="AB31" s="952"/>
      <c r="AC31" s="952"/>
      <c r="AD31" s="952"/>
      <c r="AE31" s="952"/>
      <c r="AF31" s="952"/>
      <c r="AG31" s="952"/>
      <c r="AH31" s="952"/>
      <c r="AI31" s="952"/>
      <c r="AJ31" s="952"/>
      <c r="AK31" s="952"/>
      <c r="AL31" s="952"/>
      <c r="AM31" s="952"/>
      <c r="AN31" s="952"/>
      <c r="AO31" s="952"/>
      <c r="AP31" s="952"/>
      <c r="AQ31" s="952"/>
      <c r="AR31" s="952"/>
      <c r="AS31" s="952"/>
      <c r="AT31" s="952"/>
      <c r="AU31" s="952"/>
      <c r="AV31" s="952"/>
      <c r="AW31" s="952"/>
      <c r="AX31" s="952"/>
      <c r="AY31" s="952"/>
      <c r="AZ31" s="952"/>
      <c r="BA31" s="952"/>
      <c r="BB31" s="952"/>
      <c r="BC31" s="952"/>
      <c r="BD31" s="952"/>
      <c r="BE31" s="952"/>
      <c r="BF31" s="952"/>
      <c r="BG31" s="952"/>
      <c r="BH31" s="952"/>
      <c r="BI31" s="952"/>
      <c r="BJ31" s="952"/>
      <c r="BK31" s="952"/>
      <c r="BL31" s="952"/>
      <c r="BM31" s="952"/>
      <c r="BN31" s="952"/>
      <c r="BO31" s="952"/>
      <c r="BP31" s="952"/>
      <c r="BQ31" s="952"/>
      <c r="BR31" s="952"/>
      <c r="BS31" s="952"/>
      <c r="BT31" s="953"/>
    </row>
    <row r="32" spans="2:78" ht="15" customHeight="1">
      <c r="B32" s="978"/>
      <c r="C32" s="979"/>
      <c r="D32" s="984"/>
      <c r="E32" s="984"/>
      <c r="F32" s="984"/>
      <c r="G32" s="984"/>
      <c r="H32" s="984"/>
      <c r="I32" s="984"/>
      <c r="J32" s="985"/>
      <c r="K32" s="989"/>
      <c r="L32" s="989"/>
      <c r="M32" s="989"/>
      <c r="N32" s="989"/>
      <c r="O32" s="989"/>
      <c r="P32" s="989"/>
      <c r="Q32" s="994"/>
      <c r="R32" s="994"/>
      <c r="S32" s="994"/>
      <c r="T32" s="994"/>
      <c r="U32" s="994"/>
      <c r="V32" s="994"/>
      <c r="W32" s="994"/>
      <c r="X32" s="994"/>
      <c r="Y32" s="994"/>
      <c r="Z32" s="952"/>
      <c r="AA32" s="952"/>
      <c r="AB32" s="952"/>
      <c r="AC32" s="952"/>
      <c r="AD32" s="952"/>
      <c r="AE32" s="952"/>
      <c r="AF32" s="952"/>
      <c r="AG32" s="952"/>
      <c r="AH32" s="952"/>
      <c r="AI32" s="952"/>
      <c r="AJ32" s="952"/>
      <c r="AK32" s="952"/>
      <c r="AL32" s="952"/>
      <c r="AM32" s="952"/>
      <c r="AN32" s="952"/>
      <c r="AO32" s="952"/>
      <c r="AP32" s="952"/>
      <c r="AQ32" s="952"/>
      <c r="AR32" s="952"/>
      <c r="AS32" s="952"/>
      <c r="AT32" s="952"/>
      <c r="AU32" s="952"/>
      <c r="AV32" s="952"/>
      <c r="AW32" s="952"/>
      <c r="AX32" s="952"/>
      <c r="AY32" s="952"/>
      <c r="AZ32" s="952"/>
      <c r="BA32" s="952"/>
      <c r="BB32" s="952"/>
      <c r="BC32" s="952"/>
      <c r="BD32" s="952"/>
      <c r="BE32" s="952"/>
      <c r="BF32" s="952"/>
      <c r="BG32" s="952"/>
      <c r="BH32" s="952"/>
      <c r="BI32" s="952"/>
      <c r="BJ32" s="952"/>
      <c r="BK32" s="952"/>
      <c r="BL32" s="952"/>
      <c r="BM32" s="952"/>
      <c r="BN32" s="952"/>
      <c r="BO32" s="952"/>
      <c r="BP32" s="952"/>
      <c r="BQ32" s="952"/>
      <c r="BR32" s="952"/>
      <c r="BS32" s="952"/>
      <c r="BT32" s="953"/>
    </row>
    <row r="33" spans="2:72" ht="15" customHeight="1">
      <c r="B33" s="978"/>
      <c r="C33" s="979"/>
      <c r="D33" s="984"/>
      <c r="E33" s="984"/>
      <c r="F33" s="984"/>
      <c r="G33" s="984"/>
      <c r="H33" s="984"/>
      <c r="I33" s="984"/>
      <c r="J33" s="985"/>
      <c r="K33" s="989"/>
      <c r="L33" s="989"/>
      <c r="M33" s="989"/>
      <c r="N33" s="989"/>
      <c r="O33" s="989"/>
      <c r="P33" s="989"/>
      <c r="Q33" s="994"/>
      <c r="R33" s="994"/>
      <c r="S33" s="994"/>
      <c r="T33" s="994"/>
      <c r="U33" s="994"/>
      <c r="V33" s="994"/>
      <c r="W33" s="994"/>
      <c r="X33" s="994"/>
      <c r="Y33" s="994"/>
      <c r="Z33" s="952"/>
      <c r="AA33" s="952"/>
      <c r="AB33" s="952"/>
      <c r="AC33" s="952"/>
      <c r="AD33" s="952"/>
      <c r="AE33" s="952"/>
      <c r="AF33" s="952"/>
      <c r="AG33" s="952"/>
      <c r="AH33" s="952"/>
      <c r="AI33" s="952"/>
      <c r="AJ33" s="952"/>
      <c r="AK33" s="952"/>
      <c r="AL33" s="952"/>
      <c r="AM33" s="952"/>
      <c r="AN33" s="952"/>
      <c r="AO33" s="952"/>
      <c r="AP33" s="952"/>
      <c r="AQ33" s="952"/>
      <c r="AR33" s="952"/>
      <c r="AS33" s="952"/>
      <c r="AT33" s="952"/>
      <c r="AU33" s="952"/>
      <c r="AV33" s="952"/>
      <c r="AW33" s="952"/>
      <c r="AX33" s="952"/>
      <c r="AY33" s="952"/>
      <c r="AZ33" s="952"/>
      <c r="BA33" s="952"/>
      <c r="BB33" s="952"/>
      <c r="BC33" s="952"/>
      <c r="BD33" s="952"/>
      <c r="BE33" s="952"/>
      <c r="BF33" s="952"/>
      <c r="BG33" s="952"/>
      <c r="BH33" s="952"/>
      <c r="BI33" s="952"/>
      <c r="BJ33" s="952"/>
      <c r="BK33" s="952"/>
      <c r="BL33" s="952"/>
      <c r="BM33" s="952"/>
      <c r="BN33" s="952"/>
      <c r="BO33" s="952"/>
      <c r="BP33" s="952"/>
      <c r="BQ33" s="952"/>
      <c r="BR33" s="952"/>
      <c r="BS33" s="952"/>
      <c r="BT33" s="953"/>
    </row>
    <row r="34" spans="2:72" ht="15" customHeight="1">
      <c r="B34" s="978"/>
      <c r="C34" s="979"/>
      <c r="D34" s="984"/>
      <c r="E34" s="984"/>
      <c r="F34" s="984"/>
      <c r="G34" s="984"/>
      <c r="H34" s="984"/>
      <c r="I34" s="984"/>
      <c r="J34" s="985"/>
      <c r="K34" s="989"/>
      <c r="L34" s="989"/>
      <c r="M34" s="989"/>
      <c r="N34" s="989"/>
      <c r="O34" s="989"/>
      <c r="P34" s="989"/>
      <c r="Q34" s="994"/>
      <c r="R34" s="994"/>
      <c r="S34" s="994"/>
      <c r="T34" s="994"/>
      <c r="U34" s="994"/>
      <c r="V34" s="994"/>
      <c r="W34" s="994"/>
      <c r="X34" s="994"/>
      <c r="Y34" s="994"/>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952"/>
      <c r="AV34" s="952"/>
      <c r="AW34" s="952"/>
      <c r="AX34" s="952"/>
      <c r="AY34" s="952"/>
      <c r="AZ34" s="952"/>
      <c r="BA34" s="952"/>
      <c r="BB34" s="952"/>
      <c r="BC34" s="952"/>
      <c r="BD34" s="952"/>
      <c r="BE34" s="952"/>
      <c r="BF34" s="952"/>
      <c r="BG34" s="952"/>
      <c r="BH34" s="952"/>
      <c r="BI34" s="952"/>
      <c r="BJ34" s="952"/>
      <c r="BK34" s="952"/>
      <c r="BL34" s="952"/>
      <c r="BM34" s="952"/>
      <c r="BN34" s="952"/>
      <c r="BO34" s="952"/>
      <c r="BP34" s="952"/>
      <c r="BQ34" s="952"/>
      <c r="BR34" s="952"/>
      <c r="BS34" s="952"/>
      <c r="BT34" s="953"/>
    </row>
    <row r="35" spans="2:72" ht="15" customHeight="1">
      <c r="B35" s="978"/>
      <c r="C35" s="979"/>
      <c r="D35" s="984"/>
      <c r="E35" s="984"/>
      <c r="F35" s="984"/>
      <c r="G35" s="984"/>
      <c r="H35" s="984"/>
      <c r="I35" s="984"/>
      <c r="J35" s="985"/>
      <c r="K35" s="989"/>
      <c r="L35" s="989"/>
      <c r="M35" s="989"/>
      <c r="N35" s="989"/>
      <c r="O35" s="989"/>
      <c r="P35" s="989"/>
      <c r="Q35" s="994"/>
      <c r="R35" s="994"/>
      <c r="S35" s="994"/>
      <c r="T35" s="994"/>
      <c r="U35" s="994"/>
      <c r="V35" s="994"/>
      <c r="W35" s="994"/>
      <c r="X35" s="994"/>
      <c r="Y35" s="994"/>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2"/>
      <c r="BB35" s="952"/>
      <c r="BC35" s="952"/>
      <c r="BD35" s="952"/>
      <c r="BE35" s="952"/>
      <c r="BF35" s="952"/>
      <c r="BG35" s="952"/>
      <c r="BH35" s="952"/>
      <c r="BI35" s="952"/>
      <c r="BJ35" s="952"/>
      <c r="BK35" s="952"/>
      <c r="BL35" s="952"/>
      <c r="BM35" s="952"/>
      <c r="BN35" s="952"/>
      <c r="BO35" s="952"/>
      <c r="BP35" s="952"/>
      <c r="BQ35" s="952"/>
      <c r="BR35" s="952"/>
      <c r="BS35" s="952"/>
      <c r="BT35" s="953"/>
    </row>
    <row r="36" spans="2:72" ht="15" customHeight="1">
      <c r="B36" s="978"/>
      <c r="C36" s="979"/>
      <c r="D36" s="984"/>
      <c r="E36" s="984"/>
      <c r="F36" s="984"/>
      <c r="G36" s="984"/>
      <c r="H36" s="984"/>
      <c r="I36" s="984"/>
      <c r="J36" s="985"/>
      <c r="K36" s="989"/>
      <c r="L36" s="989"/>
      <c r="M36" s="989"/>
      <c r="N36" s="989"/>
      <c r="O36" s="989"/>
      <c r="P36" s="989"/>
      <c r="Q36" s="994"/>
      <c r="R36" s="994"/>
      <c r="S36" s="994"/>
      <c r="T36" s="994"/>
      <c r="U36" s="994"/>
      <c r="V36" s="994"/>
      <c r="W36" s="994"/>
      <c r="X36" s="994"/>
      <c r="Y36" s="994"/>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2"/>
      <c r="AY36" s="952"/>
      <c r="AZ36" s="952"/>
      <c r="BA36" s="952"/>
      <c r="BB36" s="952"/>
      <c r="BC36" s="952"/>
      <c r="BD36" s="952"/>
      <c r="BE36" s="952"/>
      <c r="BF36" s="952"/>
      <c r="BG36" s="952"/>
      <c r="BH36" s="952"/>
      <c r="BI36" s="952"/>
      <c r="BJ36" s="952"/>
      <c r="BK36" s="952"/>
      <c r="BL36" s="952"/>
      <c r="BM36" s="952"/>
      <c r="BN36" s="952"/>
      <c r="BO36" s="952"/>
      <c r="BP36" s="952"/>
      <c r="BQ36" s="952"/>
      <c r="BR36" s="952"/>
      <c r="BS36" s="952"/>
      <c r="BT36" s="953"/>
    </row>
    <row r="37" spans="2:72" ht="15" customHeight="1">
      <c r="B37" s="978"/>
      <c r="C37" s="979"/>
      <c r="D37" s="984"/>
      <c r="E37" s="984"/>
      <c r="F37" s="984"/>
      <c r="G37" s="984"/>
      <c r="H37" s="984"/>
      <c r="I37" s="984"/>
      <c r="J37" s="985"/>
      <c r="K37" s="989"/>
      <c r="L37" s="989"/>
      <c r="M37" s="989"/>
      <c r="N37" s="989"/>
      <c r="O37" s="989"/>
      <c r="P37" s="989"/>
      <c r="Q37" s="994"/>
      <c r="R37" s="994"/>
      <c r="S37" s="994"/>
      <c r="T37" s="994"/>
      <c r="U37" s="994"/>
      <c r="V37" s="994"/>
      <c r="W37" s="994"/>
      <c r="X37" s="994"/>
      <c r="Y37" s="994"/>
      <c r="Z37" s="952"/>
      <c r="AA37" s="952"/>
      <c r="AB37" s="952"/>
      <c r="AC37" s="952"/>
      <c r="AD37" s="952"/>
      <c r="AE37" s="952"/>
      <c r="AF37" s="952"/>
      <c r="AG37" s="952"/>
      <c r="AH37" s="952"/>
      <c r="AI37" s="952"/>
      <c r="AJ37" s="952"/>
      <c r="AK37" s="952"/>
      <c r="AL37" s="952"/>
      <c r="AM37" s="952"/>
      <c r="AN37" s="952"/>
      <c r="AO37" s="952"/>
      <c r="AP37" s="952"/>
      <c r="AQ37" s="952"/>
      <c r="AR37" s="952"/>
      <c r="AS37" s="952"/>
      <c r="AT37" s="952"/>
      <c r="AU37" s="952"/>
      <c r="AV37" s="952"/>
      <c r="AW37" s="952"/>
      <c r="AX37" s="952"/>
      <c r="AY37" s="952"/>
      <c r="AZ37" s="952"/>
      <c r="BA37" s="952"/>
      <c r="BB37" s="952"/>
      <c r="BC37" s="952"/>
      <c r="BD37" s="952"/>
      <c r="BE37" s="952"/>
      <c r="BF37" s="952"/>
      <c r="BG37" s="952"/>
      <c r="BH37" s="952"/>
      <c r="BI37" s="952"/>
      <c r="BJ37" s="952"/>
      <c r="BK37" s="952"/>
      <c r="BL37" s="952"/>
      <c r="BM37" s="952"/>
      <c r="BN37" s="952"/>
      <c r="BO37" s="952"/>
      <c r="BP37" s="952"/>
      <c r="BQ37" s="952"/>
      <c r="BR37" s="952"/>
      <c r="BS37" s="952"/>
      <c r="BT37" s="953"/>
    </row>
    <row r="38" spans="2:72" ht="15" customHeight="1">
      <c r="B38" s="978"/>
      <c r="C38" s="979"/>
      <c r="D38" s="984"/>
      <c r="E38" s="984"/>
      <c r="F38" s="984"/>
      <c r="G38" s="984"/>
      <c r="H38" s="984"/>
      <c r="I38" s="984"/>
      <c r="J38" s="985"/>
      <c r="K38" s="989"/>
      <c r="L38" s="989"/>
      <c r="M38" s="989"/>
      <c r="N38" s="989"/>
      <c r="O38" s="989"/>
      <c r="P38" s="989"/>
      <c r="Q38" s="994"/>
      <c r="R38" s="994"/>
      <c r="S38" s="994"/>
      <c r="T38" s="994"/>
      <c r="U38" s="994"/>
      <c r="V38" s="994"/>
      <c r="W38" s="994"/>
      <c r="X38" s="994"/>
      <c r="Y38" s="994"/>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2"/>
      <c r="BI38" s="952"/>
      <c r="BJ38" s="952"/>
      <c r="BK38" s="952"/>
      <c r="BL38" s="952"/>
      <c r="BM38" s="952"/>
      <c r="BN38" s="952"/>
      <c r="BO38" s="952"/>
      <c r="BP38" s="952"/>
      <c r="BQ38" s="952"/>
      <c r="BR38" s="952"/>
      <c r="BS38" s="952"/>
      <c r="BT38" s="953"/>
    </row>
    <row r="39" spans="2:72" ht="15" customHeight="1">
      <c r="B39" s="978"/>
      <c r="C39" s="979"/>
      <c r="D39" s="984"/>
      <c r="E39" s="984"/>
      <c r="F39" s="984"/>
      <c r="G39" s="984"/>
      <c r="H39" s="984"/>
      <c r="I39" s="984"/>
      <c r="J39" s="985"/>
      <c r="K39" s="989" t="s">
        <v>775</v>
      </c>
      <c r="L39" s="989"/>
      <c r="M39" s="989"/>
      <c r="N39" s="989"/>
      <c r="O39" s="989"/>
      <c r="P39" s="989"/>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2"/>
      <c r="AY39" s="952"/>
      <c r="AZ39" s="952"/>
      <c r="BA39" s="952"/>
      <c r="BB39" s="952"/>
      <c r="BC39" s="952"/>
      <c r="BD39" s="952"/>
      <c r="BE39" s="952"/>
      <c r="BF39" s="952"/>
      <c r="BG39" s="952"/>
      <c r="BH39" s="952"/>
      <c r="BI39" s="952"/>
      <c r="BJ39" s="952"/>
      <c r="BK39" s="952"/>
      <c r="BL39" s="952"/>
      <c r="BM39" s="952"/>
      <c r="BN39" s="952"/>
      <c r="BO39" s="952"/>
      <c r="BP39" s="952"/>
      <c r="BQ39" s="952"/>
      <c r="BR39" s="952"/>
      <c r="BS39" s="952"/>
      <c r="BT39" s="953"/>
    </row>
    <row r="40" spans="2:72" ht="15" customHeight="1">
      <c r="B40" s="978"/>
      <c r="C40" s="979"/>
      <c r="D40" s="984"/>
      <c r="E40" s="984"/>
      <c r="F40" s="984"/>
      <c r="G40" s="984"/>
      <c r="H40" s="984"/>
      <c r="I40" s="984"/>
      <c r="J40" s="985"/>
      <c r="K40" s="989"/>
      <c r="L40" s="989"/>
      <c r="M40" s="989"/>
      <c r="N40" s="989"/>
      <c r="O40" s="989"/>
      <c r="P40" s="989"/>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c r="AU40" s="952"/>
      <c r="AV40" s="952"/>
      <c r="AW40" s="952"/>
      <c r="AX40" s="952"/>
      <c r="AY40" s="952"/>
      <c r="AZ40" s="952"/>
      <c r="BA40" s="952"/>
      <c r="BB40" s="952"/>
      <c r="BC40" s="952"/>
      <c r="BD40" s="952"/>
      <c r="BE40" s="952"/>
      <c r="BF40" s="952"/>
      <c r="BG40" s="952"/>
      <c r="BH40" s="952"/>
      <c r="BI40" s="952"/>
      <c r="BJ40" s="952"/>
      <c r="BK40" s="952"/>
      <c r="BL40" s="952"/>
      <c r="BM40" s="952"/>
      <c r="BN40" s="952"/>
      <c r="BO40" s="952"/>
      <c r="BP40" s="952"/>
      <c r="BQ40" s="952"/>
      <c r="BR40" s="952"/>
      <c r="BS40" s="952"/>
      <c r="BT40" s="953"/>
    </row>
    <row r="41" spans="2:72" ht="15" customHeight="1">
      <c r="B41" s="978"/>
      <c r="C41" s="979"/>
      <c r="D41" s="984"/>
      <c r="E41" s="984"/>
      <c r="F41" s="984"/>
      <c r="G41" s="984"/>
      <c r="H41" s="984"/>
      <c r="I41" s="984"/>
      <c r="J41" s="985"/>
      <c r="K41" s="989"/>
      <c r="L41" s="989"/>
      <c r="M41" s="989"/>
      <c r="N41" s="989"/>
      <c r="O41" s="989"/>
      <c r="P41" s="989"/>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c r="AU41" s="952"/>
      <c r="AV41" s="952"/>
      <c r="AW41" s="952"/>
      <c r="AX41" s="952"/>
      <c r="AY41" s="952"/>
      <c r="AZ41" s="952"/>
      <c r="BA41" s="952"/>
      <c r="BB41" s="952"/>
      <c r="BC41" s="952"/>
      <c r="BD41" s="952"/>
      <c r="BE41" s="952"/>
      <c r="BF41" s="952"/>
      <c r="BG41" s="952"/>
      <c r="BH41" s="952"/>
      <c r="BI41" s="952"/>
      <c r="BJ41" s="952"/>
      <c r="BK41" s="952"/>
      <c r="BL41" s="952"/>
      <c r="BM41" s="952"/>
      <c r="BN41" s="952"/>
      <c r="BO41" s="952"/>
      <c r="BP41" s="952"/>
      <c r="BQ41" s="952"/>
      <c r="BR41" s="952"/>
      <c r="BS41" s="952"/>
      <c r="BT41" s="953"/>
    </row>
    <row r="42" spans="2:72" ht="15" customHeight="1" thickBot="1">
      <c r="B42" s="980"/>
      <c r="C42" s="981"/>
      <c r="D42" s="986"/>
      <c r="E42" s="986"/>
      <c r="F42" s="986"/>
      <c r="G42" s="986"/>
      <c r="H42" s="986"/>
      <c r="I42" s="986"/>
      <c r="J42" s="987"/>
      <c r="K42" s="991"/>
      <c r="L42" s="991"/>
      <c r="M42" s="991"/>
      <c r="N42" s="991"/>
      <c r="O42" s="991"/>
      <c r="P42" s="991"/>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c r="AU42" s="992"/>
      <c r="AV42" s="992"/>
      <c r="AW42" s="992"/>
      <c r="AX42" s="992"/>
      <c r="AY42" s="992"/>
      <c r="AZ42" s="992"/>
      <c r="BA42" s="992"/>
      <c r="BB42" s="992"/>
      <c r="BC42" s="992"/>
      <c r="BD42" s="992"/>
      <c r="BE42" s="992"/>
      <c r="BF42" s="992"/>
      <c r="BG42" s="992"/>
      <c r="BH42" s="992"/>
      <c r="BI42" s="992"/>
      <c r="BJ42" s="992"/>
      <c r="BK42" s="992"/>
      <c r="BL42" s="992"/>
      <c r="BM42" s="992"/>
      <c r="BN42" s="992"/>
      <c r="BO42" s="992"/>
      <c r="BP42" s="992"/>
      <c r="BQ42" s="992"/>
      <c r="BR42" s="992"/>
      <c r="BS42" s="992"/>
      <c r="BT42" s="993"/>
    </row>
    <row r="43" spans="2:72" ht="15" customHeight="1">
      <c r="B43" s="555" t="s">
        <v>774</v>
      </c>
      <c r="D43" s="529" t="s">
        <v>773</v>
      </c>
    </row>
  </sheetData>
  <mergeCells count="77">
    <mergeCell ref="BJ27:BT28"/>
    <mergeCell ref="BC16:BT17"/>
    <mergeCell ref="Q33:Y34"/>
    <mergeCell ref="Z33:AQ34"/>
    <mergeCell ref="AR33:BT34"/>
    <mergeCell ref="Q35:Y36"/>
    <mergeCell ref="Q14:Y15"/>
    <mergeCell ref="Z14:AQ15"/>
    <mergeCell ref="AR35:BT36"/>
    <mergeCell ref="Z31:AQ32"/>
    <mergeCell ref="AR31:BT32"/>
    <mergeCell ref="Q22:BT25"/>
    <mergeCell ref="Q31:Y32"/>
    <mergeCell ref="AG20:AQ21"/>
    <mergeCell ref="AR26:BI26"/>
    <mergeCell ref="BJ26:BT26"/>
    <mergeCell ref="AF26:AQ26"/>
    <mergeCell ref="Q29:BT29"/>
    <mergeCell ref="AC4:AP5"/>
    <mergeCell ref="AQ4:AZ5"/>
    <mergeCell ref="BA4:BM5"/>
    <mergeCell ref="BN4:BT5"/>
    <mergeCell ref="Q10:Y11"/>
    <mergeCell ref="Z10:AQ11"/>
    <mergeCell ref="Q8:Y9"/>
    <mergeCell ref="Z8:AQ9"/>
    <mergeCell ref="AR8:BT9"/>
    <mergeCell ref="Z12:AQ13"/>
    <mergeCell ref="AR12:BT13"/>
    <mergeCell ref="A1:BU1"/>
    <mergeCell ref="B3:C25"/>
    <mergeCell ref="D3:J25"/>
    <mergeCell ref="K22:P25"/>
    <mergeCell ref="Q12:Y13"/>
    <mergeCell ref="Z18:AF19"/>
    <mergeCell ref="AG18:AQ19"/>
    <mergeCell ref="AR18:BB19"/>
    <mergeCell ref="BC18:BT19"/>
    <mergeCell ref="Z20:AF21"/>
    <mergeCell ref="Q3:AB3"/>
    <mergeCell ref="AC3:AP3"/>
    <mergeCell ref="AQ3:AZ3"/>
    <mergeCell ref="BA3:BM3"/>
    <mergeCell ref="BN3:BT3"/>
    <mergeCell ref="Q4:AB5"/>
    <mergeCell ref="B26:C42"/>
    <mergeCell ref="D26:J42"/>
    <mergeCell ref="K26:P38"/>
    <mergeCell ref="Q26:AE26"/>
    <mergeCell ref="K39:P42"/>
    <mergeCell ref="Q39:BT42"/>
    <mergeCell ref="Q27:AE28"/>
    <mergeCell ref="AF27:AQ28"/>
    <mergeCell ref="AR27:BI28"/>
    <mergeCell ref="Z35:AQ36"/>
    <mergeCell ref="Q30:Y30"/>
    <mergeCell ref="Z30:AQ30"/>
    <mergeCell ref="AR30:BT30"/>
    <mergeCell ref="Q37:Y38"/>
    <mergeCell ref="Z37:AQ38"/>
    <mergeCell ref="AR37:BT38"/>
    <mergeCell ref="AR10:BT11"/>
    <mergeCell ref="AR14:BT15"/>
    <mergeCell ref="AR20:BB21"/>
    <mergeCell ref="BC20:BT21"/>
    <mergeCell ref="K16:P21"/>
    <mergeCell ref="AR16:BB17"/>
    <mergeCell ref="Z16:AF17"/>
    <mergeCell ref="Q16:Y17"/>
    <mergeCell ref="AG16:AQ17"/>
    <mergeCell ref="Q20:Y21"/>
    <mergeCell ref="Q18:Y19"/>
    <mergeCell ref="K3:P15"/>
    <mergeCell ref="Q6:BT6"/>
    <mergeCell ref="Q7:Y7"/>
    <mergeCell ref="Z7:AQ7"/>
    <mergeCell ref="AR7:BT7"/>
  </mergeCells>
  <phoneticPr fontId="2"/>
  <dataValidations count="1">
    <dataValidation type="list" allowBlank="1" showInputMessage="1" showErrorMessage="1" sqref="Z18:AF21 JV18:KB21 TR18:TX21 ADN18:ADT21 ANJ18:ANP21 AXF18:AXL21 BHB18:BHH21 BQX18:BRD21 CAT18:CAZ21 CKP18:CKV21 CUL18:CUR21 DEH18:DEN21 DOD18:DOJ21 DXZ18:DYF21 EHV18:EIB21 ERR18:ERX21 FBN18:FBT21 FLJ18:FLP21 FVF18:FVL21 GFB18:GFH21 GOX18:GPD21 GYT18:GYZ21 HIP18:HIV21 HSL18:HSR21 ICH18:ICN21 IMD18:IMJ21 IVZ18:IWF21 JFV18:JGB21 JPR18:JPX21 JZN18:JZT21 KJJ18:KJP21 KTF18:KTL21 LDB18:LDH21 LMX18:LND21 LWT18:LWZ21 MGP18:MGV21 MQL18:MQR21 NAH18:NAN21 NKD18:NKJ21 NTZ18:NUF21 ODV18:OEB21 ONR18:ONX21 OXN18:OXT21 PHJ18:PHP21 PRF18:PRL21 QBB18:QBH21 QKX18:QLD21 QUT18:QUZ21 REP18:REV21 ROL18:ROR21 RYH18:RYN21 SID18:SIJ21 SRZ18:SSF21 TBV18:TCB21 TLR18:TLX21 TVN18:TVT21 UFJ18:UFP21 UPF18:UPL21 UZB18:UZH21 VIX18:VJD21 VST18:VSZ21 WCP18:WCV21 WML18:WMR21 WWH18:WWN21 Z65554:AF65557 JV65554:KB65557 TR65554:TX65557 ADN65554:ADT65557 ANJ65554:ANP65557 AXF65554:AXL65557 BHB65554:BHH65557 BQX65554:BRD65557 CAT65554:CAZ65557 CKP65554:CKV65557 CUL65554:CUR65557 DEH65554:DEN65557 DOD65554:DOJ65557 DXZ65554:DYF65557 EHV65554:EIB65557 ERR65554:ERX65557 FBN65554:FBT65557 FLJ65554:FLP65557 FVF65554:FVL65557 GFB65554:GFH65557 GOX65554:GPD65557 GYT65554:GYZ65557 HIP65554:HIV65557 HSL65554:HSR65557 ICH65554:ICN65557 IMD65554:IMJ65557 IVZ65554:IWF65557 JFV65554:JGB65557 JPR65554:JPX65557 JZN65554:JZT65557 KJJ65554:KJP65557 KTF65554:KTL65557 LDB65554:LDH65557 LMX65554:LND65557 LWT65554:LWZ65557 MGP65554:MGV65557 MQL65554:MQR65557 NAH65554:NAN65557 NKD65554:NKJ65557 NTZ65554:NUF65557 ODV65554:OEB65557 ONR65554:ONX65557 OXN65554:OXT65557 PHJ65554:PHP65557 PRF65554:PRL65557 QBB65554:QBH65557 QKX65554:QLD65557 QUT65554:QUZ65557 REP65554:REV65557 ROL65554:ROR65557 RYH65554:RYN65557 SID65554:SIJ65557 SRZ65554:SSF65557 TBV65554:TCB65557 TLR65554:TLX65557 TVN65554:TVT65557 UFJ65554:UFP65557 UPF65554:UPL65557 UZB65554:UZH65557 VIX65554:VJD65557 VST65554:VSZ65557 WCP65554:WCV65557 WML65554:WMR65557 WWH65554:WWN65557 Z131090:AF131093 JV131090:KB131093 TR131090:TX131093 ADN131090:ADT131093 ANJ131090:ANP131093 AXF131090:AXL131093 BHB131090:BHH131093 BQX131090:BRD131093 CAT131090:CAZ131093 CKP131090:CKV131093 CUL131090:CUR131093 DEH131090:DEN131093 DOD131090:DOJ131093 DXZ131090:DYF131093 EHV131090:EIB131093 ERR131090:ERX131093 FBN131090:FBT131093 FLJ131090:FLP131093 FVF131090:FVL131093 GFB131090:GFH131093 GOX131090:GPD131093 GYT131090:GYZ131093 HIP131090:HIV131093 HSL131090:HSR131093 ICH131090:ICN131093 IMD131090:IMJ131093 IVZ131090:IWF131093 JFV131090:JGB131093 JPR131090:JPX131093 JZN131090:JZT131093 KJJ131090:KJP131093 KTF131090:KTL131093 LDB131090:LDH131093 LMX131090:LND131093 LWT131090:LWZ131093 MGP131090:MGV131093 MQL131090:MQR131093 NAH131090:NAN131093 NKD131090:NKJ131093 NTZ131090:NUF131093 ODV131090:OEB131093 ONR131090:ONX131093 OXN131090:OXT131093 PHJ131090:PHP131093 PRF131090:PRL131093 QBB131090:QBH131093 QKX131090:QLD131093 QUT131090:QUZ131093 REP131090:REV131093 ROL131090:ROR131093 RYH131090:RYN131093 SID131090:SIJ131093 SRZ131090:SSF131093 TBV131090:TCB131093 TLR131090:TLX131093 TVN131090:TVT131093 UFJ131090:UFP131093 UPF131090:UPL131093 UZB131090:UZH131093 VIX131090:VJD131093 VST131090:VSZ131093 WCP131090:WCV131093 WML131090:WMR131093 WWH131090:WWN131093 Z196626:AF196629 JV196626:KB196629 TR196626:TX196629 ADN196626:ADT196629 ANJ196626:ANP196629 AXF196626:AXL196629 BHB196626:BHH196629 BQX196626:BRD196629 CAT196626:CAZ196629 CKP196626:CKV196629 CUL196626:CUR196629 DEH196626:DEN196629 DOD196626:DOJ196629 DXZ196626:DYF196629 EHV196626:EIB196629 ERR196626:ERX196629 FBN196626:FBT196629 FLJ196626:FLP196629 FVF196626:FVL196629 GFB196626:GFH196629 GOX196626:GPD196629 GYT196626:GYZ196629 HIP196626:HIV196629 HSL196626:HSR196629 ICH196626:ICN196629 IMD196626:IMJ196629 IVZ196626:IWF196629 JFV196626:JGB196629 JPR196626:JPX196629 JZN196626:JZT196629 KJJ196626:KJP196629 KTF196626:KTL196629 LDB196626:LDH196629 LMX196626:LND196629 LWT196626:LWZ196629 MGP196626:MGV196629 MQL196626:MQR196629 NAH196626:NAN196629 NKD196626:NKJ196629 NTZ196626:NUF196629 ODV196626:OEB196629 ONR196626:ONX196629 OXN196626:OXT196629 PHJ196626:PHP196629 PRF196626:PRL196629 QBB196626:QBH196629 QKX196626:QLD196629 QUT196626:QUZ196629 REP196626:REV196629 ROL196626:ROR196629 RYH196626:RYN196629 SID196626:SIJ196629 SRZ196626:SSF196629 TBV196626:TCB196629 TLR196626:TLX196629 TVN196626:TVT196629 UFJ196626:UFP196629 UPF196626:UPL196629 UZB196626:UZH196629 VIX196626:VJD196629 VST196626:VSZ196629 WCP196626:WCV196629 WML196626:WMR196629 WWH196626:WWN196629 Z262162:AF262165 JV262162:KB262165 TR262162:TX262165 ADN262162:ADT262165 ANJ262162:ANP262165 AXF262162:AXL262165 BHB262162:BHH262165 BQX262162:BRD262165 CAT262162:CAZ262165 CKP262162:CKV262165 CUL262162:CUR262165 DEH262162:DEN262165 DOD262162:DOJ262165 DXZ262162:DYF262165 EHV262162:EIB262165 ERR262162:ERX262165 FBN262162:FBT262165 FLJ262162:FLP262165 FVF262162:FVL262165 GFB262162:GFH262165 GOX262162:GPD262165 GYT262162:GYZ262165 HIP262162:HIV262165 HSL262162:HSR262165 ICH262162:ICN262165 IMD262162:IMJ262165 IVZ262162:IWF262165 JFV262162:JGB262165 JPR262162:JPX262165 JZN262162:JZT262165 KJJ262162:KJP262165 KTF262162:KTL262165 LDB262162:LDH262165 LMX262162:LND262165 LWT262162:LWZ262165 MGP262162:MGV262165 MQL262162:MQR262165 NAH262162:NAN262165 NKD262162:NKJ262165 NTZ262162:NUF262165 ODV262162:OEB262165 ONR262162:ONX262165 OXN262162:OXT262165 PHJ262162:PHP262165 PRF262162:PRL262165 QBB262162:QBH262165 QKX262162:QLD262165 QUT262162:QUZ262165 REP262162:REV262165 ROL262162:ROR262165 RYH262162:RYN262165 SID262162:SIJ262165 SRZ262162:SSF262165 TBV262162:TCB262165 TLR262162:TLX262165 TVN262162:TVT262165 UFJ262162:UFP262165 UPF262162:UPL262165 UZB262162:UZH262165 VIX262162:VJD262165 VST262162:VSZ262165 WCP262162:WCV262165 WML262162:WMR262165 WWH262162:WWN262165 Z327698:AF327701 JV327698:KB327701 TR327698:TX327701 ADN327698:ADT327701 ANJ327698:ANP327701 AXF327698:AXL327701 BHB327698:BHH327701 BQX327698:BRD327701 CAT327698:CAZ327701 CKP327698:CKV327701 CUL327698:CUR327701 DEH327698:DEN327701 DOD327698:DOJ327701 DXZ327698:DYF327701 EHV327698:EIB327701 ERR327698:ERX327701 FBN327698:FBT327701 FLJ327698:FLP327701 FVF327698:FVL327701 GFB327698:GFH327701 GOX327698:GPD327701 GYT327698:GYZ327701 HIP327698:HIV327701 HSL327698:HSR327701 ICH327698:ICN327701 IMD327698:IMJ327701 IVZ327698:IWF327701 JFV327698:JGB327701 JPR327698:JPX327701 JZN327698:JZT327701 KJJ327698:KJP327701 KTF327698:KTL327701 LDB327698:LDH327701 LMX327698:LND327701 LWT327698:LWZ327701 MGP327698:MGV327701 MQL327698:MQR327701 NAH327698:NAN327701 NKD327698:NKJ327701 NTZ327698:NUF327701 ODV327698:OEB327701 ONR327698:ONX327701 OXN327698:OXT327701 PHJ327698:PHP327701 PRF327698:PRL327701 QBB327698:QBH327701 QKX327698:QLD327701 QUT327698:QUZ327701 REP327698:REV327701 ROL327698:ROR327701 RYH327698:RYN327701 SID327698:SIJ327701 SRZ327698:SSF327701 TBV327698:TCB327701 TLR327698:TLX327701 TVN327698:TVT327701 UFJ327698:UFP327701 UPF327698:UPL327701 UZB327698:UZH327701 VIX327698:VJD327701 VST327698:VSZ327701 WCP327698:WCV327701 WML327698:WMR327701 WWH327698:WWN327701 Z393234:AF393237 JV393234:KB393237 TR393234:TX393237 ADN393234:ADT393237 ANJ393234:ANP393237 AXF393234:AXL393237 BHB393234:BHH393237 BQX393234:BRD393237 CAT393234:CAZ393237 CKP393234:CKV393237 CUL393234:CUR393237 DEH393234:DEN393237 DOD393234:DOJ393237 DXZ393234:DYF393237 EHV393234:EIB393237 ERR393234:ERX393237 FBN393234:FBT393237 FLJ393234:FLP393237 FVF393234:FVL393237 GFB393234:GFH393237 GOX393234:GPD393237 GYT393234:GYZ393237 HIP393234:HIV393237 HSL393234:HSR393237 ICH393234:ICN393237 IMD393234:IMJ393237 IVZ393234:IWF393237 JFV393234:JGB393237 JPR393234:JPX393237 JZN393234:JZT393237 KJJ393234:KJP393237 KTF393234:KTL393237 LDB393234:LDH393237 LMX393234:LND393237 LWT393234:LWZ393237 MGP393234:MGV393237 MQL393234:MQR393237 NAH393234:NAN393237 NKD393234:NKJ393237 NTZ393234:NUF393237 ODV393234:OEB393237 ONR393234:ONX393237 OXN393234:OXT393237 PHJ393234:PHP393237 PRF393234:PRL393237 QBB393234:QBH393237 QKX393234:QLD393237 QUT393234:QUZ393237 REP393234:REV393237 ROL393234:ROR393237 RYH393234:RYN393237 SID393234:SIJ393237 SRZ393234:SSF393237 TBV393234:TCB393237 TLR393234:TLX393237 TVN393234:TVT393237 UFJ393234:UFP393237 UPF393234:UPL393237 UZB393234:UZH393237 VIX393234:VJD393237 VST393234:VSZ393237 WCP393234:WCV393237 WML393234:WMR393237 WWH393234:WWN393237 Z458770:AF458773 JV458770:KB458773 TR458770:TX458773 ADN458770:ADT458773 ANJ458770:ANP458773 AXF458770:AXL458773 BHB458770:BHH458773 BQX458770:BRD458773 CAT458770:CAZ458773 CKP458770:CKV458773 CUL458770:CUR458773 DEH458770:DEN458773 DOD458770:DOJ458773 DXZ458770:DYF458773 EHV458770:EIB458773 ERR458770:ERX458773 FBN458770:FBT458773 FLJ458770:FLP458773 FVF458770:FVL458773 GFB458770:GFH458773 GOX458770:GPD458773 GYT458770:GYZ458773 HIP458770:HIV458773 HSL458770:HSR458773 ICH458770:ICN458773 IMD458770:IMJ458773 IVZ458770:IWF458773 JFV458770:JGB458773 JPR458770:JPX458773 JZN458770:JZT458773 KJJ458770:KJP458773 KTF458770:KTL458773 LDB458770:LDH458773 LMX458770:LND458773 LWT458770:LWZ458773 MGP458770:MGV458773 MQL458770:MQR458773 NAH458770:NAN458773 NKD458770:NKJ458773 NTZ458770:NUF458773 ODV458770:OEB458773 ONR458770:ONX458773 OXN458770:OXT458773 PHJ458770:PHP458773 PRF458770:PRL458773 QBB458770:QBH458773 QKX458770:QLD458773 QUT458770:QUZ458773 REP458770:REV458773 ROL458770:ROR458773 RYH458770:RYN458773 SID458770:SIJ458773 SRZ458770:SSF458773 TBV458770:TCB458773 TLR458770:TLX458773 TVN458770:TVT458773 UFJ458770:UFP458773 UPF458770:UPL458773 UZB458770:UZH458773 VIX458770:VJD458773 VST458770:VSZ458773 WCP458770:WCV458773 WML458770:WMR458773 WWH458770:WWN458773 Z524306:AF524309 JV524306:KB524309 TR524306:TX524309 ADN524306:ADT524309 ANJ524306:ANP524309 AXF524306:AXL524309 BHB524306:BHH524309 BQX524306:BRD524309 CAT524306:CAZ524309 CKP524306:CKV524309 CUL524306:CUR524309 DEH524306:DEN524309 DOD524306:DOJ524309 DXZ524306:DYF524309 EHV524306:EIB524309 ERR524306:ERX524309 FBN524306:FBT524309 FLJ524306:FLP524309 FVF524306:FVL524309 GFB524306:GFH524309 GOX524306:GPD524309 GYT524306:GYZ524309 HIP524306:HIV524309 HSL524306:HSR524309 ICH524306:ICN524309 IMD524306:IMJ524309 IVZ524306:IWF524309 JFV524306:JGB524309 JPR524306:JPX524309 JZN524306:JZT524309 KJJ524306:KJP524309 KTF524306:KTL524309 LDB524306:LDH524309 LMX524306:LND524309 LWT524306:LWZ524309 MGP524306:MGV524309 MQL524306:MQR524309 NAH524306:NAN524309 NKD524306:NKJ524309 NTZ524306:NUF524309 ODV524306:OEB524309 ONR524306:ONX524309 OXN524306:OXT524309 PHJ524306:PHP524309 PRF524306:PRL524309 QBB524306:QBH524309 QKX524306:QLD524309 QUT524306:QUZ524309 REP524306:REV524309 ROL524306:ROR524309 RYH524306:RYN524309 SID524306:SIJ524309 SRZ524306:SSF524309 TBV524306:TCB524309 TLR524306:TLX524309 TVN524306:TVT524309 UFJ524306:UFP524309 UPF524306:UPL524309 UZB524306:UZH524309 VIX524306:VJD524309 VST524306:VSZ524309 WCP524306:WCV524309 WML524306:WMR524309 WWH524306:WWN524309 Z589842:AF589845 JV589842:KB589845 TR589842:TX589845 ADN589842:ADT589845 ANJ589842:ANP589845 AXF589842:AXL589845 BHB589842:BHH589845 BQX589842:BRD589845 CAT589842:CAZ589845 CKP589842:CKV589845 CUL589842:CUR589845 DEH589842:DEN589845 DOD589842:DOJ589845 DXZ589842:DYF589845 EHV589842:EIB589845 ERR589842:ERX589845 FBN589842:FBT589845 FLJ589842:FLP589845 FVF589842:FVL589845 GFB589842:GFH589845 GOX589842:GPD589845 GYT589842:GYZ589845 HIP589842:HIV589845 HSL589842:HSR589845 ICH589842:ICN589845 IMD589842:IMJ589845 IVZ589842:IWF589845 JFV589842:JGB589845 JPR589842:JPX589845 JZN589842:JZT589845 KJJ589842:KJP589845 KTF589842:KTL589845 LDB589842:LDH589845 LMX589842:LND589845 LWT589842:LWZ589845 MGP589842:MGV589845 MQL589842:MQR589845 NAH589842:NAN589845 NKD589842:NKJ589845 NTZ589842:NUF589845 ODV589842:OEB589845 ONR589842:ONX589845 OXN589842:OXT589845 PHJ589842:PHP589845 PRF589842:PRL589845 QBB589842:QBH589845 QKX589842:QLD589845 QUT589842:QUZ589845 REP589842:REV589845 ROL589842:ROR589845 RYH589842:RYN589845 SID589842:SIJ589845 SRZ589842:SSF589845 TBV589842:TCB589845 TLR589842:TLX589845 TVN589842:TVT589845 UFJ589842:UFP589845 UPF589842:UPL589845 UZB589842:UZH589845 VIX589842:VJD589845 VST589842:VSZ589845 WCP589842:WCV589845 WML589842:WMR589845 WWH589842:WWN589845 Z655378:AF655381 JV655378:KB655381 TR655378:TX655381 ADN655378:ADT655381 ANJ655378:ANP655381 AXF655378:AXL655381 BHB655378:BHH655381 BQX655378:BRD655381 CAT655378:CAZ655381 CKP655378:CKV655381 CUL655378:CUR655381 DEH655378:DEN655381 DOD655378:DOJ655381 DXZ655378:DYF655381 EHV655378:EIB655381 ERR655378:ERX655381 FBN655378:FBT655381 FLJ655378:FLP655381 FVF655378:FVL655381 GFB655378:GFH655381 GOX655378:GPD655381 GYT655378:GYZ655381 HIP655378:HIV655381 HSL655378:HSR655381 ICH655378:ICN655381 IMD655378:IMJ655381 IVZ655378:IWF655381 JFV655378:JGB655381 JPR655378:JPX655381 JZN655378:JZT655381 KJJ655378:KJP655381 KTF655378:KTL655381 LDB655378:LDH655381 LMX655378:LND655381 LWT655378:LWZ655381 MGP655378:MGV655381 MQL655378:MQR655381 NAH655378:NAN655381 NKD655378:NKJ655381 NTZ655378:NUF655381 ODV655378:OEB655381 ONR655378:ONX655381 OXN655378:OXT655381 PHJ655378:PHP655381 PRF655378:PRL655381 QBB655378:QBH655381 QKX655378:QLD655381 QUT655378:QUZ655381 REP655378:REV655381 ROL655378:ROR655381 RYH655378:RYN655381 SID655378:SIJ655381 SRZ655378:SSF655381 TBV655378:TCB655381 TLR655378:TLX655381 TVN655378:TVT655381 UFJ655378:UFP655381 UPF655378:UPL655381 UZB655378:UZH655381 VIX655378:VJD655381 VST655378:VSZ655381 WCP655378:WCV655381 WML655378:WMR655381 WWH655378:WWN655381 Z720914:AF720917 JV720914:KB720917 TR720914:TX720917 ADN720914:ADT720917 ANJ720914:ANP720917 AXF720914:AXL720917 BHB720914:BHH720917 BQX720914:BRD720917 CAT720914:CAZ720917 CKP720914:CKV720917 CUL720914:CUR720917 DEH720914:DEN720917 DOD720914:DOJ720917 DXZ720914:DYF720917 EHV720914:EIB720917 ERR720914:ERX720917 FBN720914:FBT720917 FLJ720914:FLP720917 FVF720914:FVL720917 GFB720914:GFH720917 GOX720914:GPD720917 GYT720914:GYZ720917 HIP720914:HIV720917 HSL720914:HSR720917 ICH720914:ICN720917 IMD720914:IMJ720917 IVZ720914:IWF720917 JFV720914:JGB720917 JPR720914:JPX720917 JZN720914:JZT720917 KJJ720914:KJP720917 KTF720914:KTL720917 LDB720914:LDH720917 LMX720914:LND720917 LWT720914:LWZ720917 MGP720914:MGV720917 MQL720914:MQR720917 NAH720914:NAN720917 NKD720914:NKJ720917 NTZ720914:NUF720917 ODV720914:OEB720917 ONR720914:ONX720917 OXN720914:OXT720917 PHJ720914:PHP720917 PRF720914:PRL720917 QBB720914:QBH720917 QKX720914:QLD720917 QUT720914:QUZ720917 REP720914:REV720917 ROL720914:ROR720917 RYH720914:RYN720917 SID720914:SIJ720917 SRZ720914:SSF720917 TBV720914:TCB720917 TLR720914:TLX720917 TVN720914:TVT720917 UFJ720914:UFP720917 UPF720914:UPL720917 UZB720914:UZH720917 VIX720914:VJD720917 VST720914:VSZ720917 WCP720914:WCV720917 WML720914:WMR720917 WWH720914:WWN720917 Z786450:AF786453 JV786450:KB786453 TR786450:TX786453 ADN786450:ADT786453 ANJ786450:ANP786453 AXF786450:AXL786453 BHB786450:BHH786453 BQX786450:BRD786453 CAT786450:CAZ786453 CKP786450:CKV786453 CUL786450:CUR786453 DEH786450:DEN786453 DOD786450:DOJ786453 DXZ786450:DYF786453 EHV786450:EIB786453 ERR786450:ERX786453 FBN786450:FBT786453 FLJ786450:FLP786453 FVF786450:FVL786453 GFB786450:GFH786453 GOX786450:GPD786453 GYT786450:GYZ786453 HIP786450:HIV786453 HSL786450:HSR786453 ICH786450:ICN786453 IMD786450:IMJ786453 IVZ786450:IWF786453 JFV786450:JGB786453 JPR786450:JPX786453 JZN786450:JZT786453 KJJ786450:KJP786453 KTF786450:KTL786453 LDB786450:LDH786453 LMX786450:LND786453 LWT786450:LWZ786453 MGP786450:MGV786453 MQL786450:MQR786453 NAH786450:NAN786453 NKD786450:NKJ786453 NTZ786450:NUF786453 ODV786450:OEB786453 ONR786450:ONX786453 OXN786450:OXT786453 PHJ786450:PHP786453 PRF786450:PRL786453 QBB786450:QBH786453 QKX786450:QLD786453 QUT786450:QUZ786453 REP786450:REV786453 ROL786450:ROR786453 RYH786450:RYN786453 SID786450:SIJ786453 SRZ786450:SSF786453 TBV786450:TCB786453 TLR786450:TLX786453 TVN786450:TVT786453 UFJ786450:UFP786453 UPF786450:UPL786453 UZB786450:UZH786453 VIX786450:VJD786453 VST786450:VSZ786453 WCP786450:WCV786453 WML786450:WMR786453 WWH786450:WWN786453 Z851986:AF851989 JV851986:KB851989 TR851986:TX851989 ADN851986:ADT851989 ANJ851986:ANP851989 AXF851986:AXL851989 BHB851986:BHH851989 BQX851986:BRD851989 CAT851986:CAZ851989 CKP851986:CKV851989 CUL851986:CUR851989 DEH851986:DEN851989 DOD851986:DOJ851989 DXZ851986:DYF851989 EHV851986:EIB851989 ERR851986:ERX851989 FBN851986:FBT851989 FLJ851986:FLP851989 FVF851986:FVL851989 GFB851986:GFH851989 GOX851986:GPD851989 GYT851986:GYZ851989 HIP851986:HIV851989 HSL851986:HSR851989 ICH851986:ICN851989 IMD851986:IMJ851989 IVZ851986:IWF851989 JFV851986:JGB851989 JPR851986:JPX851989 JZN851986:JZT851989 KJJ851986:KJP851989 KTF851986:KTL851989 LDB851986:LDH851989 LMX851986:LND851989 LWT851986:LWZ851989 MGP851986:MGV851989 MQL851986:MQR851989 NAH851986:NAN851989 NKD851986:NKJ851989 NTZ851986:NUF851989 ODV851986:OEB851989 ONR851986:ONX851989 OXN851986:OXT851989 PHJ851986:PHP851989 PRF851986:PRL851989 QBB851986:QBH851989 QKX851986:QLD851989 QUT851986:QUZ851989 REP851986:REV851989 ROL851986:ROR851989 RYH851986:RYN851989 SID851986:SIJ851989 SRZ851986:SSF851989 TBV851986:TCB851989 TLR851986:TLX851989 TVN851986:TVT851989 UFJ851986:UFP851989 UPF851986:UPL851989 UZB851986:UZH851989 VIX851986:VJD851989 VST851986:VSZ851989 WCP851986:WCV851989 WML851986:WMR851989 WWH851986:WWN851989 Z917522:AF917525 JV917522:KB917525 TR917522:TX917525 ADN917522:ADT917525 ANJ917522:ANP917525 AXF917522:AXL917525 BHB917522:BHH917525 BQX917522:BRD917525 CAT917522:CAZ917525 CKP917522:CKV917525 CUL917522:CUR917525 DEH917522:DEN917525 DOD917522:DOJ917525 DXZ917522:DYF917525 EHV917522:EIB917525 ERR917522:ERX917525 FBN917522:FBT917525 FLJ917522:FLP917525 FVF917522:FVL917525 GFB917522:GFH917525 GOX917522:GPD917525 GYT917522:GYZ917525 HIP917522:HIV917525 HSL917522:HSR917525 ICH917522:ICN917525 IMD917522:IMJ917525 IVZ917522:IWF917525 JFV917522:JGB917525 JPR917522:JPX917525 JZN917522:JZT917525 KJJ917522:KJP917525 KTF917522:KTL917525 LDB917522:LDH917525 LMX917522:LND917525 LWT917522:LWZ917525 MGP917522:MGV917525 MQL917522:MQR917525 NAH917522:NAN917525 NKD917522:NKJ917525 NTZ917522:NUF917525 ODV917522:OEB917525 ONR917522:ONX917525 OXN917522:OXT917525 PHJ917522:PHP917525 PRF917522:PRL917525 QBB917522:QBH917525 QKX917522:QLD917525 QUT917522:QUZ917525 REP917522:REV917525 ROL917522:ROR917525 RYH917522:RYN917525 SID917522:SIJ917525 SRZ917522:SSF917525 TBV917522:TCB917525 TLR917522:TLX917525 TVN917522:TVT917525 UFJ917522:UFP917525 UPF917522:UPL917525 UZB917522:UZH917525 VIX917522:VJD917525 VST917522:VSZ917525 WCP917522:WCV917525 WML917522:WMR917525 WWH917522:WWN917525 Z983058:AF983061 JV983058:KB983061 TR983058:TX983061 ADN983058:ADT983061 ANJ983058:ANP983061 AXF983058:AXL983061 BHB983058:BHH983061 BQX983058:BRD983061 CAT983058:CAZ983061 CKP983058:CKV983061 CUL983058:CUR983061 DEH983058:DEN983061 DOD983058:DOJ983061 DXZ983058:DYF983061 EHV983058:EIB983061 ERR983058:ERX983061 FBN983058:FBT983061 FLJ983058:FLP983061 FVF983058:FVL983061 GFB983058:GFH983061 GOX983058:GPD983061 GYT983058:GYZ983061 HIP983058:HIV983061 HSL983058:HSR983061 ICH983058:ICN983061 IMD983058:IMJ983061 IVZ983058:IWF983061 JFV983058:JGB983061 JPR983058:JPX983061 JZN983058:JZT983061 KJJ983058:KJP983061 KTF983058:KTL983061 LDB983058:LDH983061 LMX983058:LND983061 LWT983058:LWZ983061 MGP983058:MGV983061 MQL983058:MQR983061 NAH983058:NAN983061 NKD983058:NKJ983061 NTZ983058:NUF983061 ODV983058:OEB983061 ONR983058:ONX983061 OXN983058:OXT983061 PHJ983058:PHP983061 PRF983058:PRL983061 QBB983058:QBH983061 QKX983058:QLD983061 QUT983058:QUZ983061 REP983058:REV983061 ROL983058:ROR983061 RYH983058:RYN983061 SID983058:SIJ983061 SRZ983058:SSF983061 TBV983058:TCB983061 TLR983058:TLX983061 TVN983058:TVT983061 UFJ983058:UFP983061 UPF983058:UPL983061 UZB983058:UZH983061 VIX983058:VJD983061 VST983058:VSZ983061 WCP983058:WCV983061 WML983058:WMR983061 WWH983058:WWN983061">
      <formula1>"事業所内,同一敷地内他事業所等合同,同一法人（複数事業所等合同）,外部研修外部主催研修に参加）,その他"</formula1>
    </dataValidation>
  </dataValidations>
  <printOptions horizontalCentered="1"/>
  <pageMargins left="0.59055118110236227" right="0.59055118110236227" top="0.59055118110236227" bottom="0.39370078740157483" header="0.51181102362204722" footer="0.19685039370078741"/>
  <pageSetup paperSize="9" scale="89" orientation="landscape" cellComments="asDisplayed" r:id="rId1"/>
  <headerFooter alignWithMargins="0">
    <oddFooter>&amp;R（令和元&amp;K000000年度版）</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0"/>
  <sheetViews>
    <sheetView view="pageBreakPreview" zoomScale="85" zoomScaleNormal="100" zoomScaleSheetLayoutView="85" workbookViewId="0">
      <selection activeCell="M33" sqref="M33"/>
    </sheetView>
  </sheetViews>
  <sheetFormatPr defaultColWidth="1.875" defaultRowHeight="15" customHeight="1"/>
  <cols>
    <col min="1" max="16384" width="1.875" style="555"/>
  </cols>
  <sheetData>
    <row r="1" spans="1:73" ht="15" customHeight="1">
      <c r="A1" s="869"/>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69"/>
      <c r="AY1" s="869"/>
      <c r="AZ1" s="869"/>
      <c r="BA1" s="869"/>
      <c r="BB1" s="869"/>
      <c r="BC1" s="869"/>
      <c r="BD1" s="869"/>
      <c r="BE1" s="869"/>
      <c r="BF1" s="869"/>
      <c r="BG1" s="869"/>
      <c r="BH1" s="869"/>
      <c r="BI1" s="869"/>
      <c r="BJ1" s="869"/>
      <c r="BK1" s="869"/>
      <c r="BL1" s="869"/>
      <c r="BM1" s="869"/>
      <c r="BN1" s="869"/>
      <c r="BO1" s="869"/>
      <c r="BP1" s="869"/>
      <c r="BQ1" s="869"/>
      <c r="BR1" s="869"/>
      <c r="BS1" s="869"/>
      <c r="BT1" s="869"/>
      <c r="BU1" s="869"/>
    </row>
    <row r="2" spans="1:73" ht="15" customHeight="1" thickBot="1">
      <c r="B2" s="555" t="s">
        <v>804</v>
      </c>
      <c r="BB2" s="558"/>
      <c r="BT2" s="557"/>
    </row>
    <row r="3" spans="1:73" ht="15" customHeight="1">
      <c r="B3" s="976" t="s">
        <v>820</v>
      </c>
      <c r="C3" s="977"/>
      <c r="D3" s="982" t="s">
        <v>819</v>
      </c>
      <c r="E3" s="982"/>
      <c r="F3" s="982"/>
      <c r="G3" s="982"/>
      <c r="H3" s="982"/>
      <c r="I3" s="982"/>
      <c r="J3" s="983"/>
      <c r="K3" s="988" t="s">
        <v>818</v>
      </c>
      <c r="L3" s="988"/>
      <c r="M3" s="988"/>
      <c r="N3" s="988"/>
      <c r="O3" s="988"/>
      <c r="P3" s="988"/>
      <c r="Q3" s="990" t="s">
        <v>784</v>
      </c>
      <c r="R3" s="990"/>
      <c r="S3" s="990"/>
      <c r="T3" s="990"/>
      <c r="U3" s="990"/>
      <c r="V3" s="990"/>
      <c r="W3" s="990"/>
      <c r="X3" s="990"/>
      <c r="Y3" s="990"/>
      <c r="Z3" s="990"/>
      <c r="AA3" s="990"/>
      <c r="AB3" s="990"/>
      <c r="AC3" s="990"/>
      <c r="AD3" s="990"/>
      <c r="AE3" s="990"/>
      <c r="AF3" s="990" t="s">
        <v>783</v>
      </c>
      <c r="AG3" s="990"/>
      <c r="AH3" s="990"/>
      <c r="AI3" s="990"/>
      <c r="AJ3" s="990"/>
      <c r="AK3" s="990"/>
      <c r="AL3" s="990"/>
      <c r="AM3" s="990"/>
      <c r="AN3" s="990"/>
      <c r="AO3" s="990"/>
      <c r="AP3" s="990"/>
      <c r="AQ3" s="990"/>
      <c r="AR3" s="990" t="s">
        <v>782</v>
      </c>
      <c r="AS3" s="990"/>
      <c r="AT3" s="990"/>
      <c r="AU3" s="990"/>
      <c r="AV3" s="990"/>
      <c r="AW3" s="990"/>
      <c r="AX3" s="990"/>
      <c r="AY3" s="990"/>
      <c r="AZ3" s="990"/>
      <c r="BA3" s="990"/>
      <c r="BB3" s="990"/>
      <c r="BC3" s="990"/>
      <c r="BD3" s="990"/>
      <c r="BE3" s="990"/>
      <c r="BF3" s="990"/>
      <c r="BG3" s="990"/>
      <c r="BH3" s="990"/>
      <c r="BI3" s="990"/>
      <c r="BJ3" s="990" t="s">
        <v>781</v>
      </c>
      <c r="BK3" s="990"/>
      <c r="BL3" s="990"/>
      <c r="BM3" s="990"/>
      <c r="BN3" s="990"/>
      <c r="BO3" s="990"/>
      <c r="BP3" s="990"/>
      <c r="BQ3" s="990"/>
      <c r="BR3" s="990"/>
      <c r="BS3" s="990"/>
      <c r="BT3" s="1020"/>
    </row>
    <row r="4" spans="1:73" ht="15" customHeight="1">
      <c r="B4" s="978"/>
      <c r="C4" s="979"/>
      <c r="D4" s="984"/>
      <c r="E4" s="984"/>
      <c r="F4" s="984"/>
      <c r="G4" s="984"/>
      <c r="H4" s="984"/>
      <c r="I4" s="984"/>
      <c r="J4" s="985"/>
      <c r="K4" s="989"/>
      <c r="L4" s="989"/>
      <c r="M4" s="989"/>
      <c r="N4" s="989"/>
      <c r="O4" s="989"/>
      <c r="P4" s="989"/>
      <c r="Q4" s="994" t="s">
        <v>780</v>
      </c>
      <c r="R4" s="994"/>
      <c r="S4" s="994"/>
      <c r="T4" s="994"/>
      <c r="U4" s="994"/>
      <c r="V4" s="994"/>
      <c r="W4" s="994"/>
      <c r="X4" s="994"/>
      <c r="Y4" s="994"/>
      <c r="Z4" s="994"/>
      <c r="AA4" s="994"/>
      <c r="AB4" s="994"/>
      <c r="AC4" s="994"/>
      <c r="AD4" s="994"/>
      <c r="AE4" s="994"/>
      <c r="AF4" s="952"/>
      <c r="AG4" s="952"/>
      <c r="AH4" s="952"/>
      <c r="AI4" s="952"/>
      <c r="AJ4" s="952"/>
      <c r="AK4" s="952"/>
      <c r="AL4" s="952"/>
      <c r="AM4" s="952"/>
      <c r="AN4" s="952"/>
      <c r="AO4" s="952"/>
      <c r="AP4" s="952"/>
      <c r="AQ4" s="952"/>
      <c r="AR4" s="952"/>
      <c r="AS4" s="952"/>
      <c r="AT4" s="952"/>
      <c r="AU4" s="952"/>
      <c r="AV4" s="952"/>
      <c r="AW4" s="952"/>
      <c r="AX4" s="952"/>
      <c r="AY4" s="952"/>
      <c r="AZ4" s="952"/>
      <c r="BA4" s="952"/>
      <c r="BB4" s="952"/>
      <c r="BC4" s="952"/>
      <c r="BD4" s="952"/>
      <c r="BE4" s="952"/>
      <c r="BF4" s="952"/>
      <c r="BG4" s="952"/>
      <c r="BH4" s="952"/>
      <c r="BI4" s="952"/>
      <c r="BJ4" s="952"/>
      <c r="BK4" s="952"/>
      <c r="BL4" s="952"/>
      <c r="BM4" s="952"/>
      <c r="BN4" s="952"/>
      <c r="BO4" s="952"/>
      <c r="BP4" s="952"/>
      <c r="BQ4" s="952"/>
      <c r="BR4" s="952"/>
      <c r="BS4" s="952"/>
      <c r="BT4" s="953"/>
    </row>
    <row r="5" spans="1:73" ht="15" customHeight="1">
      <c r="B5" s="978"/>
      <c r="C5" s="979"/>
      <c r="D5" s="984"/>
      <c r="E5" s="984"/>
      <c r="F5" s="984"/>
      <c r="G5" s="984"/>
      <c r="H5" s="984"/>
      <c r="I5" s="984"/>
      <c r="J5" s="985"/>
      <c r="K5" s="989"/>
      <c r="L5" s="989"/>
      <c r="M5" s="989"/>
      <c r="N5" s="989"/>
      <c r="O5" s="989"/>
      <c r="P5" s="989"/>
      <c r="Q5" s="994"/>
      <c r="R5" s="994"/>
      <c r="S5" s="994"/>
      <c r="T5" s="994"/>
      <c r="U5" s="994"/>
      <c r="V5" s="994"/>
      <c r="W5" s="994"/>
      <c r="X5" s="994"/>
      <c r="Y5" s="994"/>
      <c r="Z5" s="994"/>
      <c r="AA5" s="994"/>
      <c r="AB5" s="994"/>
      <c r="AC5" s="994"/>
      <c r="AD5" s="994"/>
      <c r="AE5" s="994"/>
      <c r="AF5" s="952"/>
      <c r="AG5" s="952"/>
      <c r="AH5" s="952"/>
      <c r="AI5" s="952"/>
      <c r="AJ5" s="952"/>
      <c r="AK5" s="952"/>
      <c r="AL5" s="952"/>
      <c r="AM5" s="952"/>
      <c r="AN5" s="952"/>
      <c r="AO5" s="952"/>
      <c r="AP5" s="952"/>
      <c r="AQ5" s="952"/>
      <c r="AR5" s="952"/>
      <c r="AS5" s="952"/>
      <c r="AT5" s="952"/>
      <c r="AU5" s="952"/>
      <c r="AV5" s="952"/>
      <c r="AW5" s="952"/>
      <c r="AX5" s="952"/>
      <c r="AY5" s="952"/>
      <c r="AZ5" s="952"/>
      <c r="BA5" s="952"/>
      <c r="BB5" s="952"/>
      <c r="BC5" s="952"/>
      <c r="BD5" s="952"/>
      <c r="BE5" s="952"/>
      <c r="BF5" s="952"/>
      <c r="BG5" s="952"/>
      <c r="BH5" s="952"/>
      <c r="BI5" s="952"/>
      <c r="BJ5" s="952"/>
      <c r="BK5" s="952"/>
      <c r="BL5" s="952"/>
      <c r="BM5" s="952"/>
      <c r="BN5" s="952"/>
      <c r="BO5" s="952"/>
      <c r="BP5" s="952"/>
      <c r="BQ5" s="952"/>
      <c r="BR5" s="952"/>
      <c r="BS5" s="952"/>
      <c r="BT5" s="953"/>
    </row>
    <row r="6" spans="1:73" ht="15" customHeight="1">
      <c r="B6" s="978"/>
      <c r="C6" s="979"/>
      <c r="D6" s="984"/>
      <c r="E6" s="984"/>
      <c r="F6" s="984"/>
      <c r="G6" s="984"/>
      <c r="H6" s="984"/>
      <c r="I6" s="984"/>
      <c r="J6" s="985"/>
      <c r="K6" s="989"/>
      <c r="L6" s="989"/>
      <c r="M6" s="989"/>
      <c r="N6" s="989"/>
      <c r="O6" s="989"/>
      <c r="P6" s="989"/>
      <c r="Q6" s="989" t="s">
        <v>817</v>
      </c>
      <c r="R6" s="989"/>
      <c r="S6" s="989"/>
      <c r="T6" s="989"/>
      <c r="U6" s="989"/>
      <c r="V6" s="989"/>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89"/>
      <c r="AY6" s="989"/>
      <c r="AZ6" s="989"/>
      <c r="BA6" s="989"/>
      <c r="BB6" s="989"/>
      <c r="BC6" s="989"/>
      <c r="BD6" s="989"/>
      <c r="BE6" s="989"/>
      <c r="BF6" s="989"/>
      <c r="BG6" s="989"/>
      <c r="BH6" s="989"/>
      <c r="BI6" s="989"/>
      <c r="BJ6" s="989"/>
      <c r="BK6" s="989"/>
      <c r="BL6" s="989"/>
      <c r="BM6" s="989"/>
      <c r="BN6" s="989"/>
      <c r="BO6" s="989"/>
      <c r="BP6" s="989"/>
      <c r="BQ6" s="989"/>
      <c r="BR6" s="989"/>
      <c r="BS6" s="989"/>
      <c r="BT6" s="1014"/>
    </row>
    <row r="7" spans="1:73" ht="15" customHeight="1">
      <c r="B7" s="978"/>
      <c r="C7" s="979"/>
      <c r="D7" s="984"/>
      <c r="E7" s="984"/>
      <c r="F7" s="984"/>
      <c r="G7" s="984"/>
      <c r="H7" s="984"/>
      <c r="I7" s="984"/>
      <c r="J7" s="985"/>
      <c r="K7" s="989"/>
      <c r="L7" s="989"/>
      <c r="M7" s="989"/>
      <c r="N7" s="989"/>
      <c r="O7" s="989"/>
      <c r="P7" s="989"/>
      <c r="Q7" s="995" t="s">
        <v>778</v>
      </c>
      <c r="R7" s="995"/>
      <c r="S7" s="995"/>
      <c r="T7" s="995"/>
      <c r="U7" s="995"/>
      <c r="V7" s="995"/>
      <c r="W7" s="995"/>
      <c r="X7" s="995"/>
      <c r="Y7" s="995"/>
      <c r="Z7" s="995" t="s">
        <v>777</v>
      </c>
      <c r="AA7" s="995"/>
      <c r="AB7" s="995"/>
      <c r="AC7" s="995"/>
      <c r="AD7" s="995"/>
      <c r="AE7" s="995"/>
      <c r="AF7" s="995"/>
      <c r="AG7" s="995"/>
      <c r="AH7" s="995"/>
      <c r="AI7" s="995"/>
      <c r="AJ7" s="995"/>
      <c r="AK7" s="995"/>
      <c r="AL7" s="995"/>
      <c r="AM7" s="995"/>
      <c r="AN7" s="995"/>
      <c r="AO7" s="995"/>
      <c r="AP7" s="995"/>
      <c r="AQ7" s="995"/>
      <c r="AR7" s="995" t="s">
        <v>776</v>
      </c>
      <c r="AS7" s="995"/>
      <c r="AT7" s="995"/>
      <c r="AU7" s="995"/>
      <c r="AV7" s="995"/>
      <c r="AW7" s="995"/>
      <c r="AX7" s="995"/>
      <c r="AY7" s="995"/>
      <c r="AZ7" s="995"/>
      <c r="BA7" s="995"/>
      <c r="BB7" s="995"/>
      <c r="BC7" s="995"/>
      <c r="BD7" s="995"/>
      <c r="BE7" s="995"/>
      <c r="BF7" s="995"/>
      <c r="BG7" s="995"/>
      <c r="BH7" s="995"/>
      <c r="BI7" s="995"/>
      <c r="BJ7" s="995"/>
      <c r="BK7" s="995"/>
      <c r="BL7" s="995"/>
      <c r="BM7" s="995"/>
      <c r="BN7" s="995"/>
      <c r="BO7" s="995"/>
      <c r="BP7" s="995"/>
      <c r="BQ7" s="995"/>
      <c r="BR7" s="995"/>
      <c r="BS7" s="995"/>
      <c r="BT7" s="996"/>
    </row>
    <row r="8" spans="1:73" ht="15" customHeight="1">
      <c r="B8" s="978"/>
      <c r="C8" s="979"/>
      <c r="D8" s="984"/>
      <c r="E8" s="984"/>
      <c r="F8" s="984"/>
      <c r="G8" s="984"/>
      <c r="H8" s="984"/>
      <c r="I8" s="984"/>
      <c r="J8" s="985"/>
      <c r="K8" s="989"/>
      <c r="L8" s="989"/>
      <c r="M8" s="989"/>
      <c r="N8" s="989"/>
      <c r="O8" s="989"/>
      <c r="P8" s="989"/>
      <c r="Q8" s="994"/>
      <c r="R8" s="994"/>
      <c r="S8" s="994"/>
      <c r="T8" s="994"/>
      <c r="U8" s="994"/>
      <c r="V8" s="994"/>
      <c r="W8" s="994"/>
      <c r="X8" s="994"/>
      <c r="Y8" s="994"/>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2"/>
      <c r="BB8" s="952"/>
      <c r="BC8" s="952"/>
      <c r="BD8" s="952"/>
      <c r="BE8" s="952"/>
      <c r="BF8" s="952"/>
      <c r="BG8" s="952"/>
      <c r="BH8" s="952"/>
      <c r="BI8" s="952"/>
      <c r="BJ8" s="952"/>
      <c r="BK8" s="952"/>
      <c r="BL8" s="952"/>
      <c r="BM8" s="952"/>
      <c r="BN8" s="952"/>
      <c r="BO8" s="952"/>
      <c r="BP8" s="952"/>
      <c r="BQ8" s="952"/>
      <c r="BR8" s="952"/>
      <c r="BS8" s="952"/>
      <c r="BT8" s="953"/>
    </row>
    <row r="9" spans="1:73" ht="15" customHeight="1">
      <c r="B9" s="978"/>
      <c r="C9" s="979"/>
      <c r="D9" s="984"/>
      <c r="E9" s="984"/>
      <c r="F9" s="984"/>
      <c r="G9" s="984"/>
      <c r="H9" s="984"/>
      <c r="I9" s="984"/>
      <c r="J9" s="985"/>
      <c r="K9" s="989"/>
      <c r="L9" s="989"/>
      <c r="M9" s="989"/>
      <c r="N9" s="989"/>
      <c r="O9" s="989"/>
      <c r="P9" s="989"/>
      <c r="Q9" s="994"/>
      <c r="R9" s="994"/>
      <c r="S9" s="994"/>
      <c r="T9" s="994"/>
      <c r="U9" s="994"/>
      <c r="V9" s="994"/>
      <c r="W9" s="994"/>
      <c r="X9" s="994"/>
      <c r="Y9" s="994"/>
      <c r="Z9" s="952"/>
      <c r="AA9" s="952"/>
      <c r="AB9" s="952"/>
      <c r="AC9" s="952"/>
      <c r="AD9" s="952"/>
      <c r="AE9" s="952"/>
      <c r="AF9" s="952"/>
      <c r="AG9" s="952"/>
      <c r="AH9" s="952"/>
      <c r="AI9" s="952"/>
      <c r="AJ9" s="952"/>
      <c r="AK9" s="952"/>
      <c r="AL9" s="952"/>
      <c r="AM9" s="952"/>
      <c r="AN9" s="952"/>
      <c r="AO9" s="952"/>
      <c r="AP9" s="952"/>
      <c r="AQ9" s="952"/>
      <c r="AR9" s="952"/>
      <c r="AS9" s="952"/>
      <c r="AT9" s="952"/>
      <c r="AU9" s="952"/>
      <c r="AV9" s="952"/>
      <c r="AW9" s="952"/>
      <c r="AX9" s="952"/>
      <c r="AY9" s="952"/>
      <c r="AZ9" s="952"/>
      <c r="BA9" s="952"/>
      <c r="BB9" s="952"/>
      <c r="BC9" s="952"/>
      <c r="BD9" s="952"/>
      <c r="BE9" s="952"/>
      <c r="BF9" s="952"/>
      <c r="BG9" s="952"/>
      <c r="BH9" s="952"/>
      <c r="BI9" s="952"/>
      <c r="BJ9" s="952"/>
      <c r="BK9" s="952"/>
      <c r="BL9" s="952"/>
      <c r="BM9" s="952"/>
      <c r="BN9" s="952"/>
      <c r="BO9" s="952"/>
      <c r="BP9" s="952"/>
      <c r="BQ9" s="952"/>
      <c r="BR9" s="952"/>
      <c r="BS9" s="952"/>
      <c r="BT9" s="953"/>
    </row>
    <row r="10" spans="1:73" ht="15" customHeight="1">
      <c r="B10" s="978"/>
      <c r="C10" s="979"/>
      <c r="D10" s="984"/>
      <c r="E10" s="984"/>
      <c r="F10" s="984"/>
      <c r="G10" s="984"/>
      <c r="H10" s="984"/>
      <c r="I10" s="984"/>
      <c r="J10" s="985"/>
      <c r="K10" s="989"/>
      <c r="L10" s="989"/>
      <c r="M10" s="989"/>
      <c r="N10" s="989"/>
      <c r="O10" s="989"/>
      <c r="P10" s="989"/>
      <c r="Q10" s="994"/>
      <c r="R10" s="994"/>
      <c r="S10" s="994"/>
      <c r="T10" s="994"/>
      <c r="U10" s="994"/>
      <c r="V10" s="994"/>
      <c r="W10" s="994"/>
      <c r="X10" s="994"/>
      <c r="Y10" s="994"/>
      <c r="Z10" s="952"/>
      <c r="AA10" s="952"/>
      <c r="AB10" s="952"/>
      <c r="AC10" s="952"/>
      <c r="AD10" s="952"/>
      <c r="AE10" s="952"/>
      <c r="AF10" s="952"/>
      <c r="AG10" s="952"/>
      <c r="AH10" s="952"/>
      <c r="AI10" s="952"/>
      <c r="AJ10" s="952"/>
      <c r="AK10" s="952"/>
      <c r="AL10" s="952"/>
      <c r="AM10" s="952"/>
      <c r="AN10" s="952"/>
      <c r="AO10" s="952"/>
      <c r="AP10" s="952"/>
      <c r="AQ10" s="952"/>
      <c r="AR10" s="952"/>
      <c r="AS10" s="952"/>
      <c r="AT10" s="952"/>
      <c r="AU10" s="952"/>
      <c r="AV10" s="952"/>
      <c r="AW10" s="952"/>
      <c r="AX10" s="952"/>
      <c r="AY10" s="952"/>
      <c r="AZ10" s="952"/>
      <c r="BA10" s="952"/>
      <c r="BB10" s="952"/>
      <c r="BC10" s="952"/>
      <c r="BD10" s="952"/>
      <c r="BE10" s="952"/>
      <c r="BF10" s="952"/>
      <c r="BG10" s="952"/>
      <c r="BH10" s="952"/>
      <c r="BI10" s="952"/>
      <c r="BJ10" s="952"/>
      <c r="BK10" s="952"/>
      <c r="BL10" s="952"/>
      <c r="BM10" s="952"/>
      <c r="BN10" s="952"/>
      <c r="BO10" s="952"/>
      <c r="BP10" s="952"/>
      <c r="BQ10" s="952"/>
      <c r="BR10" s="952"/>
      <c r="BS10" s="952"/>
      <c r="BT10" s="953"/>
    </row>
    <row r="11" spans="1:73" ht="15" customHeight="1">
      <c r="B11" s="978"/>
      <c r="C11" s="979"/>
      <c r="D11" s="984"/>
      <c r="E11" s="984"/>
      <c r="F11" s="984"/>
      <c r="G11" s="984"/>
      <c r="H11" s="984"/>
      <c r="I11" s="984"/>
      <c r="J11" s="985"/>
      <c r="K11" s="989"/>
      <c r="L11" s="989"/>
      <c r="M11" s="989"/>
      <c r="N11" s="989"/>
      <c r="O11" s="989"/>
      <c r="P11" s="989"/>
      <c r="Q11" s="994"/>
      <c r="R11" s="994"/>
      <c r="S11" s="994"/>
      <c r="T11" s="994"/>
      <c r="U11" s="994"/>
      <c r="V11" s="994"/>
      <c r="W11" s="994"/>
      <c r="X11" s="994"/>
      <c r="Y11" s="994"/>
      <c r="Z11" s="952"/>
      <c r="AA11" s="952"/>
      <c r="AB11" s="952"/>
      <c r="AC11" s="952"/>
      <c r="AD11" s="952"/>
      <c r="AE11" s="952"/>
      <c r="AF11" s="952"/>
      <c r="AG11" s="952"/>
      <c r="AH11" s="952"/>
      <c r="AI11" s="952"/>
      <c r="AJ11" s="952"/>
      <c r="AK11" s="952"/>
      <c r="AL11" s="952"/>
      <c r="AM11" s="952"/>
      <c r="AN11" s="952"/>
      <c r="AO11" s="952"/>
      <c r="AP11" s="952"/>
      <c r="AQ11" s="952"/>
      <c r="AR11" s="952"/>
      <c r="AS11" s="952"/>
      <c r="AT11" s="952"/>
      <c r="AU11" s="952"/>
      <c r="AV11" s="952"/>
      <c r="AW11" s="952"/>
      <c r="AX11" s="952"/>
      <c r="AY11" s="952"/>
      <c r="AZ11" s="952"/>
      <c r="BA11" s="952"/>
      <c r="BB11" s="952"/>
      <c r="BC11" s="952"/>
      <c r="BD11" s="952"/>
      <c r="BE11" s="952"/>
      <c r="BF11" s="952"/>
      <c r="BG11" s="952"/>
      <c r="BH11" s="952"/>
      <c r="BI11" s="952"/>
      <c r="BJ11" s="952"/>
      <c r="BK11" s="952"/>
      <c r="BL11" s="952"/>
      <c r="BM11" s="952"/>
      <c r="BN11" s="952"/>
      <c r="BO11" s="952"/>
      <c r="BP11" s="952"/>
      <c r="BQ11" s="952"/>
      <c r="BR11" s="952"/>
      <c r="BS11" s="952"/>
      <c r="BT11" s="953"/>
    </row>
    <row r="12" spans="1:73" ht="15" customHeight="1">
      <c r="B12" s="978"/>
      <c r="C12" s="979"/>
      <c r="D12" s="984"/>
      <c r="E12" s="984"/>
      <c r="F12" s="984"/>
      <c r="G12" s="984"/>
      <c r="H12" s="984"/>
      <c r="I12" s="984"/>
      <c r="J12" s="985"/>
      <c r="K12" s="989"/>
      <c r="L12" s="989"/>
      <c r="M12" s="989"/>
      <c r="N12" s="989"/>
      <c r="O12" s="989"/>
      <c r="P12" s="989"/>
      <c r="Q12" s="994"/>
      <c r="R12" s="994"/>
      <c r="S12" s="994"/>
      <c r="T12" s="994"/>
      <c r="U12" s="994"/>
      <c r="V12" s="994"/>
      <c r="W12" s="994"/>
      <c r="X12" s="994"/>
      <c r="Y12" s="994"/>
      <c r="Z12" s="952"/>
      <c r="AA12" s="952"/>
      <c r="AB12" s="952"/>
      <c r="AC12" s="952"/>
      <c r="AD12" s="952"/>
      <c r="AE12" s="952"/>
      <c r="AF12" s="952"/>
      <c r="AG12" s="952"/>
      <c r="AH12" s="952"/>
      <c r="AI12" s="952"/>
      <c r="AJ12" s="952"/>
      <c r="AK12" s="952"/>
      <c r="AL12" s="952"/>
      <c r="AM12" s="952"/>
      <c r="AN12" s="952"/>
      <c r="AO12" s="952"/>
      <c r="AP12" s="952"/>
      <c r="AQ12" s="952"/>
      <c r="AR12" s="952"/>
      <c r="AS12" s="952"/>
      <c r="AT12" s="952"/>
      <c r="AU12" s="952"/>
      <c r="AV12" s="952"/>
      <c r="AW12" s="952"/>
      <c r="AX12" s="952"/>
      <c r="AY12" s="952"/>
      <c r="AZ12" s="952"/>
      <c r="BA12" s="952"/>
      <c r="BB12" s="952"/>
      <c r="BC12" s="952"/>
      <c r="BD12" s="952"/>
      <c r="BE12" s="952"/>
      <c r="BF12" s="952"/>
      <c r="BG12" s="952"/>
      <c r="BH12" s="952"/>
      <c r="BI12" s="952"/>
      <c r="BJ12" s="952"/>
      <c r="BK12" s="952"/>
      <c r="BL12" s="952"/>
      <c r="BM12" s="952"/>
      <c r="BN12" s="952"/>
      <c r="BO12" s="952"/>
      <c r="BP12" s="952"/>
      <c r="BQ12" s="952"/>
      <c r="BR12" s="952"/>
      <c r="BS12" s="952"/>
      <c r="BT12" s="953"/>
    </row>
    <row r="13" spans="1:73" ht="15" customHeight="1">
      <c r="B13" s="978"/>
      <c r="C13" s="979"/>
      <c r="D13" s="984"/>
      <c r="E13" s="984"/>
      <c r="F13" s="984"/>
      <c r="G13" s="984"/>
      <c r="H13" s="984"/>
      <c r="I13" s="984"/>
      <c r="J13" s="985"/>
      <c r="K13" s="989"/>
      <c r="L13" s="989"/>
      <c r="M13" s="989"/>
      <c r="N13" s="989"/>
      <c r="O13" s="989"/>
      <c r="P13" s="989"/>
      <c r="Q13" s="994"/>
      <c r="R13" s="994"/>
      <c r="S13" s="994"/>
      <c r="T13" s="994"/>
      <c r="U13" s="994"/>
      <c r="V13" s="994"/>
      <c r="W13" s="994"/>
      <c r="X13" s="994"/>
      <c r="Y13" s="994"/>
      <c r="Z13" s="952"/>
      <c r="AA13" s="952"/>
      <c r="AB13" s="952"/>
      <c r="AC13" s="952"/>
      <c r="AD13" s="952"/>
      <c r="AE13" s="952"/>
      <c r="AF13" s="952"/>
      <c r="AG13" s="952"/>
      <c r="AH13" s="952"/>
      <c r="AI13" s="952"/>
      <c r="AJ13" s="952"/>
      <c r="AK13" s="952"/>
      <c r="AL13" s="952"/>
      <c r="AM13" s="952"/>
      <c r="AN13" s="952"/>
      <c r="AO13" s="952"/>
      <c r="AP13" s="952"/>
      <c r="AQ13" s="952"/>
      <c r="AR13" s="952"/>
      <c r="AS13" s="952"/>
      <c r="AT13" s="952"/>
      <c r="AU13" s="952"/>
      <c r="AV13" s="952"/>
      <c r="AW13" s="952"/>
      <c r="AX13" s="952"/>
      <c r="AY13" s="952"/>
      <c r="AZ13" s="952"/>
      <c r="BA13" s="952"/>
      <c r="BB13" s="952"/>
      <c r="BC13" s="952"/>
      <c r="BD13" s="952"/>
      <c r="BE13" s="952"/>
      <c r="BF13" s="952"/>
      <c r="BG13" s="952"/>
      <c r="BH13" s="952"/>
      <c r="BI13" s="952"/>
      <c r="BJ13" s="952"/>
      <c r="BK13" s="952"/>
      <c r="BL13" s="952"/>
      <c r="BM13" s="952"/>
      <c r="BN13" s="952"/>
      <c r="BO13" s="952"/>
      <c r="BP13" s="952"/>
      <c r="BQ13" s="952"/>
      <c r="BR13" s="952"/>
      <c r="BS13" s="952"/>
      <c r="BT13" s="953"/>
    </row>
    <row r="14" spans="1:73" ht="15" customHeight="1">
      <c r="B14" s="978"/>
      <c r="C14" s="979"/>
      <c r="D14" s="984"/>
      <c r="E14" s="984"/>
      <c r="F14" s="984"/>
      <c r="G14" s="984"/>
      <c r="H14" s="984"/>
      <c r="I14" s="984"/>
      <c r="J14" s="985"/>
      <c r="K14" s="989"/>
      <c r="L14" s="989"/>
      <c r="M14" s="989"/>
      <c r="N14" s="989"/>
      <c r="O14" s="989"/>
      <c r="P14" s="989"/>
      <c r="Q14" s="994"/>
      <c r="R14" s="994"/>
      <c r="S14" s="994"/>
      <c r="T14" s="994"/>
      <c r="U14" s="994"/>
      <c r="V14" s="994"/>
      <c r="W14" s="994"/>
      <c r="X14" s="994"/>
      <c r="Y14" s="994"/>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2"/>
      <c r="AY14" s="952"/>
      <c r="AZ14" s="952"/>
      <c r="BA14" s="952"/>
      <c r="BB14" s="952"/>
      <c r="BC14" s="952"/>
      <c r="BD14" s="952"/>
      <c r="BE14" s="952"/>
      <c r="BF14" s="952"/>
      <c r="BG14" s="952"/>
      <c r="BH14" s="952"/>
      <c r="BI14" s="952"/>
      <c r="BJ14" s="952"/>
      <c r="BK14" s="952"/>
      <c r="BL14" s="952"/>
      <c r="BM14" s="952"/>
      <c r="BN14" s="952"/>
      <c r="BO14" s="952"/>
      <c r="BP14" s="952"/>
      <c r="BQ14" s="952"/>
      <c r="BR14" s="952"/>
      <c r="BS14" s="952"/>
      <c r="BT14" s="953"/>
    </row>
    <row r="15" spans="1:73" ht="15" customHeight="1">
      <c r="B15" s="978"/>
      <c r="C15" s="979"/>
      <c r="D15" s="984"/>
      <c r="E15" s="984"/>
      <c r="F15" s="984"/>
      <c r="G15" s="984"/>
      <c r="H15" s="984"/>
      <c r="I15" s="984"/>
      <c r="J15" s="985"/>
      <c r="K15" s="989"/>
      <c r="L15" s="989"/>
      <c r="M15" s="989"/>
      <c r="N15" s="989"/>
      <c r="O15" s="989"/>
      <c r="P15" s="989"/>
      <c r="Q15" s="994"/>
      <c r="R15" s="994"/>
      <c r="S15" s="994"/>
      <c r="T15" s="994"/>
      <c r="U15" s="994"/>
      <c r="V15" s="994"/>
      <c r="W15" s="994"/>
      <c r="X15" s="994"/>
      <c r="Y15" s="994"/>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2"/>
      <c r="AY15" s="952"/>
      <c r="AZ15" s="952"/>
      <c r="BA15" s="952"/>
      <c r="BB15" s="952"/>
      <c r="BC15" s="952"/>
      <c r="BD15" s="952"/>
      <c r="BE15" s="952"/>
      <c r="BF15" s="952"/>
      <c r="BG15" s="952"/>
      <c r="BH15" s="952"/>
      <c r="BI15" s="952"/>
      <c r="BJ15" s="952"/>
      <c r="BK15" s="952"/>
      <c r="BL15" s="952"/>
      <c r="BM15" s="952"/>
      <c r="BN15" s="952"/>
      <c r="BO15" s="952"/>
      <c r="BP15" s="952"/>
      <c r="BQ15" s="952"/>
      <c r="BR15" s="952"/>
      <c r="BS15" s="952"/>
      <c r="BT15" s="953"/>
    </row>
    <row r="16" spans="1:73" ht="15" customHeight="1">
      <c r="B16" s="978"/>
      <c r="C16" s="979"/>
      <c r="D16" s="984"/>
      <c r="E16" s="984"/>
      <c r="F16" s="984"/>
      <c r="G16" s="984"/>
      <c r="H16" s="984"/>
      <c r="I16" s="984"/>
      <c r="J16" s="985"/>
      <c r="K16" s="989" t="s">
        <v>775</v>
      </c>
      <c r="L16" s="989"/>
      <c r="M16" s="989"/>
      <c r="N16" s="989"/>
      <c r="O16" s="989"/>
      <c r="P16" s="989"/>
      <c r="Q16" s="952"/>
      <c r="R16" s="952"/>
      <c r="S16" s="952"/>
      <c r="T16" s="952"/>
      <c r="U16" s="952"/>
      <c r="V16" s="952"/>
      <c r="W16" s="952"/>
      <c r="X16" s="952"/>
      <c r="Y16" s="952"/>
      <c r="Z16" s="952"/>
      <c r="AA16" s="952"/>
      <c r="AB16" s="952"/>
      <c r="AC16" s="952"/>
      <c r="AD16" s="952"/>
      <c r="AE16" s="952"/>
      <c r="AF16" s="952"/>
      <c r="AG16" s="952"/>
      <c r="AH16" s="952"/>
      <c r="AI16" s="952"/>
      <c r="AJ16" s="952"/>
      <c r="AK16" s="952"/>
      <c r="AL16" s="952"/>
      <c r="AM16" s="952"/>
      <c r="AN16" s="952"/>
      <c r="AO16" s="952"/>
      <c r="AP16" s="952"/>
      <c r="AQ16" s="952"/>
      <c r="AR16" s="952"/>
      <c r="AS16" s="952"/>
      <c r="AT16" s="952"/>
      <c r="AU16" s="952"/>
      <c r="AV16" s="952"/>
      <c r="AW16" s="952"/>
      <c r="AX16" s="952"/>
      <c r="AY16" s="952"/>
      <c r="AZ16" s="952"/>
      <c r="BA16" s="952"/>
      <c r="BB16" s="952"/>
      <c r="BC16" s="952"/>
      <c r="BD16" s="952"/>
      <c r="BE16" s="952"/>
      <c r="BF16" s="952"/>
      <c r="BG16" s="952"/>
      <c r="BH16" s="952"/>
      <c r="BI16" s="952"/>
      <c r="BJ16" s="952"/>
      <c r="BK16" s="952"/>
      <c r="BL16" s="952"/>
      <c r="BM16" s="952"/>
      <c r="BN16" s="952"/>
      <c r="BO16" s="952"/>
      <c r="BP16" s="952"/>
      <c r="BQ16" s="952"/>
      <c r="BR16" s="952"/>
      <c r="BS16" s="952"/>
      <c r="BT16" s="953"/>
    </row>
    <row r="17" spans="2:72" ht="15" customHeight="1">
      <c r="B17" s="978"/>
      <c r="C17" s="979"/>
      <c r="D17" s="984"/>
      <c r="E17" s="984"/>
      <c r="F17" s="984"/>
      <c r="G17" s="984"/>
      <c r="H17" s="984"/>
      <c r="I17" s="984"/>
      <c r="J17" s="985"/>
      <c r="K17" s="989"/>
      <c r="L17" s="989"/>
      <c r="M17" s="989"/>
      <c r="N17" s="989"/>
      <c r="O17" s="989"/>
      <c r="P17" s="989"/>
      <c r="Q17" s="952"/>
      <c r="R17" s="952"/>
      <c r="S17" s="952"/>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2"/>
      <c r="AX17" s="952"/>
      <c r="AY17" s="952"/>
      <c r="AZ17" s="952"/>
      <c r="BA17" s="952"/>
      <c r="BB17" s="952"/>
      <c r="BC17" s="952"/>
      <c r="BD17" s="952"/>
      <c r="BE17" s="952"/>
      <c r="BF17" s="952"/>
      <c r="BG17" s="952"/>
      <c r="BH17" s="952"/>
      <c r="BI17" s="952"/>
      <c r="BJ17" s="952"/>
      <c r="BK17" s="952"/>
      <c r="BL17" s="952"/>
      <c r="BM17" s="952"/>
      <c r="BN17" s="952"/>
      <c r="BO17" s="952"/>
      <c r="BP17" s="952"/>
      <c r="BQ17" s="952"/>
      <c r="BR17" s="952"/>
      <c r="BS17" s="952"/>
      <c r="BT17" s="953"/>
    </row>
    <row r="18" spans="2:72" ht="15" customHeight="1">
      <c r="B18" s="978"/>
      <c r="C18" s="979"/>
      <c r="D18" s="984"/>
      <c r="E18" s="984"/>
      <c r="F18" s="984"/>
      <c r="G18" s="984"/>
      <c r="H18" s="984"/>
      <c r="I18" s="984"/>
      <c r="J18" s="985"/>
      <c r="K18" s="989"/>
      <c r="L18" s="989"/>
      <c r="M18" s="989"/>
      <c r="N18" s="989"/>
      <c r="O18" s="989"/>
      <c r="P18" s="989"/>
      <c r="Q18" s="952"/>
      <c r="R18" s="952"/>
      <c r="S18" s="952"/>
      <c r="T18" s="952"/>
      <c r="U18" s="952"/>
      <c r="V18" s="952"/>
      <c r="W18" s="952"/>
      <c r="X18" s="952"/>
      <c r="Y18" s="952"/>
      <c r="Z18" s="952"/>
      <c r="AA18" s="952"/>
      <c r="AB18" s="952"/>
      <c r="AC18" s="952"/>
      <c r="AD18" s="952"/>
      <c r="AE18" s="952"/>
      <c r="AF18" s="952"/>
      <c r="AG18" s="952"/>
      <c r="AH18" s="952"/>
      <c r="AI18" s="952"/>
      <c r="AJ18" s="952"/>
      <c r="AK18" s="952"/>
      <c r="AL18" s="952"/>
      <c r="AM18" s="952"/>
      <c r="AN18" s="952"/>
      <c r="AO18" s="952"/>
      <c r="AP18" s="952"/>
      <c r="AQ18" s="952"/>
      <c r="AR18" s="952"/>
      <c r="AS18" s="952"/>
      <c r="AT18" s="952"/>
      <c r="AU18" s="952"/>
      <c r="AV18" s="952"/>
      <c r="AW18" s="952"/>
      <c r="AX18" s="952"/>
      <c r="AY18" s="952"/>
      <c r="AZ18" s="952"/>
      <c r="BA18" s="952"/>
      <c r="BB18" s="952"/>
      <c r="BC18" s="952"/>
      <c r="BD18" s="952"/>
      <c r="BE18" s="952"/>
      <c r="BF18" s="952"/>
      <c r="BG18" s="952"/>
      <c r="BH18" s="952"/>
      <c r="BI18" s="952"/>
      <c r="BJ18" s="952"/>
      <c r="BK18" s="952"/>
      <c r="BL18" s="952"/>
      <c r="BM18" s="952"/>
      <c r="BN18" s="952"/>
      <c r="BO18" s="952"/>
      <c r="BP18" s="952"/>
      <c r="BQ18" s="952"/>
      <c r="BR18" s="952"/>
      <c r="BS18" s="952"/>
      <c r="BT18" s="953"/>
    </row>
    <row r="19" spans="2:72" ht="15" customHeight="1" thickBot="1">
      <c r="B19" s="980"/>
      <c r="C19" s="981"/>
      <c r="D19" s="986"/>
      <c r="E19" s="986"/>
      <c r="F19" s="986"/>
      <c r="G19" s="986"/>
      <c r="H19" s="986"/>
      <c r="I19" s="986"/>
      <c r="J19" s="987"/>
      <c r="K19" s="991"/>
      <c r="L19" s="991"/>
      <c r="M19" s="991"/>
      <c r="N19" s="991"/>
      <c r="O19" s="991"/>
      <c r="P19" s="991"/>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2"/>
      <c r="BO19" s="992"/>
      <c r="BP19" s="992"/>
      <c r="BQ19" s="992"/>
      <c r="BR19" s="992"/>
      <c r="BS19" s="992"/>
      <c r="BT19" s="993"/>
    </row>
    <row r="20" spans="2:72" s="560" customFormat="1" ht="15" customHeight="1">
      <c r="B20" s="976" t="s">
        <v>816</v>
      </c>
      <c r="C20" s="977"/>
      <c r="D20" s="982" t="s">
        <v>815</v>
      </c>
      <c r="E20" s="982"/>
      <c r="F20" s="982"/>
      <c r="G20" s="982"/>
      <c r="H20" s="982"/>
      <c r="I20" s="982"/>
      <c r="J20" s="983"/>
      <c r="K20" s="988" t="s">
        <v>814</v>
      </c>
      <c r="L20" s="988"/>
      <c r="M20" s="988"/>
      <c r="N20" s="988"/>
      <c r="O20" s="988"/>
      <c r="P20" s="988"/>
      <c r="Q20" s="1029" t="s">
        <v>813</v>
      </c>
      <c r="R20" s="1030"/>
      <c r="S20" s="1030"/>
      <c r="T20" s="1030"/>
      <c r="U20" s="1030"/>
      <c r="V20" s="1030"/>
      <c r="W20" s="1030"/>
      <c r="X20" s="1030"/>
      <c r="Y20" s="1031"/>
      <c r="Z20" s="1003" t="s">
        <v>812</v>
      </c>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c r="AX20" s="1001"/>
      <c r="AY20" s="1001"/>
      <c r="AZ20" s="1001"/>
      <c r="BA20" s="1001"/>
      <c r="BB20" s="1001"/>
      <c r="BC20" s="1001"/>
      <c r="BD20" s="1001"/>
      <c r="BE20" s="1001"/>
      <c r="BF20" s="1001"/>
      <c r="BG20" s="1001"/>
      <c r="BH20" s="1001"/>
      <c r="BI20" s="1001"/>
      <c r="BJ20" s="1001"/>
      <c r="BK20" s="1001"/>
      <c r="BL20" s="1001"/>
      <c r="BM20" s="1001"/>
      <c r="BN20" s="1001"/>
      <c r="BO20" s="1001"/>
      <c r="BP20" s="1001"/>
      <c r="BQ20" s="1001"/>
      <c r="BR20" s="1001"/>
      <c r="BS20" s="1001"/>
      <c r="BT20" s="1034"/>
    </row>
    <row r="21" spans="2:72" s="560" customFormat="1" ht="15" customHeight="1">
      <c r="B21" s="978"/>
      <c r="C21" s="979"/>
      <c r="D21" s="984"/>
      <c r="E21" s="984"/>
      <c r="F21" s="984"/>
      <c r="G21" s="984"/>
      <c r="H21" s="984"/>
      <c r="I21" s="984"/>
      <c r="J21" s="985"/>
      <c r="K21" s="989"/>
      <c r="L21" s="989"/>
      <c r="M21" s="989"/>
      <c r="N21" s="989"/>
      <c r="O21" s="989"/>
      <c r="P21" s="989"/>
      <c r="Q21" s="1032"/>
      <c r="R21" s="1033"/>
      <c r="S21" s="1033"/>
      <c r="T21" s="1033"/>
      <c r="U21" s="1033"/>
      <c r="V21" s="1033"/>
      <c r="W21" s="1033"/>
      <c r="X21" s="1033"/>
      <c r="Y21" s="1033"/>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5"/>
      <c r="BI21" s="1025"/>
      <c r="BJ21" s="1025"/>
      <c r="BK21" s="1025"/>
      <c r="BL21" s="1025"/>
      <c r="BM21" s="1025"/>
      <c r="BN21" s="1025"/>
      <c r="BO21" s="1025"/>
      <c r="BP21" s="1025"/>
      <c r="BQ21" s="1025"/>
      <c r="BR21" s="1025"/>
      <c r="BS21" s="1025"/>
      <c r="BT21" s="1026"/>
    </row>
    <row r="22" spans="2:72" s="560" customFormat="1" ht="15" customHeight="1">
      <c r="B22" s="978"/>
      <c r="C22" s="979"/>
      <c r="D22" s="984"/>
      <c r="E22" s="984"/>
      <c r="F22" s="984"/>
      <c r="G22" s="984"/>
      <c r="H22" s="984"/>
      <c r="I22" s="984"/>
      <c r="J22" s="985"/>
      <c r="K22" s="989"/>
      <c r="L22" s="989"/>
      <c r="M22" s="989"/>
      <c r="N22" s="989"/>
      <c r="O22" s="989"/>
      <c r="P22" s="989"/>
      <c r="Q22" s="1033"/>
      <c r="R22" s="1033"/>
      <c r="S22" s="1033"/>
      <c r="T22" s="1033"/>
      <c r="U22" s="1033"/>
      <c r="V22" s="1033"/>
      <c r="W22" s="1033"/>
      <c r="X22" s="1033"/>
      <c r="Y22" s="1033"/>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5"/>
      <c r="AU22" s="1025"/>
      <c r="AV22" s="1025"/>
      <c r="AW22" s="1025"/>
      <c r="AX22" s="1025"/>
      <c r="AY22" s="1025"/>
      <c r="AZ22" s="1025"/>
      <c r="BA22" s="1025"/>
      <c r="BB22" s="1025"/>
      <c r="BC22" s="1025"/>
      <c r="BD22" s="1025"/>
      <c r="BE22" s="1025"/>
      <c r="BF22" s="1025"/>
      <c r="BG22" s="1025"/>
      <c r="BH22" s="1025"/>
      <c r="BI22" s="1025"/>
      <c r="BJ22" s="1025"/>
      <c r="BK22" s="1025"/>
      <c r="BL22" s="1025"/>
      <c r="BM22" s="1025"/>
      <c r="BN22" s="1025"/>
      <c r="BO22" s="1025"/>
      <c r="BP22" s="1025"/>
      <c r="BQ22" s="1025"/>
      <c r="BR22" s="1025"/>
      <c r="BS22" s="1025"/>
      <c r="BT22" s="1026"/>
    </row>
    <row r="23" spans="2:72" s="560" customFormat="1" ht="15" customHeight="1">
      <c r="B23" s="978"/>
      <c r="C23" s="979"/>
      <c r="D23" s="984"/>
      <c r="E23" s="984"/>
      <c r="F23" s="984"/>
      <c r="G23" s="984"/>
      <c r="H23" s="984"/>
      <c r="I23" s="984"/>
      <c r="J23" s="985"/>
      <c r="K23" s="989"/>
      <c r="L23" s="989"/>
      <c r="M23" s="989"/>
      <c r="N23" s="989"/>
      <c r="O23" s="989"/>
      <c r="P23" s="989"/>
      <c r="Q23" s="1033"/>
      <c r="R23" s="1033"/>
      <c r="S23" s="1033"/>
      <c r="T23" s="1033"/>
      <c r="U23" s="1033"/>
      <c r="V23" s="1033"/>
      <c r="W23" s="1033"/>
      <c r="X23" s="1033"/>
      <c r="Y23" s="1033"/>
      <c r="Z23" s="1025"/>
      <c r="AA23" s="1025"/>
      <c r="AB23" s="1025"/>
      <c r="AC23" s="1025"/>
      <c r="AD23" s="1025"/>
      <c r="AE23" s="1025"/>
      <c r="AF23" s="1025"/>
      <c r="AG23" s="1025"/>
      <c r="AH23" s="1025"/>
      <c r="AI23" s="1025"/>
      <c r="AJ23" s="1025"/>
      <c r="AK23" s="1025"/>
      <c r="AL23" s="1025"/>
      <c r="AM23" s="1025"/>
      <c r="AN23" s="1025"/>
      <c r="AO23" s="1025"/>
      <c r="AP23" s="1025"/>
      <c r="AQ23" s="1025"/>
      <c r="AR23" s="1025"/>
      <c r="AS23" s="1025"/>
      <c r="AT23" s="1025"/>
      <c r="AU23" s="1025"/>
      <c r="AV23" s="1025"/>
      <c r="AW23" s="1025"/>
      <c r="AX23" s="1025"/>
      <c r="AY23" s="1025"/>
      <c r="AZ23" s="1025"/>
      <c r="BA23" s="1025"/>
      <c r="BB23" s="1025"/>
      <c r="BC23" s="1025"/>
      <c r="BD23" s="1025"/>
      <c r="BE23" s="1025"/>
      <c r="BF23" s="1025"/>
      <c r="BG23" s="1025"/>
      <c r="BH23" s="1025"/>
      <c r="BI23" s="1025"/>
      <c r="BJ23" s="1025"/>
      <c r="BK23" s="1025"/>
      <c r="BL23" s="1025"/>
      <c r="BM23" s="1025"/>
      <c r="BN23" s="1025"/>
      <c r="BO23" s="1025"/>
      <c r="BP23" s="1025"/>
      <c r="BQ23" s="1025"/>
      <c r="BR23" s="1025"/>
      <c r="BS23" s="1025"/>
      <c r="BT23" s="1026"/>
    </row>
    <row r="24" spans="2:72" s="560" customFormat="1" ht="15" customHeight="1">
      <c r="B24" s="978"/>
      <c r="C24" s="979"/>
      <c r="D24" s="984"/>
      <c r="E24" s="984"/>
      <c r="F24" s="984"/>
      <c r="G24" s="984"/>
      <c r="H24" s="984"/>
      <c r="I24" s="984"/>
      <c r="J24" s="985"/>
      <c r="K24" s="1023" t="s">
        <v>811</v>
      </c>
      <c r="L24" s="1023"/>
      <c r="M24" s="1023"/>
      <c r="N24" s="1023"/>
      <c r="O24" s="1023"/>
      <c r="P24" s="1023"/>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c r="AZ24" s="1025"/>
      <c r="BA24" s="1025"/>
      <c r="BB24" s="1025"/>
      <c r="BC24" s="1025"/>
      <c r="BD24" s="1025"/>
      <c r="BE24" s="1025"/>
      <c r="BF24" s="1025"/>
      <c r="BG24" s="1025"/>
      <c r="BH24" s="1025"/>
      <c r="BI24" s="1025"/>
      <c r="BJ24" s="1025"/>
      <c r="BK24" s="1025"/>
      <c r="BL24" s="1025"/>
      <c r="BM24" s="1025"/>
      <c r="BN24" s="1025"/>
      <c r="BO24" s="1025"/>
      <c r="BP24" s="1025"/>
      <c r="BQ24" s="1025"/>
      <c r="BR24" s="1025"/>
      <c r="BS24" s="1025"/>
      <c r="BT24" s="1026"/>
    </row>
    <row r="25" spans="2:72" s="560" customFormat="1" ht="15" customHeight="1">
      <c r="B25" s="978"/>
      <c r="C25" s="979"/>
      <c r="D25" s="984"/>
      <c r="E25" s="984"/>
      <c r="F25" s="984"/>
      <c r="G25" s="984"/>
      <c r="H25" s="984"/>
      <c r="I25" s="984"/>
      <c r="J25" s="985"/>
      <c r="K25" s="1023"/>
      <c r="L25" s="1023"/>
      <c r="M25" s="1023"/>
      <c r="N25" s="1023"/>
      <c r="O25" s="1023"/>
      <c r="P25" s="1023"/>
      <c r="Q25" s="1025"/>
      <c r="R25" s="1025"/>
      <c r="S25" s="1025"/>
      <c r="T25" s="1025"/>
      <c r="U25" s="1025"/>
      <c r="V25" s="1025"/>
      <c r="W25" s="1025"/>
      <c r="X25" s="1025"/>
      <c r="Y25" s="1025"/>
      <c r="Z25" s="1025"/>
      <c r="AA25" s="1025"/>
      <c r="AB25" s="1025"/>
      <c r="AC25" s="1025"/>
      <c r="AD25" s="1025"/>
      <c r="AE25" s="1025"/>
      <c r="AF25" s="1025"/>
      <c r="AG25" s="1025"/>
      <c r="AH25" s="1025"/>
      <c r="AI25" s="1025"/>
      <c r="AJ25" s="1025"/>
      <c r="AK25" s="1025"/>
      <c r="AL25" s="1025"/>
      <c r="AM25" s="1025"/>
      <c r="AN25" s="1025"/>
      <c r="AO25" s="1025"/>
      <c r="AP25" s="1025"/>
      <c r="AQ25" s="1025"/>
      <c r="AR25" s="1025"/>
      <c r="AS25" s="1025"/>
      <c r="AT25" s="1025"/>
      <c r="AU25" s="1025"/>
      <c r="AV25" s="1025"/>
      <c r="AW25" s="1025"/>
      <c r="AX25" s="1025"/>
      <c r="AY25" s="1025"/>
      <c r="AZ25" s="1025"/>
      <c r="BA25" s="1025"/>
      <c r="BB25" s="1025"/>
      <c r="BC25" s="1025"/>
      <c r="BD25" s="1025"/>
      <c r="BE25" s="1025"/>
      <c r="BF25" s="1025"/>
      <c r="BG25" s="1025"/>
      <c r="BH25" s="1025"/>
      <c r="BI25" s="1025"/>
      <c r="BJ25" s="1025"/>
      <c r="BK25" s="1025"/>
      <c r="BL25" s="1025"/>
      <c r="BM25" s="1025"/>
      <c r="BN25" s="1025"/>
      <c r="BO25" s="1025"/>
      <c r="BP25" s="1025"/>
      <c r="BQ25" s="1025"/>
      <c r="BR25" s="1025"/>
      <c r="BS25" s="1025"/>
      <c r="BT25" s="1026"/>
    </row>
    <row r="26" spans="2:72" s="560" customFormat="1" ht="15" customHeight="1">
      <c r="B26" s="978"/>
      <c r="C26" s="979"/>
      <c r="D26" s="984"/>
      <c r="E26" s="984"/>
      <c r="F26" s="984"/>
      <c r="G26" s="984"/>
      <c r="H26" s="984"/>
      <c r="I26" s="984"/>
      <c r="J26" s="985"/>
      <c r="K26" s="1023"/>
      <c r="L26" s="1023"/>
      <c r="M26" s="1023"/>
      <c r="N26" s="1023"/>
      <c r="O26" s="1023"/>
      <c r="P26" s="1023"/>
      <c r="Q26" s="1025"/>
      <c r="R26" s="1025"/>
      <c r="S26" s="1025"/>
      <c r="T26" s="1025"/>
      <c r="U26" s="1025"/>
      <c r="V26" s="1025"/>
      <c r="W26" s="1025"/>
      <c r="X26" s="1025"/>
      <c r="Y26" s="1025"/>
      <c r="Z26" s="1025"/>
      <c r="AA26" s="1025"/>
      <c r="AB26" s="1025"/>
      <c r="AC26" s="1025"/>
      <c r="AD26" s="1025"/>
      <c r="AE26" s="1025"/>
      <c r="AF26" s="1025"/>
      <c r="AG26" s="1025"/>
      <c r="AH26" s="1025"/>
      <c r="AI26" s="1025"/>
      <c r="AJ26" s="1025"/>
      <c r="AK26" s="1025"/>
      <c r="AL26" s="1025"/>
      <c r="AM26" s="1025"/>
      <c r="AN26" s="1025"/>
      <c r="AO26" s="1025"/>
      <c r="AP26" s="1025"/>
      <c r="AQ26" s="1025"/>
      <c r="AR26" s="1025"/>
      <c r="AS26" s="1025"/>
      <c r="AT26" s="1025"/>
      <c r="AU26" s="1025"/>
      <c r="AV26" s="1025"/>
      <c r="AW26" s="1025"/>
      <c r="AX26" s="1025"/>
      <c r="AY26" s="1025"/>
      <c r="AZ26" s="1025"/>
      <c r="BA26" s="1025"/>
      <c r="BB26" s="1025"/>
      <c r="BC26" s="1025"/>
      <c r="BD26" s="1025"/>
      <c r="BE26" s="1025"/>
      <c r="BF26" s="1025"/>
      <c r="BG26" s="1025"/>
      <c r="BH26" s="1025"/>
      <c r="BI26" s="1025"/>
      <c r="BJ26" s="1025"/>
      <c r="BK26" s="1025"/>
      <c r="BL26" s="1025"/>
      <c r="BM26" s="1025"/>
      <c r="BN26" s="1025"/>
      <c r="BO26" s="1025"/>
      <c r="BP26" s="1025"/>
      <c r="BQ26" s="1025"/>
      <c r="BR26" s="1025"/>
      <c r="BS26" s="1025"/>
      <c r="BT26" s="1026"/>
    </row>
    <row r="27" spans="2:72" s="560" customFormat="1" ht="15" customHeight="1" thickBot="1">
      <c r="B27" s="980"/>
      <c r="C27" s="981"/>
      <c r="D27" s="986"/>
      <c r="E27" s="986"/>
      <c r="F27" s="986"/>
      <c r="G27" s="986"/>
      <c r="H27" s="986"/>
      <c r="I27" s="986"/>
      <c r="J27" s="987"/>
      <c r="K27" s="1024"/>
      <c r="L27" s="1024"/>
      <c r="M27" s="1024"/>
      <c r="N27" s="1024"/>
      <c r="O27" s="1024"/>
      <c r="P27" s="1024"/>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1027"/>
      <c r="AN27" s="1027"/>
      <c r="AO27" s="1027"/>
      <c r="AP27" s="1027"/>
      <c r="AQ27" s="1027"/>
      <c r="AR27" s="1027"/>
      <c r="AS27" s="1027"/>
      <c r="AT27" s="1027"/>
      <c r="AU27" s="1027"/>
      <c r="AV27" s="1027"/>
      <c r="AW27" s="1027"/>
      <c r="AX27" s="1027"/>
      <c r="AY27" s="1027"/>
      <c r="AZ27" s="1027"/>
      <c r="BA27" s="1027"/>
      <c r="BB27" s="1027"/>
      <c r="BC27" s="1027"/>
      <c r="BD27" s="1027"/>
      <c r="BE27" s="1027"/>
      <c r="BF27" s="1027"/>
      <c r="BG27" s="1027"/>
      <c r="BH27" s="1027"/>
      <c r="BI27" s="1027"/>
      <c r="BJ27" s="1027"/>
      <c r="BK27" s="1027"/>
      <c r="BL27" s="1027"/>
      <c r="BM27" s="1027"/>
      <c r="BN27" s="1027"/>
      <c r="BO27" s="1027"/>
      <c r="BP27" s="1027"/>
      <c r="BQ27" s="1027"/>
      <c r="BR27" s="1027"/>
      <c r="BS27" s="1027"/>
      <c r="BT27" s="1028"/>
    </row>
    <row r="28" spans="2:72" s="560" customFormat="1" ht="15" customHeight="1">
      <c r="B28" s="567" t="s">
        <v>810</v>
      </c>
      <c r="C28" s="566"/>
      <c r="D28" s="561"/>
      <c r="E28" s="565" t="s">
        <v>809</v>
      </c>
      <c r="F28" s="561"/>
      <c r="G28" s="564"/>
      <c r="H28" s="564"/>
      <c r="I28" s="564"/>
      <c r="J28" s="564"/>
      <c r="K28" s="563"/>
      <c r="L28" s="563"/>
      <c r="M28" s="563"/>
      <c r="N28" s="563"/>
      <c r="O28" s="563"/>
      <c r="P28" s="563"/>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c r="BP28" s="561"/>
      <c r="BQ28" s="561"/>
      <c r="BR28" s="561"/>
      <c r="BS28" s="561"/>
      <c r="BT28" s="561"/>
    </row>
    <row r="29" spans="2:72" s="560" customFormat="1" ht="15" customHeight="1">
      <c r="B29" s="555" t="s">
        <v>808</v>
      </c>
      <c r="C29" s="555"/>
      <c r="D29" s="555"/>
      <c r="E29" s="529" t="s">
        <v>773</v>
      </c>
      <c r="F29" s="555"/>
      <c r="G29" s="561"/>
      <c r="H29" s="561"/>
      <c r="I29" s="561"/>
      <c r="J29" s="561"/>
      <c r="K29" s="562"/>
      <c r="L29" s="562"/>
      <c r="M29" s="562"/>
      <c r="N29" s="562"/>
      <c r="O29" s="562"/>
      <c r="P29" s="562"/>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1"/>
      <c r="AY29" s="561"/>
      <c r="AZ29" s="561"/>
      <c r="BA29" s="561"/>
      <c r="BB29" s="561"/>
      <c r="BC29" s="561"/>
      <c r="BD29" s="561"/>
      <c r="BE29" s="561"/>
      <c r="BF29" s="561"/>
      <c r="BG29" s="561"/>
      <c r="BH29" s="561"/>
      <c r="BI29" s="561"/>
      <c r="BJ29" s="561"/>
      <c r="BK29" s="561"/>
      <c r="BL29" s="561"/>
      <c r="BM29" s="561"/>
      <c r="BN29" s="561"/>
      <c r="BO29" s="561"/>
      <c r="BP29" s="561"/>
      <c r="BQ29" s="561"/>
      <c r="BR29" s="561"/>
      <c r="BS29" s="561"/>
      <c r="BT29" s="561"/>
    </row>
    <row r="30" spans="2:72" ht="15" customHeight="1">
      <c r="B30" s="491" t="s">
        <v>807</v>
      </c>
      <c r="C30" s="559"/>
      <c r="D30" s="559"/>
      <c r="E30" s="529" t="s">
        <v>806</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row>
  </sheetData>
  <mergeCells count="39">
    <mergeCell ref="B20:C27"/>
    <mergeCell ref="D20:J27"/>
    <mergeCell ref="K20:P23"/>
    <mergeCell ref="K24:P27"/>
    <mergeCell ref="Q24:BT27"/>
    <mergeCell ref="Q20:Y20"/>
    <mergeCell ref="Q21:Y23"/>
    <mergeCell ref="Z20:BT20"/>
    <mergeCell ref="Z21:BT23"/>
    <mergeCell ref="AR3:BI3"/>
    <mergeCell ref="K16:P19"/>
    <mergeCell ref="Q12:Y13"/>
    <mergeCell ref="Q10:Y11"/>
    <mergeCell ref="Z10:AQ11"/>
    <mergeCell ref="AR10:BT11"/>
    <mergeCell ref="BJ3:BT3"/>
    <mergeCell ref="AR4:BI5"/>
    <mergeCell ref="BJ4:BT5"/>
    <mergeCell ref="Q16:BT19"/>
    <mergeCell ref="AR8:BT9"/>
    <mergeCell ref="Z12:AQ13"/>
    <mergeCell ref="AR12:BT13"/>
    <mergeCell ref="Z8:AQ9"/>
    <mergeCell ref="A1:BU1"/>
    <mergeCell ref="B3:C19"/>
    <mergeCell ref="D3:J19"/>
    <mergeCell ref="Q3:AE3"/>
    <mergeCell ref="Q4:AE5"/>
    <mergeCell ref="AF3:AQ3"/>
    <mergeCell ref="AF4:AQ5"/>
    <mergeCell ref="Q14:Y15"/>
    <mergeCell ref="Z14:AQ15"/>
    <mergeCell ref="AR14:BT15"/>
    <mergeCell ref="K3:P15"/>
    <mergeCell ref="Q6:BT6"/>
    <mergeCell ref="Q7:Y7"/>
    <mergeCell ref="Z7:AQ7"/>
    <mergeCell ref="AR7:BT7"/>
    <mergeCell ref="Q8:Y9"/>
  </mergeCells>
  <phoneticPr fontId="2"/>
  <printOptions horizontalCentered="1"/>
  <pageMargins left="0.59055118110236227" right="0.59055118110236227" top="0.59055118110236227" bottom="0.39370078740157483" header="0.51181102362204722" footer="0.19685039370078741"/>
  <pageSetup paperSize="9" orientation="landscape" cellComments="asDisplayed" r:id="rId1"/>
  <headerFooter alignWithMargins="0">
    <oddFooter>&amp;R（令和元&amp;K000000年度版）</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37"/>
  <sheetViews>
    <sheetView view="pageBreakPreview" topLeftCell="A16" zoomScale="85" zoomScaleNormal="100" zoomScaleSheetLayoutView="85" workbookViewId="0">
      <selection activeCell="K29" sqref="K29:BT35"/>
    </sheetView>
  </sheetViews>
  <sheetFormatPr defaultColWidth="1.875" defaultRowHeight="15" customHeight="1"/>
  <cols>
    <col min="1" max="16384" width="1.875" style="555"/>
  </cols>
  <sheetData>
    <row r="1" spans="1:78" ht="15" customHeight="1">
      <c r="A1" s="869"/>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69"/>
      <c r="AY1" s="869"/>
      <c r="AZ1" s="869"/>
      <c r="BA1" s="869"/>
      <c r="BB1" s="869"/>
      <c r="BC1" s="869"/>
      <c r="BD1" s="869"/>
      <c r="BE1" s="869"/>
      <c r="BF1" s="869"/>
      <c r="BG1" s="869"/>
      <c r="BH1" s="869"/>
      <c r="BI1" s="869"/>
      <c r="BJ1" s="869"/>
      <c r="BK1" s="869"/>
      <c r="BL1" s="869"/>
      <c r="BM1" s="869"/>
      <c r="BN1" s="869"/>
      <c r="BO1" s="869"/>
      <c r="BP1" s="869"/>
      <c r="BQ1" s="869"/>
      <c r="BR1" s="869"/>
      <c r="BS1" s="869"/>
      <c r="BT1" s="869"/>
      <c r="BU1" s="869"/>
    </row>
    <row r="2" spans="1:78" ht="15" customHeight="1" thickBot="1">
      <c r="B2" s="555" t="s">
        <v>804</v>
      </c>
      <c r="BB2" s="558"/>
      <c r="BT2" s="557" t="s">
        <v>803</v>
      </c>
    </row>
    <row r="3" spans="1:78" ht="15" customHeight="1">
      <c r="B3" s="976" t="s">
        <v>830</v>
      </c>
      <c r="C3" s="1045"/>
      <c r="D3" s="1035" t="s">
        <v>829</v>
      </c>
      <c r="E3" s="1035"/>
      <c r="F3" s="1035"/>
      <c r="G3" s="1035"/>
      <c r="H3" s="1035"/>
      <c r="I3" s="1035"/>
      <c r="J3" s="1036"/>
      <c r="K3" s="1059" t="s">
        <v>828</v>
      </c>
      <c r="L3" s="1059"/>
      <c r="M3" s="1059"/>
      <c r="N3" s="1059"/>
      <c r="O3" s="1059"/>
      <c r="P3" s="1059"/>
      <c r="Q3" s="1059"/>
      <c r="R3" s="1059"/>
      <c r="S3" s="1059"/>
      <c r="T3" s="1059"/>
      <c r="U3" s="1059"/>
      <c r="V3" s="1060"/>
      <c r="W3" s="1067" t="s">
        <v>827</v>
      </c>
      <c r="X3" s="1068"/>
      <c r="Y3" s="1068"/>
      <c r="Z3" s="1068"/>
      <c r="AA3" s="1068"/>
      <c r="AB3" s="1068"/>
      <c r="AC3" s="1068"/>
      <c r="AD3" s="1068"/>
      <c r="AE3" s="1068"/>
      <c r="AF3" s="1068"/>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0"/>
    </row>
    <row r="4" spans="1:78" ht="15" customHeight="1">
      <c r="B4" s="1046"/>
      <c r="C4" s="1047"/>
      <c r="D4" s="1037"/>
      <c r="E4" s="1037"/>
      <c r="F4" s="1037"/>
      <c r="G4" s="1037"/>
      <c r="H4" s="1037"/>
      <c r="I4" s="1037"/>
      <c r="J4" s="1038"/>
      <c r="K4" s="1061"/>
      <c r="L4" s="1061"/>
      <c r="M4" s="1061"/>
      <c r="N4" s="1061"/>
      <c r="O4" s="1061"/>
      <c r="P4" s="1061"/>
      <c r="Q4" s="1061"/>
      <c r="R4" s="1061"/>
      <c r="S4" s="1061"/>
      <c r="T4" s="1061"/>
      <c r="U4" s="1061"/>
      <c r="V4" s="1043"/>
      <c r="W4" s="957"/>
      <c r="X4" s="958"/>
      <c r="Y4" s="958"/>
      <c r="Z4" s="958"/>
      <c r="AA4" s="958"/>
      <c r="AB4" s="958"/>
      <c r="AC4" s="958"/>
      <c r="AD4" s="958"/>
      <c r="AE4" s="958"/>
      <c r="AF4" s="958"/>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69"/>
      <c r="BO4" s="569"/>
      <c r="BP4" s="569"/>
      <c r="BQ4" s="569"/>
      <c r="BR4" s="569"/>
      <c r="BS4" s="569"/>
      <c r="BT4" s="568"/>
    </row>
    <row r="5" spans="1:78" ht="15" customHeight="1">
      <c r="B5" s="1046"/>
      <c r="C5" s="1047"/>
      <c r="D5" s="1037"/>
      <c r="E5" s="1037"/>
      <c r="F5" s="1037"/>
      <c r="G5" s="1037"/>
      <c r="H5" s="1037"/>
      <c r="I5" s="1037"/>
      <c r="J5" s="1038"/>
      <c r="K5" s="1065" t="s">
        <v>826</v>
      </c>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6"/>
    </row>
    <row r="6" spans="1:78" ht="22.5" customHeight="1">
      <c r="B6" s="1046"/>
      <c r="C6" s="1047"/>
      <c r="D6" s="1037"/>
      <c r="E6" s="1037"/>
      <c r="F6" s="1037"/>
      <c r="G6" s="1037"/>
      <c r="H6" s="1037"/>
      <c r="I6" s="1037"/>
      <c r="J6" s="1038"/>
      <c r="K6" s="1041" t="s">
        <v>778</v>
      </c>
      <c r="L6" s="1042"/>
      <c r="M6" s="1042"/>
      <c r="N6" s="1042"/>
      <c r="O6" s="1042"/>
      <c r="P6" s="1042"/>
      <c r="Q6" s="1042"/>
      <c r="R6" s="1042"/>
      <c r="S6" s="1042" t="s">
        <v>791</v>
      </c>
      <c r="T6" s="1042"/>
      <c r="U6" s="1042"/>
      <c r="V6" s="1042"/>
      <c r="W6" s="1042"/>
      <c r="X6" s="1042"/>
      <c r="Y6" s="1042"/>
      <c r="Z6" s="1042"/>
      <c r="AA6" s="1042" t="s">
        <v>790</v>
      </c>
      <c r="AB6" s="1042"/>
      <c r="AC6" s="1042"/>
      <c r="AD6" s="1042"/>
      <c r="AE6" s="1042"/>
      <c r="AF6" s="1042"/>
      <c r="AG6" s="1042"/>
      <c r="AH6" s="1042"/>
      <c r="AI6" s="1042"/>
      <c r="AJ6" s="1042"/>
      <c r="AK6" s="1042"/>
      <c r="AL6" s="1042"/>
      <c r="AM6" s="1042" t="s">
        <v>789</v>
      </c>
      <c r="AN6" s="1042"/>
      <c r="AO6" s="1042"/>
      <c r="AP6" s="1042"/>
      <c r="AQ6" s="1042"/>
      <c r="AR6" s="1042"/>
      <c r="AS6" s="1042"/>
      <c r="AT6" s="1042"/>
      <c r="AU6" s="1042"/>
      <c r="AV6" s="1042"/>
      <c r="AW6" s="1042"/>
      <c r="AX6" s="1042"/>
      <c r="AY6" s="1042" t="s">
        <v>825</v>
      </c>
      <c r="AZ6" s="1042"/>
      <c r="BA6" s="1042"/>
      <c r="BB6" s="1042"/>
      <c r="BC6" s="1042"/>
      <c r="BD6" s="1042"/>
      <c r="BE6" s="1042"/>
      <c r="BF6" s="1042"/>
      <c r="BG6" s="1042"/>
      <c r="BH6" s="1042"/>
      <c r="BI6" s="1042"/>
      <c r="BJ6" s="1042"/>
      <c r="BK6" s="1042"/>
      <c r="BL6" s="1042"/>
      <c r="BM6" s="1042"/>
      <c r="BN6" s="1042"/>
      <c r="BO6" s="1042"/>
      <c r="BP6" s="1042"/>
      <c r="BQ6" s="1042"/>
      <c r="BR6" s="1042"/>
      <c r="BS6" s="1042"/>
      <c r="BT6" s="1063"/>
    </row>
    <row r="7" spans="1:78" ht="22.5" customHeight="1">
      <c r="B7" s="1046"/>
      <c r="C7" s="1047"/>
      <c r="D7" s="1037"/>
      <c r="E7" s="1037"/>
      <c r="F7" s="1037"/>
      <c r="G7" s="1037"/>
      <c r="H7" s="1037"/>
      <c r="I7" s="1037"/>
      <c r="J7" s="1038"/>
      <c r="K7" s="1043"/>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4"/>
      <c r="AY7" s="1044"/>
      <c r="AZ7" s="1044"/>
      <c r="BA7" s="1044"/>
      <c r="BB7" s="1044"/>
      <c r="BC7" s="1044"/>
      <c r="BD7" s="1044"/>
      <c r="BE7" s="1044"/>
      <c r="BF7" s="1044"/>
      <c r="BG7" s="1044"/>
      <c r="BH7" s="1044"/>
      <c r="BI7" s="1044"/>
      <c r="BJ7" s="1044"/>
      <c r="BK7" s="1044"/>
      <c r="BL7" s="1044"/>
      <c r="BM7" s="1044"/>
      <c r="BN7" s="1044"/>
      <c r="BO7" s="1044"/>
      <c r="BP7" s="1044"/>
      <c r="BQ7" s="1044"/>
      <c r="BR7" s="1044"/>
      <c r="BS7" s="1044"/>
      <c r="BT7" s="1064"/>
    </row>
    <row r="8" spans="1:78" ht="15" customHeight="1">
      <c r="B8" s="1046"/>
      <c r="C8" s="1047"/>
      <c r="D8" s="1037"/>
      <c r="E8" s="1037"/>
      <c r="F8" s="1037"/>
      <c r="G8" s="1037"/>
      <c r="H8" s="1037"/>
      <c r="I8" s="1037"/>
      <c r="J8" s="1038"/>
      <c r="K8" s="1062"/>
      <c r="L8" s="1055"/>
      <c r="M8" s="1055"/>
      <c r="N8" s="1055"/>
      <c r="O8" s="1055"/>
      <c r="P8" s="1055"/>
      <c r="Q8" s="1055"/>
      <c r="R8" s="1055"/>
      <c r="S8" s="1057"/>
      <c r="T8" s="1057"/>
      <c r="U8" s="1057"/>
      <c r="V8" s="1057"/>
      <c r="W8" s="1057"/>
      <c r="X8" s="1057"/>
      <c r="Y8" s="1057"/>
      <c r="Z8" s="1057"/>
      <c r="AA8" s="1051"/>
      <c r="AB8" s="1051"/>
      <c r="AC8" s="1051"/>
      <c r="AD8" s="1051"/>
      <c r="AE8" s="1051"/>
      <c r="AF8" s="1051"/>
      <c r="AG8" s="1051"/>
      <c r="AH8" s="1051"/>
      <c r="AI8" s="1051"/>
      <c r="AJ8" s="1051"/>
      <c r="AK8" s="1051"/>
      <c r="AL8" s="1051"/>
      <c r="AM8" s="1051"/>
      <c r="AN8" s="1051"/>
      <c r="AO8" s="1051"/>
      <c r="AP8" s="1051"/>
      <c r="AQ8" s="1051"/>
      <c r="AR8" s="1051"/>
      <c r="AS8" s="1051"/>
      <c r="AT8" s="1051"/>
      <c r="AU8" s="1051"/>
      <c r="AV8" s="1051"/>
      <c r="AW8" s="1051"/>
      <c r="AX8" s="1051"/>
      <c r="AY8" s="1050"/>
      <c r="AZ8" s="1051"/>
      <c r="BA8" s="1051"/>
      <c r="BB8" s="1051"/>
      <c r="BC8" s="1051"/>
      <c r="BD8" s="1051"/>
      <c r="BE8" s="1051"/>
      <c r="BF8" s="1051"/>
      <c r="BG8" s="1051"/>
      <c r="BH8" s="1051"/>
      <c r="BI8" s="1051"/>
      <c r="BJ8" s="1051"/>
      <c r="BK8" s="1051"/>
      <c r="BL8" s="1051"/>
      <c r="BM8" s="1051"/>
      <c r="BN8" s="1051"/>
      <c r="BO8" s="1051"/>
      <c r="BP8" s="1051"/>
      <c r="BQ8" s="1051"/>
      <c r="BR8" s="1051"/>
      <c r="BS8" s="1051"/>
      <c r="BT8" s="1052"/>
    </row>
    <row r="9" spans="1:78" ht="15" customHeight="1">
      <c r="B9" s="1046"/>
      <c r="C9" s="1047"/>
      <c r="D9" s="1037"/>
      <c r="E9" s="1037"/>
      <c r="F9" s="1037"/>
      <c r="G9" s="1037"/>
      <c r="H9" s="1037"/>
      <c r="I9" s="1037"/>
      <c r="J9" s="1038"/>
      <c r="K9" s="959"/>
      <c r="L9" s="1056"/>
      <c r="M9" s="1056"/>
      <c r="N9" s="1056"/>
      <c r="O9" s="1056"/>
      <c r="P9" s="1056"/>
      <c r="Q9" s="1056"/>
      <c r="R9" s="1056"/>
      <c r="S9" s="1058"/>
      <c r="T9" s="1058"/>
      <c r="U9" s="1058"/>
      <c r="V9" s="1058"/>
      <c r="W9" s="1058"/>
      <c r="X9" s="1058"/>
      <c r="Y9" s="1058"/>
      <c r="Z9" s="1058"/>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c r="BE9" s="1053"/>
      <c r="BF9" s="1053"/>
      <c r="BG9" s="1053"/>
      <c r="BH9" s="1053"/>
      <c r="BI9" s="1053"/>
      <c r="BJ9" s="1053"/>
      <c r="BK9" s="1053"/>
      <c r="BL9" s="1053"/>
      <c r="BM9" s="1053"/>
      <c r="BN9" s="1053"/>
      <c r="BO9" s="1053"/>
      <c r="BP9" s="1053"/>
      <c r="BQ9" s="1053"/>
      <c r="BR9" s="1053"/>
      <c r="BS9" s="1053"/>
      <c r="BT9" s="1054"/>
    </row>
    <row r="10" spans="1:78" ht="15" customHeight="1">
      <c r="B10" s="1046"/>
      <c r="C10" s="1047"/>
      <c r="D10" s="1037"/>
      <c r="E10" s="1037"/>
      <c r="F10" s="1037"/>
      <c r="G10" s="1037"/>
      <c r="H10" s="1037"/>
      <c r="I10" s="1037"/>
      <c r="J10" s="1038"/>
      <c r="K10" s="956"/>
      <c r="L10" s="1055"/>
      <c r="M10" s="1055"/>
      <c r="N10" s="1055"/>
      <c r="O10" s="1055"/>
      <c r="P10" s="1055"/>
      <c r="Q10" s="1055"/>
      <c r="R10" s="1055"/>
      <c r="S10" s="1057"/>
      <c r="T10" s="1057"/>
      <c r="U10" s="1057"/>
      <c r="V10" s="1057"/>
      <c r="W10" s="1057"/>
      <c r="X10" s="1057"/>
      <c r="Y10" s="1057"/>
      <c r="Z10" s="1057"/>
      <c r="AA10" s="1051"/>
      <c r="AB10" s="1051"/>
      <c r="AC10" s="1051"/>
      <c r="AD10" s="1051"/>
      <c r="AE10" s="1051"/>
      <c r="AF10" s="1051"/>
      <c r="AG10" s="1051"/>
      <c r="AH10" s="1051"/>
      <c r="AI10" s="1051"/>
      <c r="AJ10" s="1051"/>
      <c r="AK10" s="1051"/>
      <c r="AL10" s="1051"/>
      <c r="AM10" s="1051"/>
      <c r="AN10" s="1051"/>
      <c r="AO10" s="1051"/>
      <c r="AP10" s="1051"/>
      <c r="AQ10" s="1051"/>
      <c r="AR10" s="1051"/>
      <c r="AS10" s="1051"/>
      <c r="AT10" s="1051"/>
      <c r="AU10" s="1051"/>
      <c r="AV10" s="1051"/>
      <c r="AW10" s="1051"/>
      <c r="AX10" s="1051"/>
      <c r="AY10" s="1051"/>
      <c r="AZ10" s="1051"/>
      <c r="BA10" s="1051"/>
      <c r="BB10" s="1051"/>
      <c r="BC10" s="1051"/>
      <c r="BD10" s="1051"/>
      <c r="BE10" s="1051"/>
      <c r="BF10" s="1051"/>
      <c r="BG10" s="1051"/>
      <c r="BH10" s="1051"/>
      <c r="BI10" s="1051"/>
      <c r="BJ10" s="1051"/>
      <c r="BK10" s="1051"/>
      <c r="BL10" s="1051"/>
      <c r="BM10" s="1051"/>
      <c r="BN10" s="1051"/>
      <c r="BO10" s="1051"/>
      <c r="BP10" s="1051"/>
      <c r="BQ10" s="1051"/>
      <c r="BR10" s="1051"/>
      <c r="BS10" s="1051"/>
      <c r="BT10" s="1052"/>
      <c r="BY10" s="556"/>
      <c r="BZ10" s="556"/>
    </row>
    <row r="11" spans="1:78" ht="15" customHeight="1">
      <c r="B11" s="1046"/>
      <c r="C11" s="1047"/>
      <c r="D11" s="1037"/>
      <c r="E11" s="1037"/>
      <c r="F11" s="1037"/>
      <c r="G11" s="1037"/>
      <c r="H11" s="1037"/>
      <c r="I11" s="1037"/>
      <c r="J11" s="1038"/>
      <c r="K11" s="959"/>
      <c r="L11" s="1056"/>
      <c r="M11" s="1056"/>
      <c r="N11" s="1056"/>
      <c r="O11" s="1056"/>
      <c r="P11" s="1056"/>
      <c r="Q11" s="1056"/>
      <c r="R11" s="1056"/>
      <c r="S11" s="1058"/>
      <c r="T11" s="1058"/>
      <c r="U11" s="1058"/>
      <c r="V11" s="1058"/>
      <c r="W11" s="1058"/>
      <c r="X11" s="1058"/>
      <c r="Y11" s="1058"/>
      <c r="Z11" s="1058"/>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3"/>
      <c r="BH11" s="1053"/>
      <c r="BI11" s="1053"/>
      <c r="BJ11" s="1053"/>
      <c r="BK11" s="1053"/>
      <c r="BL11" s="1053"/>
      <c r="BM11" s="1053"/>
      <c r="BN11" s="1053"/>
      <c r="BO11" s="1053"/>
      <c r="BP11" s="1053"/>
      <c r="BQ11" s="1053"/>
      <c r="BR11" s="1053"/>
      <c r="BS11" s="1053"/>
      <c r="BT11" s="1054"/>
      <c r="BY11" s="556"/>
      <c r="BZ11" s="556"/>
    </row>
    <row r="12" spans="1:78" ht="15" customHeight="1">
      <c r="B12" s="1046"/>
      <c r="C12" s="1047"/>
      <c r="D12" s="1037"/>
      <c r="E12" s="1037"/>
      <c r="F12" s="1037"/>
      <c r="G12" s="1037"/>
      <c r="H12" s="1037"/>
      <c r="I12" s="1037"/>
      <c r="J12" s="1038"/>
      <c r="K12" s="956"/>
      <c r="L12" s="1055"/>
      <c r="M12" s="1055"/>
      <c r="N12" s="1055"/>
      <c r="O12" s="1055"/>
      <c r="P12" s="1055"/>
      <c r="Q12" s="1055"/>
      <c r="R12" s="1055"/>
      <c r="S12" s="1057"/>
      <c r="T12" s="1057"/>
      <c r="U12" s="1057"/>
      <c r="V12" s="1057"/>
      <c r="W12" s="1057"/>
      <c r="X12" s="1057"/>
      <c r="Y12" s="1057"/>
      <c r="Z12" s="1057"/>
      <c r="AA12" s="1051"/>
      <c r="AB12" s="1051"/>
      <c r="AC12" s="1051"/>
      <c r="AD12" s="1051"/>
      <c r="AE12" s="1051"/>
      <c r="AF12" s="1051"/>
      <c r="AG12" s="1051"/>
      <c r="AH12" s="1051"/>
      <c r="AI12" s="1051"/>
      <c r="AJ12" s="1051"/>
      <c r="AK12" s="1051"/>
      <c r="AL12" s="1051"/>
      <c r="AM12" s="1051"/>
      <c r="AN12" s="1051"/>
      <c r="AO12" s="1051"/>
      <c r="AP12" s="1051"/>
      <c r="AQ12" s="1051"/>
      <c r="AR12" s="1051"/>
      <c r="AS12" s="1051"/>
      <c r="AT12" s="1051"/>
      <c r="AU12" s="1051"/>
      <c r="AV12" s="1051"/>
      <c r="AW12" s="1051"/>
      <c r="AX12" s="1051"/>
      <c r="AY12" s="1051"/>
      <c r="AZ12" s="1051"/>
      <c r="BA12" s="1051"/>
      <c r="BB12" s="1051"/>
      <c r="BC12" s="1051"/>
      <c r="BD12" s="1051"/>
      <c r="BE12" s="1051"/>
      <c r="BF12" s="1051"/>
      <c r="BG12" s="1051"/>
      <c r="BH12" s="1051"/>
      <c r="BI12" s="1051"/>
      <c r="BJ12" s="1051"/>
      <c r="BK12" s="1051"/>
      <c r="BL12" s="1051"/>
      <c r="BM12" s="1051"/>
      <c r="BN12" s="1051"/>
      <c r="BO12" s="1051"/>
      <c r="BP12" s="1051"/>
      <c r="BQ12" s="1051"/>
      <c r="BR12" s="1051"/>
      <c r="BS12" s="1051"/>
      <c r="BT12" s="1052"/>
      <c r="BY12" s="556"/>
      <c r="BZ12" s="556"/>
    </row>
    <row r="13" spans="1:78" ht="15" customHeight="1">
      <c r="B13" s="1046"/>
      <c r="C13" s="1047"/>
      <c r="D13" s="1037"/>
      <c r="E13" s="1037"/>
      <c r="F13" s="1037"/>
      <c r="G13" s="1037"/>
      <c r="H13" s="1037"/>
      <c r="I13" s="1037"/>
      <c r="J13" s="1038"/>
      <c r="K13" s="959"/>
      <c r="L13" s="1056"/>
      <c r="M13" s="1056"/>
      <c r="N13" s="1056"/>
      <c r="O13" s="1056"/>
      <c r="P13" s="1056"/>
      <c r="Q13" s="1056"/>
      <c r="R13" s="1056"/>
      <c r="S13" s="1058"/>
      <c r="T13" s="1058"/>
      <c r="U13" s="1058"/>
      <c r="V13" s="1058"/>
      <c r="W13" s="1058"/>
      <c r="X13" s="1058"/>
      <c r="Y13" s="1058"/>
      <c r="Z13" s="1058"/>
      <c r="AA13" s="1053"/>
      <c r="AB13" s="1053"/>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c r="BE13" s="1053"/>
      <c r="BF13" s="1053"/>
      <c r="BG13" s="1053"/>
      <c r="BH13" s="1053"/>
      <c r="BI13" s="1053"/>
      <c r="BJ13" s="1053"/>
      <c r="BK13" s="1053"/>
      <c r="BL13" s="1053"/>
      <c r="BM13" s="1053"/>
      <c r="BN13" s="1053"/>
      <c r="BO13" s="1053"/>
      <c r="BP13" s="1053"/>
      <c r="BQ13" s="1053"/>
      <c r="BR13" s="1053"/>
      <c r="BS13" s="1053"/>
      <c r="BT13" s="1054"/>
      <c r="BY13" s="556"/>
      <c r="BZ13" s="556"/>
    </row>
    <row r="14" spans="1:78" ht="15" customHeight="1">
      <c r="B14" s="1046"/>
      <c r="C14" s="1047"/>
      <c r="D14" s="1037"/>
      <c r="E14" s="1037"/>
      <c r="F14" s="1037"/>
      <c r="G14" s="1037"/>
      <c r="H14" s="1037"/>
      <c r="I14" s="1037"/>
      <c r="J14" s="1038"/>
      <c r="K14" s="956"/>
      <c r="L14" s="1055"/>
      <c r="M14" s="1055"/>
      <c r="N14" s="1055"/>
      <c r="O14" s="1055"/>
      <c r="P14" s="1055"/>
      <c r="Q14" s="1055"/>
      <c r="R14" s="1055"/>
      <c r="S14" s="1057"/>
      <c r="T14" s="1057"/>
      <c r="U14" s="1057"/>
      <c r="V14" s="1057"/>
      <c r="W14" s="1057"/>
      <c r="X14" s="1057"/>
      <c r="Y14" s="1057"/>
      <c r="Z14" s="1057"/>
      <c r="AA14" s="1051"/>
      <c r="AB14" s="1051"/>
      <c r="AC14" s="1051"/>
      <c r="AD14" s="1051"/>
      <c r="AE14" s="1051"/>
      <c r="AF14" s="1051"/>
      <c r="AG14" s="1051"/>
      <c r="AH14" s="1051"/>
      <c r="AI14" s="1051"/>
      <c r="AJ14" s="1051"/>
      <c r="AK14" s="1051"/>
      <c r="AL14" s="1051"/>
      <c r="AM14" s="1051"/>
      <c r="AN14" s="1051"/>
      <c r="AO14" s="1051"/>
      <c r="AP14" s="1051"/>
      <c r="AQ14" s="1051"/>
      <c r="AR14" s="1051"/>
      <c r="AS14" s="1051"/>
      <c r="AT14" s="1051"/>
      <c r="AU14" s="1051"/>
      <c r="AV14" s="1051"/>
      <c r="AW14" s="1051"/>
      <c r="AX14" s="1051"/>
      <c r="AY14" s="1051"/>
      <c r="AZ14" s="1051"/>
      <c r="BA14" s="1051"/>
      <c r="BB14" s="1051"/>
      <c r="BC14" s="1051"/>
      <c r="BD14" s="1051"/>
      <c r="BE14" s="1051"/>
      <c r="BF14" s="1051"/>
      <c r="BG14" s="1051"/>
      <c r="BH14" s="1051"/>
      <c r="BI14" s="1051"/>
      <c r="BJ14" s="1051"/>
      <c r="BK14" s="1051"/>
      <c r="BL14" s="1051"/>
      <c r="BM14" s="1051"/>
      <c r="BN14" s="1051"/>
      <c r="BO14" s="1051"/>
      <c r="BP14" s="1051"/>
      <c r="BQ14" s="1051"/>
      <c r="BR14" s="1051"/>
      <c r="BS14" s="1051"/>
      <c r="BT14" s="1052"/>
      <c r="BY14" s="556"/>
      <c r="BZ14" s="556"/>
    </row>
    <row r="15" spans="1:78" ht="15" customHeight="1">
      <c r="B15" s="1046"/>
      <c r="C15" s="1047"/>
      <c r="D15" s="1037"/>
      <c r="E15" s="1037"/>
      <c r="F15" s="1037"/>
      <c r="G15" s="1037"/>
      <c r="H15" s="1037"/>
      <c r="I15" s="1037"/>
      <c r="J15" s="1038"/>
      <c r="K15" s="959"/>
      <c r="L15" s="1056"/>
      <c r="M15" s="1056"/>
      <c r="N15" s="1056"/>
      <c r="O15" s="1056"/>
      <c r="P15" s="1056"/>
      <c r="Q15" s="1056"/>
      <c r="R15" s="1056"/>
      <c r="S15" s="1058"/>
      <c r="T15" s="1058"/>
      <c r="U15" s="1058"/>
      <c r="V15" s="1058"/>
      <c r="W15" s="1058"/>
      <c r="X15" s="1058"/>
      <c r="Y15" s="1058"/>
      <c r="Z15" s="1058"/>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BS15" s="1053"/>
      <c r="BT15" s="1054"/>
    </row>
    <row r="16" spans="1:78" ht="15" customHeight="1">
      <c r="B16" s="1046"/>
      <c r="C16" s="1047"/>
      <c r="D16" s="1037"/>
      <c r="E16" s="1037"/>
      <c r="F16" s="1037"/>
      <c r="G16" s="1037"/>
      <c r="H16" s="1037"/>
      <c r="I16" s="1037"/>
      <c r="J16" s="1038"/>
      <c r="K16" s="956"/>
      <c r="L16" s="1055"/>
      <c r="M16" s="1055"/>
      <c r="N16" s="1055"/>
      <c r="O16" s="1055"/>
      <c r="P16" s="1055"/>
      <c r="Q16" s="1055"/>
      <c r="R16" s="1055"/>
      <c r="S16" s="1057"/>
      <c r="T16" s="1057"/>
      <c r="U16" s="1057"/>
      <c r="V16" s="1057"/>
      <c r="W16" s="1057"/>
      <c r="X16" s="1057"/>
      <c r="Y16" s="1057"/>
      <c r="Z16" s="1057"/>
      <c r="AA16" s="1051"/>
      <c r="AB16" s="1051"/>
      <c r="AC16" s="1051"/>
      <c r="AD16" s="1051"/>
      <c r="AE16" s="1051"/>
      <c r="AF16" s="1051"/>
      <c r="AG16" s="1051"/>
      <c r="AH16" s="1051"/>
      <c r="AI16" s="1051"/>
      <c r="AJ16" s="1051"/>
      <c r="AK16" s="1051"/>
      <c r="AL16" s="1051"/>
      <c r="AM16" s="1051"/>
      <c r="AN16" s="1051"/>
      <c r="AO16" s="1051"/>
      <c r="AP16" s="1051"/>
      <c r="AQ16" s="1051"/>
      <c r="AR16" s="1051"/>
      <c r="AS16" s="1051"/>
      <c r="AT16" s="1051"/>
      <c r="AU16" s="1051"/>
      <c r="AV16" s="1051"/>
      <c r="AW16" s="1051"/>
      <c r="AX16" s="1051"/>
      <c r="AY16" s="1051"/>
      <c r="AZ16" s="1051"/>
      <c r="BA16" s="1051"/>
      <c r="BB16" s="1051"/>
      <c r="BC16" s="1051"/>
      <c r="BD16" s="1051"/>
      <c r="BE16" s="1051"/>
      <c r="BF16" s="1051"/>
      <c r="BG16" s="1051"/>
      <c r="BH16" s="1051"/>
      <c r="BI16" s="1051"/>
      <c r="BJ16" s="1051"/>
      <c r="BK16" s="1051"/>
      <c r="BL16" s="1051"/>
      <c r="BM16" s="1051"/>
      <c r="BN16" s="1051"/>
      <c r="BO16" s="1051"/>
      <c r="BP16" s="1051"/>
      <c r="BQ16" s="1051"/>
      <c r="BR16" s="1051"/>
      <c r="BS16" s="1051"/>
      <c r="BT16" s="1052"/>
    </row>
    <row r="17" spans="2:72" ht="15" customHeight="1">
      <c r="B17" s="1046"/>
      <c r="C17" s="1047"/>
      <c r="D17" s="1037"/>
      <c r="E17" s="1037"/>
      <c r="F17" s="1037"/>
      <c r="G17" s="1037"/>
      <c r="H17" s="1037"/>
      <c r="I17" s="1037"/>
      <c r="J17" s="1038"/>
      <c r="K17" s="959"/>
      <c r="L17" s="1056"/>
      <c r="M17" s="1056"/>
      <c r="N17" s="1056"/>
      <c r="O17" s="1056"/>
      <c r="P17" s="1056"/>
      <c r="Q17" s="1056"/>
      <c r="R17" s="1056"/>
      <c r="S17" s="1058"/>
      <c r="T17" s="1058"/>
      <c r="U17" s="1058"/>
      <c r="V17" s="1058"/>
      <c r="W17" s="1058"/>
      <c r="X17" s="1058"/>
      <c r="Y17" s="1058"/>
      <c r="Z17" s="1058"/>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1053"/>
      <c r="BM17" s="1053"/>
      <c r="BN17" s="1053"/>
      <c r="BO17" s="1053"/>
      <c r="BP17" s="1053"/>
      <c r="BQ17" s="1053"/>
      <c r="BR17" s="1053"/>
      <c r="BS17" s="1053"/>
      <c r="BT17" s="1054"/>
    </row>
    <row r="18" spans="2:72" ht="15" customHeight="1">
      <c r="B18" s="1046"/>
      <c r="C18" s="1047"/>
      <c r="D18" s="1037"/>
      <c r="E18" s="1037"/>
      <c r="F18" s="1037"/>
      <c r="G18" s="1037"/>
      <c r="H18" s="1037"/>
      <c r="I18" s="1037"/>
      <c r="J18" s="1038"/>
      <c r="K18" s="956"/>
      <c r="L18" s="1055"/>
      <c r="M18" s="1055"/>
      <c r="N18" s="1055"/>
      <c r="O18" s="1055"/>
      <c r="P18" s="1055"/>
      <c r="Q18" s="1055"/>
      <c r="R18" s="1055"/>
      <c r="S18" s="1057"/>
      <c r="T18" s="1057"/>
      <c r="U18" s="1057"/>
      <c r="V18" s="1057"/>
      <c r="W18" s="1057"/>
      <c r="X18" s="1057"/>
      <c r="Y18" s="1057"/>
      <c r="Z18" s="1057"/>
      <c r="AA18" s="1051"/>
      <c r="AB18" s="1051"/>
      <c r="AC18" s="1051"/>
      <c r="AD18" s="1051"/>
      <c r="AE18" s="1051"/>
      <c r="AF18" s="1051"/>
      <c r="AG18" s="1051"/>
      <c r="AH18" s="1051"/>
      <c r="AI18" s="1051"/>
      <c r="AJ18" s="1051"/>
      <c r="AK18" s="1051"/>
      <c r="AL18" s="1051"/>
      <c r="AM18" s="1051"/>
      <c r="AN18" s="1051"/>
      <c r="AO18" s="1051"/>
      <c r="AP18" s="1051"/>
      <c r="AQ18" s="1051"/>
      <c r="AR18" s="1051"/>
      <c r="AS18" s="1051"/>
      <c r="AT18" s="1051"/>
      <c r="AU18" s="1051"/>
      <c r="AV18" s="1051"/>
      <c r="AW18" s="1051"/>
      <c r="AX18" s="1051"/>
      <c r="AY18" s="1051"/>
      <c r="AZ18" s="1051"/>
      <c r="BA18" s="1051"/>
      <c r="BB18" s="1051"/>
      <c r="BC18" s="1051"/>
      <c r="BD18" s="1051"/>
      <c r="BE18" s="1051"/>
      <c r="BF18" s="1051"/>
      <c r="BG18" s="1051"/>
      <c r="BH18" s="1051"/>
      <c r="BI18" s="1051"/>
      <c r="BJ18" s="1051"/>
      <c r="BK18" s="1051"/>
      <c r="BL18" s="1051"/>
      <c r="BM18" s="1051"/>
      <c r="BN18" s="1051"/>
      <c r="BO18" s="1051"/>
      <c r="BP18" s="1051"/>
      <c r="BQ18" s="1051"/>
      <c r="BR18" s="1051"/>
      <c r="BS18" s="1051"/>
      <c r="BT18" s="1052"/>
    </row>
    <row r="19" spans="2:72" ht="15" customHeight="1">
      <c r="B19" s="1046"/>
      <c r="C19" s="1047"/>
      <c r="D19" s="1037"/>
      <c r="E19" s="1037"/>
      <c r="F19" s="1037"/>
      <c r="G19" s="1037"/>
      <c r="H19" s="1037"/>
      <c r="I19" s="1037"/>
      <c r="J19" s="1038"/>
      <c r="K19" s="959"/>
      <c r="L19" s="1056"/>
      <c r="M19" s="1056"/>
      <c r="N19" s="1056"/>
      <c r="O19" s="1056"/>
      <c r="P19" s="1056"/>
      <c r="Q19" s="1056"/>
      <c r="R19" s="1056"/>
      <c r="S19" s="1058"/>
      <c r="T19" s="1058"/>
      <c r="U19" s="1058"/>
      <c r="V19" s="1058"/>
      <c r="W19" s="1058"/>
      <c r="X19" s="1058"/>
      <c r="Y19" s="1058"/>
      <c r="Z19" s="1058"/>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1053"/>
      <c r="BG19" s="1053"/>
      <c r="BH19" s="1053"/>
      <c r="BI19" s="1053"/>
      <c r="BJ19" s="1053"/>
      <c r="BK19" s="1053"/>
      <c r="BL19" s="1053"/>
      <c r="BM19" s="1053"/>
      <c r="BN19" s="1053"/>
      <c r="BO19" s="1053"/>
      <c r="BP19" s="1053"/>
      <c r="BQ19" s="1053"/>
      <c r="BR19" s="1053"/>
      <c r="BS19" s="1053"/>
      <c r="BT19" s="1054"/>
    </row>
    <row r="20" spans="2:72" ht="15" customHeight="1">
      <c r="B20" s="1046"/>
      <c r="C20" s="1047"/>
      <c r="D20" s="1037"/>
      <c r="E20" s="1037"/>
      <c r="F20" s="1037"/>
      <c r="G20" s="1037"/>
      <c r="H20" s="1037"/>
      <c r="I20" s="1037"/>
      <c r="J20" s="1038"/>
      <c r="K20" s="956"/>
      <c r="L20" s="1055"/>
      <c r="M20" s="1055"/>
      <c r="N20" s="1055"/>
      <c r="O20" s="1055"/>
      <c r="P20" s="1055"/>
      <c r="Q20" s="1055"/>
      <c r="R20" s="1055"/>
      <c r="S20" s="1057"/>
      <c r="T20" s="1057"/>
      <c r="U20" s="1057"/>
      <c r="V20" s="1057"/>
      <c r="W20" s="1057"/>
      <c r="X20" s="1057"/>
      <c r="Y20" s="1057"/>
      <c r="Z20" s="1057"/>
      <c r="AA20" s="1051"/>
      <c r="AB20" s="1051"/>
      <c r="AC20" s="1051"/>
      <c r="AD20" s="1051"/>
      <c r="AE20" s="1051"/>
      <c r="AF20" s="1051"/>
      <c r="AG20" s="1051"/>
      <c r="AH20" s="1051"/>
      <c r="AI20" s="1051"/>
      <c r="AJ20" s="1051"/>
      <c r="AK20" s="1051"/>
      <c r="AL20" s="1051"/>
      <c r="AM20" s="1051"/>
      <c r="AN20" s="1051"/>
      <c r="AO20" s="1051"/>
      <c r="AP20" s="1051"/>
      <c r="AQ20" s="1051"/>
      <c r="AR20" s="1051"/>
      <c r="AS20" s="1051"/>
      <c r="AT20" s="1051"/>
      <c r="AU20" s="1051"/>
      <c r="AV20" s="1051"/>
      <c r="AW20" s="1051"/>
      <c r="AX20" s="1051"/>
      <c r="AY20" s="1051"/>
      <c r="AZ20" s="1051"/>
      <c r="BA20" s="1051"/>
      <c r="BB20" s="1051"/>
      <c r="BC20" s="1051"/>
      <c r="BD20" s="1051"/>
      <c r="BE20" s="1051"/>
      <c r="BF20" s="1051"/>
      <c r="BG20" s="1051"/>
      <c r="BH20" s="1051"/>
      <c r="BI20" s="1051"/>
      <c r="BJ20" s="1051"/>
      <c r="BK20" s="1051"/>
      <c r="BL20" s="1051"/>
      <c r="BM20" s="1051"/>
      <c r="BN20" s="1051"/>
      <c r="BO20" s="1051"/>
      <c r="BP20" s="1051"/>
      <c r="BQ20" s="1051"/>
      <c r="BR20" s="1051"/>
      <c r="BS20" s="1051"/>
      <c r="BT20" s="1052"/>
    </row>
    <row r="21" spans="2:72" ht="15" customHeight="1" thickBot="1">
      <c r="B21" s="1048"/>
      <c r="C21" s="1049"/>
      <c r="D21" s="1039"/>
      <c r="E21" s="1039"/>
      <c r="F21" s="1039"/>
      <c r="G21" s="1039"/>
      <c r="H21" s="1039"/>
      <c r="I21" s="1039"/>
      <c r="J21" s="1040"/>
      <c r="K21" s="1081"/>
      <c r="L21" s="1082"/>
      <c r="M21" s="1082"/>
      <c r="N21" s="1082"/>
      <c r="O21" s="1082"/>
      <c r="P21" s="1082"/>
      <c r="Q21" s="1082"/>
      <c r="R21" s="1082"/>
      <c r="S21" s="1058"/>
      <c r="T21" s="1058"/>
      <c r="U21" s="1058"/>
      <c r="V21" s="1058"/>
      <c r="W21" s="1058"/>
      <c r="X21" s="1058"/>
      <c r="Y21" s="1058"/>
      <c r="Z21" s="1058"/>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70"/>
    </row>
    <row r="22" spans="2:72" ht="15" customHeight="1">
      <c r="B22" s="976" t="s">
        <v>824</v>
      </c>
      <c r="C22" s="977"/>
      <c r="D22" s="1035" t="s">
        <v>823</v>
      </c>
      <c r="E22" s="1035"/>
      <c r="F22" s="1035"/>
      <c r="G22" s="1035"/>
      <c r="H22" s="1035"/>
      <c r="I22" s="1035"/>
      <c r="J22" s="1036"/>
      <c r="K22" s="1071"/>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72"/>
      <c r="AR22" s="1072"/>
      <c r="AS22" s="1072"/>
      <c r="AT22" s="1072"/>
      <c r="AU22" s="1072"/>
      <c r="AV22" s="1072"/>
      <c r="AW22" s="1072"/>
      <c r="AX22" s="1072"/>
      <c r="AY22" s="1072"/>
      <c r="AZ22" s="1072"/>
      <c r="BA22" s="1072"/>
      <c r="BB22" s="1072"/>
      <c r="BC22" s="1072"/>
      <c r="BD22" s="1072"/>
      <c r="BE22" s="1072"/>
      <c r="BF22" s="1072"/>
      <c r="BG22" s="1072"/>
      <c r="BH22" s="1072"/>
      <c r="BI22" s="1072"/>
      <c r="BJ22" s="1072"/>
      <c r="BK22" s="1072"/>
      <c r="BL22" s="1072"/>
      <c r="BM22" s="1072"/>
      <c r="BN22" s="1072"/>
      <c r="BO22" s="1072"/>
      <c r="BP22" s="1072"/>
      <c r="BQ22" s="1072"/>
      <c r="BR22" s="1072"/>
      <c r="BS22" s="1072"/>
      <c r="BT22" s="1073"/>
    </row>
    <row r="23" spans="2:72" ht="15" customHeight="1">
      <c r="B23" s="978"/>
      <c r="C23" s="979"/>
      <c r="D23" s="1037"/>
      <c r="E23" s="1037"/>
      <c r="F23" s="1037"/>
      <c r="G23" s="1037"/>
      <c r="H23" s="1037"/>
      <c r="I23" s="1037"/>
      <c r="J23" s="1038"/>
      <c r="K23" s="1074"/>
      <c r="L23" s="1075"/>
      <c r="M23" s="1075"/>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6"/>
    </row>
    <row r="24" spans="2:72" ht="15" customHeight="1">
      <c r="B24" s="978"/>
      <c r="C24" s="979"/>
      <c r="D24" s="1037"/>
      <c r="E24" s="1037"/>
      <c r="F24" s="1037"/>
      <c r="G24" s="1037"/>
      <c r="H24" s="1037"/>
      <c r="I24" s="1037"/>
      <c r="J24" s="1038"/>
      <c r="K24" s="1074"/>
      <c r="L24" s="1075"/>
      <c r="M24" s="1075"/>
      <c r="N24" s="1075"/>
      <c r="O24" s="1075"/>
      <c r="P24" s="1075"/>
      <c r="Q24" s="1077"/>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6"/>
    </row>
    <row r="25" spans="2:72" ht="15" customHeight="1">
      <c r="B25" s="978"/>
      <c r="C25" s="979"/>
      <c r="D25" s="1037"/>
      <c r="E25" s="1037"/>
      <c r="F25" s="1037"/>
      <c r="G25" s="1037"/>
      <c r="H25" s="1037"/>
      <c r="I25" s="1037"/>
      <c r="J25" s="1038"/>
      <c r="K25" s="1074"/>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1075"/>
      <c r="BK25" s="1075"/>
      <c r="BL25" s="1075"/>
      <c r="BM25" s="1075"/>
      <c r="BN25" s="1075"/>
      <c r="BO25" s="1075"/>
      <c r="BP25" s="1075"/>
      <c r="BQ25" s="1075"/>
      <c r="BR25" s="1075"/>
      <c r="BS25" s="1075"/>
      <c r="BT25" s="1076"/>
    </row>
    <row r="26" spans="2:72" ht="15" customHeight="1">
      <c r="B26" s="978"/>
      <c r="C26" s="979"/>
      <c r="D26" s="1037"/>
      <c r="E26" s="1037"/>
      <c r="F26" s="1037"/>
      <c r="G26" s="1037"/>
      <c r="H26" s="1037"/>
      <c r="I26" s="1037"/>
      <c r="J26" s="1038"/>
      <c r="K26" s="1074"/>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075"/>
      <c r="AJ26" s="1075"/>
      <c r="AK26" s="1075"/>
      <c r="AL26" s="1075"/>
      <c r="AM26" s="1075"/>
      <c r="AN26" s="1075"/>
      <c r="AO26" s="1075"/>
      <c r="AP26" s="1075"/>
      <c r="AQ26" s="1075"/>
      <c r="AR26" s="1075"/>
      <c r="AS26" s="1075"/>
      <c r="AT26" s="1075"/>
      <c r="AU26" s="1075"/>
      <c r="AV26" s="1075"/>
      <c r="AW26" s="1075"/>
      <c r="AX26" s="1075"/>
      <c r="AY26" s="1075"/>
      <c r="AZ26" s="1075"/>
      <c r="BA26" s="1075"/>
      <c r="BB26" s="1075"/>
      <c r="BC26" s="1075"/>
      <c r="BD26" s="1075"/>
      <c r="BE26" s="1075"/>
      <c r="BF26" s="1075"/>
      <c r="BG26" s="1075"/>
      <c r="BH26" s="1075"/>
      <c r="BI26" s="1075"/>
      <c r="BJ26" s="1075"/>
      <c r="BK26" s="1075"/>
      <c r="BL26" s="1075"/>
      <c r="BM26" s="1075"/>
      <c r="BN26" s="1075"/>
      <c r="BO26" s="1075"/>
      <c r="BP26" s="1075"/>
      <c r="BQ26" s="1075"/>
      <c r="BR26" s="1075"/>
      <c r="BS26" s="1075"/>
      <c r="BT26" s="1076"/>
    </row>
    <row r="27" spans="2:72" ht="15" customHeight="1">
      <c r="B27" s="978"/>
      <c r="C27" s="979"/>
      <c r="D27" s="1037"/>
      <c r="E27" s="1037"/>
      <c r="F27" s="1037"/>
      <c r="G27" s="1037"/>
      <c r="H27" s="1037"/>
      <c r="I27" s="1037"/>
      <c r="J27" s="1038"/>
      <c r="K27" s="1074"/>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K27" s="1075"/>
      <c r="AL27" s="1075"/>
      <c r="AM27" s="1075"/>
      <c r="AN27" s="1075"/>
      <c r="AO27" s="1075"/>
      <c r="AP27" s="1075"/>
      <c r="AQ27" s="1075"/>
      <c r="AR27" s="1075"/>
      <c r="AS27" s="1075"/>
      <c r="AT27" s="1075"/>
      <c r="AU27" s="1075"/>
      <c r="AV27" s="1075"/>
      <c r="AW27" s="1075"/>
      <c r="AX27" s="1075"/>
      <c r="AY27" s="1075"/>
      <c r="AZ27" s="1075"/>
      <c r="BA27" s="1075"/>
      <c r="BB27" s="1075"/>
      <c r="BC27" s="1075"/>
      <c r="BD27" s="1075"/>
      <c r="BE27" s="1075"/>
      <c r="BF27" s="1075"/>
      <c r="BG27" s="1075"/>
      <c r="BH27" s="1075"/>
      <c r="BI27" s="1075"/>
      <c r="BJ27" s="1075"/>
      <c r="BK27" s="1075"/>
      <c r="BL27" s="1075"/>
      <c r="BM27" s="1075"/>
      <c r="BN27" s="1075"/>
      <c r="BO27" s="1075"/>
      <c r="BP27" s="1075"/>
      <c r="BQ27" s="1075"/>
      <c r="BR27" s="1075"/>
      <c r="BS27" s="1075"/>
      <c r="BT27" s="1076"/>
    </row>
    <row r="28" spans="2:72" ht="15" customHeight="1" thickBot="1">
      <c r="B28" s="980"/>
      <c r="C28" s="981"/>
      <c r="D28" s="1039"/>
      <c r="E28" s="1039"/>
      <c r="F28" s="1039"/>
      <c r="G28" s="1039"/>
      <c r="H28" s="1039"/>
      <c r="I28" s="1039"/>
      <c r="J28" s="1040"/>
      <c r="K28" s="1078"/>
      <c r="L28" s="1079"/>
      <c r="M28" s="1079"/>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79"/>
      <c r="AY28" s="1079"/>
      <c r="AZ28" s="1079"/>
      <c r="BA28" s="1079"/>
      <c r="BB28" s="1079"/>
      <c r="BC28" s="1079"/>
      <c r="BD28" s="1079"/>
      <c r="BE28" s="1079"/>
      <c r="BF28" s="1079"/>
      <c r="BG28" s="1079"/>
      <c r="BH28" s="1079"/>
      <c r="BI28" s="1079"/>
      <c r="BJ28" s="1079"/>
      <c r="BK28" s="1079"/>
      <c r="BL28" s="1079"/>
      <c r="BM28" s="1079"/>
      <c r="BN28" s="1079"/>
      <c r="BO28" s="1079"/>
      <c r="BP28" s="1079"/>
      <c r="BQ28" s="1079"/>
      <c r="BR28" s="1079"/>
      <c r="BS28" s="1079"/>
      <c r="BT28" s="1080"/>
    </row>
    <row r="29" spans="2:72" ht="15" customHeight="1">
      <c r="B29" s="976" t="s">
        <v>822</v>
      </c>
      <c r="C29" s="977"/>
      <c r="D29" s="1035" t="s">
        <v>821</v>
      </c>
      <c r="E29" s="1035"/>
      <c r="F29" s="1035"/>
      <c r="G29" s="1035"/>
      <c r="H29" s="1035"/>
      <c r="I29" s="1035"/>
      <c r="J29" s="1036"/>
      <c r="K29" s="1071"/>
      <c r="L29" s="1072"/>
      <c r="M29" s="1072"/>
      <c r="N29" s="1072"/>
      <c r="O29" s="1072"/>
      <c r="P29" s="1072"/>
      <c r="Q29" s="1072"/>
      <c r="R29" s="1072"/>
      <c r="S29" s="1072"/>
      <c r="T29" s="1072"/>
      <c r="U29" s="1072"/>
      <c r="V29" s="1072"/>
      <c r="W29" s="1072"/>
      <c r="X29" s="1072"/>
      <c r="Y29" s="1072"/>
      <c r="Z29" s="1072"/>
      <c r="AA29" s="1072"/>
      <c r="AB29" s="1072"/>
      <c r="AC29" s="1072"/>
      <c r="AD29" s="1072"/>
      <c r="AE29" s="1072"/>
      <c r="AF29" s="1072"/>
      <c r="AG29" s="1072"/>
      <c r="AH29" s="1072"/>
      <c r="AI29" s="1072"/>
      <c r="AJ29" s="1072"/>
      <c r="AK29" s="1072"/>
      <c r="AL29" s="1072"/>
      <c r="AM29" s="1072"/>
      <c r="AN29" s="1072"/>
      <c r="AO29" s="1072"/>
      <c r="AP29" s="1072"/>
      <c r="AQ29" s="1072"/>
      <c r="AR29" s="1072"/>
      <c r="AS29" s="1072"/>
      <c r="AT29" s="1072"/>
      <c r="AU29" s="1072"/>
      <c r="AV29" s="1072"/>
      <c r="AW29" s="1072"/>
      <c r="AX29" s="1072"/>
      <c r="AY29" s="1072"/>
      <c r="AZ29" s="1072"/>
      <c r="BA29" s="1072"/>
      <c r="BB29" s="1072"/>
      <c r="BC29" s="1072"/>
      <c r="BD29" s="1072"/>
      <c r="BE29" s="1072"/>
      <c r="BF29" s="1072"/>
      <c r="BG29" s="1072"/>
      <c r="BH29" s="1072"/>
      <c r="BI29" s="1072"/>
      <c r="BJ29" s="1072"/>
      <c r="BK29" s="1072"/>
      <c r="BL29" s="1072"/>
      <c r="BM29" s="1072"/>
      <c r="BN29" s="1072"/>
      <c r="BO29" s="1072"/>
      <c r="BP29" s="1072"/>
      <c r="BQ29" s="1072"/>
      <c r="BR29" s="1072"/>
      <c r="BS29" s="1072"/>
      <c r="BT29" s="1073"/>
    </row>
    <row r="30" spans="2:72" ht="15" customHeight="1">
      <c r="B30" s="978"/>
      <c r="C30" s="979"/>
      <c r="D30" s="1037"/>
      <c r="E30" s="1037"/>
      <c r="F30" s="1037"/>
      <c r="G30" s="1037"/>
      <c r="H30" s="1037"/>
      <c r="I30" s="1037"/>
      <c r="J30" s="1038"/>
      <c r="K30" s="1074"/>
      <c r="L30" s="1075"/>
      <c r="M30" s="1075"/>
      <c r="N30" s="1075"/>
      <c r="O30" s="1075"/>
      <c r="P30" s="1075"/>
      <c r="Q30" s="1075"/>
      <c r="R30" s="1075"/>
      <c r="S30" s="1075"/>
      <c r="T30" s="1075"/>
      <c r="U30" s="1075"/>
      <c r="V30" s="1075"/>
      <c r="W30" s="1075"/>
      <c r="X30" s="1075"/>
      <c r="Y30" s="1075"/>
      <c r="Z30" s="1075"/>
      <c r="AA30" s="1075"/>
      <c r="AB30" s="1075"/>
      <c r="AC30" s="1075"/>
      <c r="AD30" s="1075"/>
      <c r="AE30" s="1075"/>
      <c r="AF30" s="1075"/>
      <c r="AG30" s="1075"/>
      <c r="AH30" s="1075"/>
      <c r="AI30" s="1075"/>
      <c r="AJ30" s="1075"/>
      <c r="AK30" s="1075"/>
      <c r="AL30" s="1075"/>
      <c r="AM30" s="1075"/>
      <c r="AN30" s="1075"/>
      <c r="AO30" s="1075"/>
      <c r="AP30" s="1075"/>
      <c r="AQ30" s="1075"/>
      <c r="AR30" s="1075"/>
      <c r="AS30" s="1075"/>
      <c r="AT30" s="1075"/>
      <c r="AU30" s="1075"/>
      <c r="AV30" s="1075"/>
      <c r="AW30" s="1075"/>
      <c r="AX30" s="1075"/>
      <c r="AY30" s="1075"/>
      <c r="AZ30" s="1075"/>
      <c r="BA30" s="1075"/>
      <c r="BB30" s="1075"/>
      <c r="BC30" s="1075"/>
      <c r="BD30" s="1075"/>
      <c r="BE30" s="1075"/>
      <c r="BF30" s="1075"/>
      <c r="BG30" s="1075"/>
      <c r="BH30" s="1075"/>
      <c r="BI30" s="1075"/>
      <c r="BJ30" s="1075"/>
      <c r="BK30" s="1075"/>
      <c r="BL30" s="1075"/>
      <c r="BM30" s="1075"/>
      <c r="BN30" s="1075"/>
      <c r="BO30" s="1075"/>
      <c r="BP30" s="1075"/>
      <c r="BQ30" s="1075"/>
      <c r="BR30" s="1075"/>
      <c r="BS30" s="1075"/>
      <c r="BT30" s="1076"/>
    </row>
    <row r="31" spans="2:72" ht="15" customHeight="1">
      <c r="B31" s="978"/>
      <c r="C31" s="979"/>
      <c r="D31" s="1037"/>
      <c r="E31" s="1037"/>
      <c r="F31" s="1037"/>
      <c r="G31" s="1037"/>
      <c r="H31" s="1037"/>
      <c r="I31" s="1037"/>
      <c r="J31" s="1038"/>
      <c r="K31" s="1074"/>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075"/>
      <c r="AT31" s="1075"/>
      <c r="AU31" s="1075"/>
      <c r="AV31" s="1075"/>
      <c r="AW31" s="1075"/>
      <c r="AX31" s="1075"/>
      <c r="AY31" s="1075"/>
      <c r="AZ31" s="1075"/>
      <c r="BA31" s="1075"/>
      <c r="BB31" s="1075"/>
      <c r="BC31" s="1075"/>
      <c r="BD31" s="1075"/>
      <c r="BE31" s="1075"/>
      <c r="BF31" s="1075"/>
      <c r="BG31" s="1075"/>
      <c r="BH31" s="1075"/>
      <c r="BI31" s="1075"/>
      <c r="BJ31" s="1075"/>
      <c r="BK31" s="1075"/>
      <c r="BL31" s="1075"/>
      <c r="BM31" s="1075"/>
      <c r="BN31" s="1075"/>
      <c r="BO31" s="1075"/>
      <c r="BP31" s="1075"/>
      <c r="BQ31" s="1075"/>
      <c r="BR31" s="1075"/>
      <c r="BS31" s="1075"/>
      <c r="BT31" s="1076"/>
    </row>
    <row r="32" spans="2:72" ht="15" customHeight="1">
      <c r="B32" s="978"/>
      <c r="C32" s="979"/>
      <c r="D32" s="1037"/>
      <c r="E32" s="1037"/>
      <c r="F32" s="1037"/>
      <c r="G32" s="1037"/>
      <c r="H32" s="1037"/>
      <c r="I32" s="1037"/>
      <c r="J32" s="1038"/>
      <c r="K32" s="1074"/>
      <c r="L32" s="1075"/>
      <c r="M32" s="1075"/>
      <c r="N32" s="1075"/>
      <c r="O32" s="1075"/>
      <c r="P32" s="1075"/>
      <c r="Q32" s="1075"/>
      <c r="R32" s="1075"/>
      <c r="S32" s="1075"/>
      <c r="T32" s="1075"/>
      <c r="U32" s="1075"/>
      <c r="V32" s="1075"/>
      <c r="W32" s="1075"/>
      <c r="X32" s="1075"/>
      <c r="Y32" s="1075"/>
      <c r="Z32" s="1075"/>
      <c r="AA32" s="1075"/>
      <c r="AB32" s="1075"/>
      <c r="AC32" s="1075"/>
      <c r="AD32" s="1075"/>
      <c r="AE32" s="1075"/>
      <c r="AF32" s="1075"/>
      <c r="AG32" s="1075"/>
      <c r="AH32" s="1075"/>
      <c r="AI32" s="1075"/>
      <c r="AJ32" s="1075"/>
      <c r="AK32" s="1075"/>
      <c r="AL32" s="1075"/>
      <c r="AM32" s="1075"/>
      <c r="AN32" s="1075"/>
      <c r="AO32" s="1075"/>
      <c r="AP32" s="1075"/>
      <c r="AQ32" s="1075"/>
      <c r="AR32" s="1075"/>
      <c r="AS32" s="1075"/>
      <c r="AT32" s="1075"/>
      <c r="AU32" s="1075"/>
      <c r="AV32" s="1075"/>
      <c r="AW32" s="1075"/>
      <c r="AX32" s="1075"/>
      <c r="AY32" s="1075"/>
      <c r="AZ32" s="1075"/>
      <c r="BA32" s="1075"/>
      <c r="BB32" s="1075"/>
      <c r="BC32" s="1075"/>
      <c r="BD32" s="1075"/>
      <c r="BE32" s="1075"/>
      <c r="BF32" s="1075"/>
      <c r="BG32" s="1075"/>
      <c r="BH32" s="1075"/>
      <c r="BI32" s="1075"/>
      <c r="BJ32" s="1075"/>
      <c r="BK32" s="1075"/>
      <c r="BL32" s="1075"/>
      <c r="BM32" s="1075"/>
      <c r="BN32" s="1075"/>
      <c r="BO32" s="1075"/>
      <c r="BP32" s="1075"/>
      <c r="BQ32" s="1075"/>
      <c r="BR32" s="1075"/>
      <c r="BS32" s="1075"/>
      <c r="BT32" s="1076"/>
    </row>
    <row r="33" spans="2:72" ht="15" customHeight="1">
      <c r="B33" s="978"/>
      <c r="C33" s="979"/>
      <c r="D33" s="1037"/>
      <c r="E33" s="1037"/>
      <c r="F33" s="1037"/>
      <c r="G33" s="1037"/>
      <c r="H33" s="1037"/>
      <c r="I33" s="1037"/>
      <c r="J33" s="1038"/>
      <c r="K33" s="1074"/>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5"/>
      <c r="AH33" s="1075"/>
      <c r="AI33" s="1075"/>
      <c r="AJ33" s="1075"/>
      <c r="AK33" s="1075"/>
      <c r="AL33" s="1075"/>
      <c r="AM33" s="1075"/>
      <c r="AN33" s="1075"/>
      <c r="AO33" s="1075"/>
      <c r="AP33" s="1075"/>
      <c r="AQ33" s="1075"/>
      <c r="AR33" s="1075"/>
      <c r="AS33" s="1075"/>
      <c r="AT33" s="1075"/>
      <c r="AU33" s="1075"/>
      <c r="AV33" s="1075"/>
      <c r="AW33" s="1075"/>
      <c r="AX33" s="1075"/>
      <c r="AY33" s="1075"/>
      <c r="AZ33" s="1075"/>
      <c r="BA33" s="1075"/>
      <c r="BB33" s="1075"/>
      <c r="BC33" s="1075"/>
      <c r="BD33" s="1075"/>
      <c r="BE33" s="1075"/>
      <c r="BF33" s="1075"/>
      <c r="BG33" s="1075"/>
      <c r="BH33" s="1075"/>
      <c r="BI33" s="1075"/>
      <c r="BJ33" s="1075"/>
      <c r="BK33" s="1075"/>
      <c r="BL33" s="1075"/>
      <c r="BM33" s="1075"/>
      <c r="BN33" s="1075"/>
      <c r="BO33" s="1075"/>
      <c r="BP33" s="1075"/>
      <c r="BQ33" s="1075"/>
      <c r="BR33" s="1075"/>
      <c r="BS33" s="1075"/>
      <c r="BT33" s="1076"/>
    </row>
    <row r="34" spans="2:72" ht="15" customHeight="1">
      <c r="B34" s="978"/>
      <c r="C34" s="979"/>
      <c r="D34" s="1037"/>
      <c r="E34" s="1037"/>
      <c r="F34" s="1037"/>
      <c r="G34" s="1037"/>
      <c r="H34" s="1037"/>
      <c r="I34" s="1037"/>
      <c r="J34" s="1038"/>
      <c r="K34" s="1074"/>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5"/>
      <c r="AH34" s="1075"/>
      <c r="AI34" s="1075"/>
      <c r="AJ34" s="1075"/>
      <c r="AK34" s="1075"/>
      <c r="AL34" s="1075"/>
      <c r="AM34" s="1075"/>
      <c r="AN34" s="1075"/>
      <c r="AO34" s="1075"/>
      <c r="AP34" s="1075"/>
      <c r="AQ34" s="1075"/>
      <c r="AR34" s="1075"/>
      <c r="AS34" s="1075"/>
      <c r="AT34" s="1075"/>
      <c r="AU34" s="1075"/>
      <c r="AV34" s="1075"/>
      <c r="AW34" s="1075"/>
      <c r="AX34" s="1075"/>
      <c r="AY34" s="1075"/>
      <c r="AZ34" s="1075"/>
      <c r="BA34" s="1075"/>
      <c r="BB34" s="1075"/>
      <c r="BC34" s="1075"/>
      <c r="BD34" s="1075"/>
      <c r="BE34" s="1075"/>
      <c r="BF34" s="1075"/>
      <c r="BG34" s="1075"/>
      <c r="BH34" s="1075"/>
      <c r="BI34" s="1075"/>
      <c r="BJ34" s="1075"/>
      <c r="BK34" s="1075"/>
      <c r="BL34" s="1075"/>
      <c r="BM34" s="1075"/>
      <c r="BN34" s="1075"/>
      <c r="BO34" s="1075"/>
      <c r="BP34" s="1075"/>
      <c r="BQ34" s="1075"/>
      <c r="BR34" s="1075"/>
      <c r="BS34" s="1075"/>
      <c r="BT34" s="1076"/>
    </row>
    <row r="35" spans="2:72" ht="15" customHeight="1" thickBot="1">
      <c r="B35" s="980"/>
      <c r="C35" s="981"/>
      <c r="D35" s="1039"/>
      <c r="E35" s="1039"/>
      <c r="F35" s="1039"/>
      <c r="G35" s="1039"/>
      <c r="H35" s="1039"/>
      <c r="I35" s="1039"/>
      <c r="J35" s="1040"/>
      <c r="K35" s="1078"/>
      <c r="L35" s="1079"/>
      <c r="M35" s="1079"/>
      <c r="N35" s="1079"/>
      <c r="O35" s="1079"/>
      <c r="P35" s="1079"/>
      <c r="Q35" s="1079"/>
      <c r="R35" s="1079"/>
      <c r="S35" s="1079"/>
      <c r="T35" s="1079"/>
      <c r="U35" s="1079"/>
      <c r="V35" s="1079"/>
      <c r="W35" s="1079"/>
      <c r="X35" s="1079"/>
      <c r="Y35" s="1079"/>
      <c r="Z35" s="1079"/>
      <c r="AA35" s="1079"/>
      <c r="AB35" s="1079"/>
      <c r="AC35" s="1079"/>
      <c r="AD35" s="1079"/>
      <c r="AE35" s="1079"/>
      <c r="AF35" s="1079"/>
      <c r="AG35" s="1079"/>
      <c r="AH35" s="1079"/>
      <c r="AI35" s="1079"/>
      <c r="AJ35" s="1079"/>
      <c r="AK35" s="1079"/>
      <c r="AL35" s="1079"/>
      <c r="AM35" s="1079"/>
      <c r="AN35" s="1079"/>
      <c r="AO35" s="1079"/>
      <c r="AP35" s="1079"/>
      <c r="AQ35" s="1079"/>
      <c r="AR35" s="1079"/>
      <c r="AS35" s="1079"/>
      <c r="AT35" s="1079"/>
      <c r="AU35" s="1079"/>
      <c r="AV35" s="1079"/>
      <c r="AW35" s="1079"/>
      <c r="AX35" s="1079"/>
      <c r="AY35" s="1079"/>
      <c r="AZ35" s="1079"/>
      <c r="BA35" s="1079"/>
      <c r="BB35" s="1079"/>
      <c r="BC35" s="1079"/>
      <c r="BD35" s="1079"/>
      <c r="BE35" s="1079"/>
      <c r="BF35" s="1079"/>
      <c r="BG35" s="1079"/>
      <c r="BH35" s="1079"/>
      <c r="BI35" s="1079"/>
      <c r="BJ35" s="1079"/>
      <c r="BK35" s="1079"/>
      <c r="BL35" s="1079"/>
      <c r="BM35" s="1079"/>
      <c r="BN35" s="1079"/>
      <c r="BO35" s="1079"/>
      <c r="BP35" s="1079"/>
      <c r="BQ35" s="1079"/>
      <c r="BR35" s="1079"/>
      <c r="BS35" s="1079"/>
      <c r="BT35" s="1080"/>
    </row>
    <row r="36" spans="2:72" ht="15" customHeight="1">
      <c r="B36" s="555" t="s">
        <v>810</v>
      </c>
      <c r="E36" s="555" t="s">
        <v>809</v>
      </c>
      <c r="BT36" s="557"/>
    </row>
    <row r="37" spans="2:72" ht="15" customHeight="1">
      <c r="B37" s="555" t="s">
        <v>808</v>
      </c>
      <c r="E37" s="529" t="s">
        <v>773</v>
      </c>
    </row>
  </sheetData>
  <mergeCells count="52">
    <mergeCell ref="K22:BT28"/>
    <mergeCell ref="K29:BT35"/>
    <mergeCell ref="AY18:BT19"/>
    <mergeCell ref="K20:R21"/>
    <mergeCell ref="S20:Z21"/>
    <mergeCell ref="AA20:AL21"/>
    <mergeCell ref="AY10:BT11"/>
    <mergeCell ref="S8:Z9"/>
    <mergeCell ref="AM20:AX21"/>
    <mergeCell ref="AY20:BT21"/>
    <mergeCell ref="K10:R11"/>
    <mergeCell ref="S10:Z11"/>
    <mergeCell ref="AA18:AL19"/>
    <mergeCell ref="AM18:AX19"/>
    <mergeCell ref="AY14:BT15"/>
    <mergeCell ref="K16:R17"/>
    <mergeCell ref="AY16:BT17"/>
    <mergeCell ref="S16:Z17"/>
    <mergeCell ref="AA16:AL17"/>
    <mergeCell ref="K18:R19"/>
    <mergeCell ref="S18:Z19"/>
    <mergeCell ref="K14:R15"/>
    <mergeCell ref="AA10:AL11"/>
    <mergeCell ref="AM10:AX11"/>
    <mergeCell ref="AA8:AL9"/>
    <mergeCell ref="AM16:AX17"/>
    <mergeCell ref="S6:Z7"/>
    <mergeCell ref="AA6:AL7"/>
    <mergeCell ref="AA14:AL15"/>
    <mergeCell ref="AM14:AX15"/>
    <mergeCell ref="S14:Z15"/>
    <mergeCell ref="K8:R9"/>
    <mergeCell ref="AM6:AX7"/>
    <mergeCell ref="AY6:BT7"/>
    <mergeCell ref="K5:BT5"/>
    <mergeCell ref="W3:AF4"/>
    <mergeCell ref="A1:BU1"/>
    <mergeCell ref="B29:C35"/>
    <mergeCell ref="B22:C28"/>
    <mergeCell ref="D22:J28"/>
    <mergeCell ref="D29:J35"/>
    <mergeCell ref="K6:R7"/>
    <mergeCell ref="B3:C21"/>
    <mergeCell ref="D3:J21"/>
    <mergeCell ref="AY8:BT9"/>
    <mergeCell ref="AM8:AX9"/>
    <mergeCell ref="K12:R13"/>
    <mergeCell ref="S12:Z13"/>
    <mergeCell ref="AA12:AL13"/>
    <mergeCell ref="AM12:AX13"/>
    <mergeCell ref="AY12:BT13"/>
    <mergeCell ref="K3:V4"/>
  </mergeCells>
  <phoneticPr fontId="2"/>
  <dataValidations count="1">
    <dataValidation type="list" allowBlank="1" showInputMessage="1" showErrorMessage="1" sqref="S8:Z21 JO8:JV21 TK8:TR21 ADG8:ADN21 ANC8:ANJ21 AWY8:AXF21 BGU8:BHB21 BQQ8:BQX21 CAM8:CAT21 CKI8:CKP21 CUE8:CUL21 DEA8:DEH21 DNW8:DOD21 DXS8:DXZ21 EHO8:EHV21 ERK8:ERR21 FBG8:FBN21 FLC8:FLJ21 FUY8:FVF21 GEU8:GFB21 GOQ8:GOX21 GYM8:GYT21 HII8:HIP21 HSE8:HSL21 ICA8:ICH21 ILW8:IMD21 IVS8:IVZ21 JFO8:JFV21 JPK8:JPR21 JZG8:JZN21 KJC8:KJJ21 KSY8:KTF21 LCU8:LDB21 LMQ8:LMX21 LWM8:LWT21 MGI8:MGP21 MQE8:MQL21 NAA8:NAH21 NJW8:NKD21 NTS8:NTZ21 ODO8:ODV21 ONK8:ONR21 OXG8:OXN21 PHC8:PHJ21 PQY8:PRF21 QAU8:QBB21 QKQ8:QKX21 QUM8:QUT21 REI8:REP21 ROE8:ROL21 RYA8:RYH21 SHW8:SID21 SRS8:SRZ21 TBO8:TBV21 TLK8:TLR21 TVG8:TVN21 UFC8:UFJ21 UOY8:UPF21 UYU8:UZB21 VIQ8:VIX21 VSM8:VST21 WCI8:WCP21 WME8:WML21 WWA8:WWH21 S65544:Z65557 JO65544:JV65557 TK65544:TR65557 ADG65544:ADN65557 ANC65544:ANJ65557 AWY65544:AXF65557 BGU65544:BHB65557 BQQ65544:BQX65557 CAM65544:CAT65557 CKI65544:CKP65557 CUE65544:CUL65557 DEA65544:DEH65557 DNW65544:DOD65557 DXS65544:DXZ65557 EHO65544:EHV65557 ERK65544:ERR65557 FBG65544:FBN65557 FLC65544:FLJ65557 FUY65544:FVF65557 GEU65544:GFB65557 GOQ65544:GOX65557 GYM65544:GYT65557 HII65544:HIP65557 HSE65544:HSL65557 ICA65544:ICH65557 ILW65544:IMD65557 IVS65544:IVZ65557 JFO65544:JFV65557 JPK65544:JPR65557 JZG65544:JZN65557 KJC65544:KJJ65557 KSY65544:KTF65557 LCU65544:LDB65557 LMQ65544:LMX65557 LWM65544:LWT65557 MGI65544:MGP65557 MQE65544:MQL65557 NAA65544:NAH65557 NJW65544:NKD65557 NTS65544:NTZ65557 ODO65544:ODV65557 ONK65544:ONR65557 OXG65544:OXN65557 PHC65544:PHJ65557 PQY65544:PRF65557 QAU65544:QBB65557 QKQ65544:QKX65557 QUM65544:QUT65557 REI65544:REP65557 ROE65544:ROL65557 RYA65544:RYH65557 SHW65544:SID65557 SRS65544:SRZ65557 TBO65544:TBV65557 TLK65544:TLR65557 TVG65544:TVN65557 UFC65544:UFJ65557 UOY65544:UPF65557 UYU65544:UZB65557 VIQ65544:VIX65557 VSM65544:VST65557 WCI65544:WCP65557 WME65544:WML65557 WWA65544:WWH65557 S131080:Z131093 JO131080:JV131093 TK131080:TR131093 ADG131080:ADN131093 ANC131080:ANJ131093 AWY131080:AXF131093 BGU131080:BHB131093 BQQ131080:BQX131093 CAM131080:CAT131093 CKI131080:CKP131093 CUE131080:CUL131093 DEA131080:DEH131093 DNW131080:DOD131093 DXS131080:DXZ131093 EHO131080:EHV131093 ERK131080:ERR131093 FBG131080:FBN131093 FLC131080:FLJ131093 FUY131080:FVF131093 GEU131080:GFB131093 GOQ131080:GOX131093 GYM131080:GYT131093 HII131080:HIP131093 HSE131080:HSL131093 ICA131080:ICH131093 ILW131080:IMD131093 IVS131080:IVZ131093 JFO131080:JFV131093 JPK131080:JPR131093 JZG131080:JZN131093 KJC131080:KJJ131093 KSY131080:KTF131093 LCU131080:LDB131093 LMQ131080:LMX131093 LWM131080:LWT131093 MGI131080:MGP131093 MQE131080:MQL131093 NAA131080:NAH131093 NJW131080:NKD131093 NTS131080:NTZ131093 ODO131080:ODV131093 ONK131080:ONR131093 OXG131080:OXN131093 PHC131080:PHJ131093 PQY131080:PRF131093 QAU131080:QBB131093 QKQ131080:QKX131093 QUM131080:QUT131093 REI131080:REP131093 ROE131080:ROL131093 RYA131080:RYH131093 SHW131080:SID131093 SRS131080:SRZ131093 TBO131080:TBV131093 TLK131080:TLR131093 TVG131080:TVN131093 UFC131080:UFJ131093 UOY131080:UPF131093 UYU131080:UZB131093 VIQ131080:VIX131093 VSM131080:VST131093 WCI131080:WCP131093 WME131080:WML131093 WWA131080:WWH131093 S196616:Z196629 JO196616:JV196629 TK196616:TR196629 ADG196616:ADN196629 ANC196616:ANJ196629 AWY196616:AXF196629 BGU196616:BHB196629 BQQ196616:BQX196629 CAM196616:CAT196629 CKI196616:CKP196629 CUE196616:CUL196629 DEA196616:DEH196629 DNW196616:DOD196629 DXS196616:DXZ196629 EHO196616:EHV196629 ERK196616:ERR196629 FBG196616:FBN196629 FLC196616:FLJ196629 FUY196616:FVF196629 GEU196616:GFB196629 GOQ196616:GOX196629 GYM196616:GYT196629 HII196616:HIP196629 HSE196616:HSL196629 ICA196616:ICH196629 ILW196616:IMD196629 IVS196616:IVZ196629 JFO196616:JFV196629 JPK196616:JPR196629 JZG196616:JZN196629 KJC196616:KJJ196629 KSY196616:KTF196629 LCU196616:LDB196629 LMQ196616:LMX196629 LWM196616:LWT196629 MGI196616:MGP196629 MQE196616:MQL196629 NAA196616:NAH196629 NJW196616:NKD196629 NTS196616:NTZ196629 ODO196616:ODV196629 ONK196616:ONR196629 OXG196616:OXN196629 PHC196616:PHJ196629 PQY196616:PRF196629 QAU196616:QBB196629 QKQ196616:QKX196629 QUM196616:QUT196629 REI196616:REP196629 ROE196616:ROL196629 RYA196616:RYH196629 SHW196616:SID196629 SRS196616:SRZ196629 TBO196616:TBV196629 TLK196616:TLR196629 TVG196616:TVN196629 UFC196616:UFJ196629 UOY196616:UPF196629 UYU196616:UZB196629 VIQ196616:VIX196629 VSM196616:VST196629 WCI196616:WCP196629 WME196616:WML196629 WWA196616:WWH196629 S262152:Z262165 JO262152:JV262165 TK262152:TR262165 ADG262152:ADN262165 ANC262152:ANJ262165 AWY262152:AXF262165 BGU262152:BHB262165 BQQ262152:BQX262165 CAM262152:CAT262165 CKI262152:CKP262165 CUE262152:CUL262165 DEA262152:DEH262165 DNW262152:DOD262165 DXS262152:DXZ262165 EHO262152:EHV262165 ERK262152:ERR262165 FBG262152:FBN262165 FLC262152:FLJ262165 FUY262152:FVF262165 GEU262152:GFB262165 GOQ262152:GOX262165 GYM262152:GYT262165 HII262152:HIP262165 HSE262152:HSL262165 ICA262152:ICH262165 ILW262152:IMD262165 IVS262152:IVZ262165 JFO262152:JFV262165 JPK262152:JPR262165 JZG262152:JZN262165 KJC262152:KJJ262165 KSY262152:KTF262165 LCU262152:LDB262165 LMQ262152:LMX262165 LWM262152:LWT262165 MGI262152:MGP262165 MQE262152:MQL262165 NAA262152:NAH262165 NJW262152:NKD262165 NTS262152:NTZ262165 ODO262152:ODV262165 ONK262152:ONR262165 OXG262152:OXN262165 PHC262152:PHJ262165 PQY262152:PRF262165 QAU262152:QBB262165 QKQ262152:QKX262165 QUM262152:QUT262165 REI262152:REP262165 ROE262152:ROL262165 RYA262152:RYH262165 SHW262152:SID262165 SRS262152:SRZ262165 TBO262152:TBV262165 TLK262152:TLR262165 TVG262152:TVN262165 UFC262152:UFJ262165 UOY262152:UPF262165 UYU262152:UZB262165 VIQ262152:VIX262165 VSM262152:VST262165 WCI262152:WCP262165 WME262152:WML262165 WWA262152:WWH262165 S327688:Z327701 JO327688:JV327701 TK327688:TR327701 ADG327688:ADN327701 ANC327688:ANJ327701 AWY327688:AXF327701 BGU327688:BHB327701 BQQ327688:BQX327701 CAM327688:CAT327701 CKI327688:CKP327701 CUE327688:CUL327701 DEA327688:DEH327701 DNW327688:DOD327701 DXS327688:DXZ327701 EHO327688:EHV327701 ERK327688:ERR327701 FBG327688:FBN327701 FLC327688:FLJ327701 FUY327688:FVF327701 GEU327688:GFB327701 GOQ327688:GOX327701 GYM327688:GYT327701 HII327688:HIP327701 HSE327688:HSL327701 ICA327688:ICH327701 ILW327688:IMD327701 IVS327688:IVZ327701 JFO327688:JFV327701 JPK327688:JPR327701 JZG327688:JZN327701 KJC327688:KJJ327701 KSY327688:KTF327701 LCU327688:LDB327701 LMQ327688:LMX327701 LWM327688:LWT327701 MGI327688:MGP327701 MQE327688:MQL327701 NAA327688:NAH327701 NJW327688:NKD327701 NTS327688:NTZ327701 ODO327688:ODV327701 ONK327688:ONR327701 OXG327688:OXN327701 PHC327688:PHJ327701 PQY327688:PRF327701 QAU327688:QBB327701 QKQ327688:QKX327701 QUM327688:QUT327701 REI327688:REP327701 ROE327688:ROL327701 RYA327688:RYH327701 SHW327688:SID327701 SRS327688:SRZ327701 TBO327688:TBV327701 TLK327688:TLR327701 TVG327688:TVN327701 UFC327688:UFJ327701 UOY327688:UPF327701 UYU327688:UZB327701 VIQ327688:VIX327701 VSM327688:VST327701 WCI327688:WCP327701 WME327688:WML327701 WWA327688:WWH327701 S393224:Z393237 JO393224:JV393237 TK393224:TR393237 ADG393224:ADN393237 ANC393224:ANJ393237 AWY393224:AXF393237 BGU393224:BHB393237 BQQ393224:BQX393237 CAM393224:CAT393237 CKI393224:CKP393237 CUE393224:CUL393237 DEA393224:DEH393237 DNW393224:DOD393237 DXS393224:DXZ393237 EHO393224:EHV393237 ERK393224:ERR393237 FBG393224:FBN393237 FLC393224:FLJ393237 FUY393224:FVF393237 GEU393224:GFB393237 GOQ393224:GOX393237 GYM393224:GYT393237 HII393224:HIP393237 HSE393224:HSL393237 ICA393224:ICH393237 ILW393224:IMD393237 IVS393224:IVZ393237 JFO393224:JFV393237 JPK393224:JPR393237 JZG393224:JZN393237 KJC393224:KJJ393237 KSY393224:KTF393237 LCU393224:LDB393237 LMQ393224:LMX393237 LWM393224:LWT393237 MGI393224:MGP393237 MQE393224:MQL393237 NAA393224:NAH393237 NJW393224:NKD393237 NTS393224:NTZ393237 ODO393224:ODV393237 ONK393224:ONR393237 OXG393224:OXN393237 PHC393224:PHJ393237 PQY393224:PRF393237 QAU393224:QBB393237 QKQ393224:QKX393237 QUM393224:QUT393237 REI393224:REP393237 ROE393224:ROL393237 RYA393224:RYH393237 SHW393224:SID393237 SRS393224:SRZ393237 TBO393224:TBV393237 TLK393224:TLR393237 TVG393224:TVN393237 UFC393224:UFJ393237 UOY393224:UPF393237 UYU393224:UZB393237 VIQ393224:VIX393237 VSM393224:VST393237 WCI393224:WCP393237 WME393224:WML393237 WWA393224:WWH393237 S458760:Z458773 JO458760:JV458773 TK458760:TR458773 ADG458760:ADN458773 ANC458760:ANJ458773 AWY458760:AXF458773 BGU458760:BHB458773 BQQ458760:BQX458773 CAM458760:CAT458773 CKI458760:CKP458773 CUE458760:CUL458773 DEA458760:DEH458773 DNW458760:DOD458773 DXS458760:DXZ458773 EHO458760:EHV458773 ERK458760:ERR458773 FBG458760:FBN458773 FLC458760:FLJ458773 FUY458760:FVF458773 GEU458760:GFB458773 GOQ458760:GOX458773 GYM458760:GYT458773 HII458760:HIP458773 HSE458760:HSL458773 ICA458760:ICH458773 ILW458760:IMD458773 IVS458760:IVZ458773 JFO458760:JFV458773 JPK458760:JPR458773 JZG458760:JZN458773 KJC458760:KJJ458773 KSY458760:KTF458773 LCU458760:LDB458773 LMQ458760:LMX458773 LWM458760:LWT458773 MGI458760:MGP458773 MQE458760:MQL458773 NAA458760:NAH458773 NJW458760:NKD458773 NTS458760:NTZ458773 ODO458760:ODV458773 ONK458760:ONR458773 OXG458760:OXN458773 PHC458760:PHJ458773 PQY458760:PRF458773 QAU458760:QBB458773 QKQ458760:QKX458773 QUM458760:QUT458773 REI458760:REP458773 ROE458760:ROL458773 RYA458760:RYH458773 SHW458760:SID458773 SRS458760:SRZ458773 TBO458760:TBV458773 TLK458760:TLR458773 TVG458760:TVN458773 UFC458760:UFJ458773 UOY458760:UPF458773 UYU458760:UZB458773 VIQ458760:VIX458773 VSM458760:VST458773 WCI458760:WCP458773 WME458760:WML458773 WWA458760:WWH458773 S524296:Z524309 JO524296:JV524309 TK524296:TR524309 ADG524296:ADN524309 ANC524296:ANJ524309 AWY524296:AXF524309 BGU524296:BHB524309 BQQ524296:BQX524309 CAM524296:CAT524309 CKI524296:CKP524309 CUE524296:CUL524309 DEA524296:DEH524309 DNW524296:DOD524309 DXS524296:DXZ524309 EHO524296:EHV524309 ERK524296:ERR524309 FBG524296:FBN524309 FLC524296:FLJ524309 FUY524296:FVF524309 GEU524296:GFB524309 GOQ524296:GOX524309 GYM524296:GYT524309 HII524296:HIP524309 HSE524296:HSL524309 ICA524296:ICH524309 ILW524296:IMD524309 IVS524296:IVZ524309 JFO524296:JFV524309 JPK524296:JPR524309 JZG524296:JZN524309 KJC524296:KJJ524309 KSY524296:KTF524309 LCU524296:LDB524309 LMQ524296:LMX524309 LWM524296:LWT524309 MGI524296:MGP524309 MQE524296:MQL524309 NAA524296:NAH524309 NJW524296:NKD524309 NTS524296:NTZ524309 ODO524296:ODV524309 ONK524296:ONR524309 OXG524296:OXN524309 PHC524296:PHJ524309 PQY524296:PRF524309 QAU524296:QBB524309 QKQ524296:QKX524309 QUM524296:QUT524309 REI524296:REP524309 ROE524296:ROL524309 RYA524296:RYH524309 SHW524296:SID524309 SRS524296:SRZ524309 TBO524296:TBV524309 TLK524296:TLR524309 TVG524296:TVN524309 UFC524296:UFJ524309 UOY524296:UPF524309 UYU524296:UZB524309 VIQ524296:VIX524309 VSM524296:VST524309 WCI524296:WCP524309 WME524296:WML524309 WWA524296:WWH524309 S589832:Z589845 JO589832:JV589845 TK589832:TR589845 ADG589832:ADN589845 ANC589832:ANJ589845 AWY589832:AXF589845 BGU589832:BHB589845 BQQ589832:BQX589845 CAM589832:CAT589845 CKI589832:CKP589845 CUE589832:CUL589845 DEA589832:DEH589845 DNW589832:DOD589845 DXS589832:DXZ589845 EHO589832:EHV589845 ERK589832:ERR589845 FBG589832:FBN589845 FLC589832:FLJ589845 FUY589832:FVF589845 GEU589832:GFB589845 GOQ589832:GOX589845 GYM589832:GYT589845 HII589832:HIP589845 HSE589832:HSL589845 ICA589832:ICH589845 ILW589832:IMD589845 IVS589832:IVZ589845 JFO589832:JFV589845 JPK589832:JPR589845 JZG589832:JZN589845 KJC589832:KJJ589845 KSY589832:KTF589845 LCU589832:LDB589845 LMQ589832:LMX589845 LWM589832:LWT589845 MGI589832:MGP589845 MQE589832:MQL589845 NAA589832:NAH589845 NJW589832:NKD589845 NTS589832:NTZ589845 ODO589832:ODV589845 ONK589832:ONR589845 OXG589832:OXN589845 PHC589832:PHJ589845 PQY589832:PRF589845 QAU589832:QBB589845 QKQ589832:QKX589845 QUM589832:QUT589845 REI589832:REP589845 ROE589832:ROL589845 RYA589832:RYH589845 SHW589832:SID589845 SRS589832:SRZ589845 TBO589832:TBV589845 TLK589832:TLR589845 TVG589832:TVN589845 UFC589832:UFJ589845 UOY589832:UPF589845 UYU589832:UZB589845 VIQ589832:VIX589845 VSM589832:VST589845 WCI589832:WCP589845 WME589832:WML589845 WWA589832:WWH589845 S655368:Z655381 JO655368:JV655381 TK655368:TR655381 ADG655368:ADN655381 ANC655368:ANJ655381 AWY655368:AXF655381 BGU655368:BHB655381 BQQ655368:BQX655381 CAM655368:CAT655381 CKI655368:CKP655381 CUE655368:CUL655381 DEA655368:DEH655381 DNW655368:DOD655381 DXS655368:DXZ655381 EHO655368:EHV655381 ERK655368:ERR655381 FBG655368:FBN655381 FLC655368:FLJ655381 FUY655368:FVF655381 GEU655368:GFB655381 GOQ655368:GOX655381 GYM655368:GYT655381 HII655368:HIP655381 HSE655368:HSL655381 ICA655368:ICH655381 ILW655368:IMD655381 IVS655368:IVZ655381 JFO655368:JFV655381 JPK655368:JPR655381 JZG655368:JZN655381 KJC655368:KJJ655381 KSY655368:KTF655381 LCU655368:LDB655381 LMQ655368:LMX655381 LWM655368:LWT655381 MGI655368:MGP655381 MQE655368:MQL655381 NAA655368:NAH655381 NJW655368:NKD655381 NTS655368:NTZ655381 ODO655368:ODV655381 ONK655368:ONR655381 OXG655368:OXN655381 PHC655368:PHJ655381 PQY655368:PRF655381 QAU655368:QBB655381 QKQ655368:QKX655381 QUM655368:QUT655381 REI655368:REP655381 ROE655368:ROL655381 RYA655368:RYH655381 SHW655368:SID655381 SRS655368:SRZ655381 TBO655368:TBV655381 TLK655368:TLR655381 TVG655368:TVN655381 UFC655368:UFJ655381 UOY655368:UPF655381 UYU655368:UZB655381 VIQ655368:VIX655381 VSM655368:VST655381 WCI655368:WCP655381 WME655368:WML655381 WWA655368:WWH655381 S720904:Z720917 JO720904:JV720917 TK720904:TR720917 ADG720904:ADN720917 ANC720904:ANJ720917 AWY720904:AXF720917 BGU720904:BHB720917 BQQ720904:BQX720917 CAM720904:CAT720917 CKI720904:CKP720917 CUE720904:CUL720917 DEA720904:DEH720917 DNW720904:DOD720917 DXS720904:DXZ720917 EHO720904:EHV720917 ERK720904:ERR720917 FBG720904:FBN720917 FLC720904:FLJ720917 FUY720904:FVF720917 GEU720904:GFB720917 GOQ720904:GOX720917 GYM720904:GYT720917 HII720904:HIP720917 HSE720904:HSL720917 ICA720904:ICH720917 ILW720904:IMD720917 IVS720904:IVZ720917 JFO720904:JFV720917 JPK720904:JPR720917 JZG720904:JZN720917 KJC720904:KJJ720917 KSY720904:KTF720917 LCU720904:LDB720917 LMQ720904:LMX720917 LWM720904:LWT720917 MGI720904:MGP720917 MQE720904:MQL720917 NAA720904:NAH720917 NJW720904:NKD720917 NTS720904:NTZ720917 ODO720904:ODV720917 ONK720904:ONR720917 OXG720904:OXN720917 PHC720904:PHJ720917 PQY720904:PRF720917 QAU720904:QBB720917 QKQ720904:QKX720917 QUM720904:QUT720917 REI720904:REP720917 ROE720904:ROL720917 RYA720904:RYH720917 SHW720904:SID720917 SRS720904:SRZ720917 TBO720904:TBV720917 TLK720904:TLR720917 TVG720904:TVN720917 UFC720904:UFJ720917 UOY720904:UPF720917 UYU720904:UZB720917 VIQ720904:VIX720917 VSM720904:VST720917 WCI720904:WCP720917 WME720904:WML720917 WWA720904:WWH720917 S786440:Z786453 JO786440:JV786453 TK786440:TR786453 ADG786440:ADN786453 ANC786440:ANJ786453 AWY786440:AXF786453 BGU786440:BHB786453 BQQ786440:BQX786453 CAM786440:CAT786453 CKI786440:CKP786453 CUE786440:CUL786453 DEA786440:DEH786453 DNW786440:DOD786453 DXS786440:DXZ786453 EHO786440:EHV786453 ERK786440:ERR786453 FBG786440:FBN786453 FLC786440:FLJ786453 FUY786440:FVF786453 GEU786440:GFB786453 GOQ786440:GOX786453 GYM786440:GYT786453 HII786440:HIP786453 HSE786440:HSL786453 ICA786440:ICH786453 ILW786440:IMD786453 IVS786440:IVZ786453 JFO786440:JFV786453 JPK786440:JPR786453 JZG786440:JZN786453 KJC786440:KJJ786453 KSY786440:KTF786453 LCU786440:LDB786453 LMQ786440:LMX786453 LWM786440:LWT786453 MGI786440:MGP786453 MQE786440:MQL786453 NAA786440:NAH786453 NJW786440:NKD786453 NTS786440:NTZ786453 ODO786440:ODV786453 ONK786440:ONR786453 OXG786440:OXN786453 PHC786440:PHJ786453 PQY786440:PRF786453 QAU786440:QBB786453 QKQ786440:QKX786453 QUM786440:QUT786453 REI786440:REP786453 ROE786440:ROL786453 RYA786440:RYH786453 SHW786440:SID786453 SRS786440:SRZ786453 TBO786440:TBV786453 TLK786440:TLR786453 TVG786440:TVN786453 UFC786440:UFJ786453 UOY786440:UPF786453 UYU786440:UZB786453 VIQ786440:VIX786453 VSM786440:VST786453 WCI786440:WCP786453 WME786440:WML786453 WWA786440:WWH786453 S851976:Z851989 JO851976:JV851989 TK851976:TR851989 ADG851976:ADN851989 ANC851976:ANJ851989 AWY851976:AXF851989 BGU851976:BHB851989 BQQ851976:BQX851989 CAM851976:CAT851989 CKI851976:CKP851989 CUE851976:CUL851989 DEA851976:DEH851989 DNW851976:DOD851989 DXS851976:DXZ851989 EHO851976:EHV851989 ERK851976:ERR851989 FBG851976:FBN851989 FLC851976:FLJ851989 FUY851976:FVF851989 GEU851976:GFB851989 GOQ851976:GOX851989 GYM851976:GYT851989 HII851976:HIP851989 HSE851976:HSL851989 ICA851976:ICH851989 ILW851976:IMD851989 IVS851976:IVZ851989 JFO851976:JFV851989 JPK851976:JPR851989 JZG851976:JZN851989 KJC851976:KJJ851989 KSY851976:KTF851989 LCU851976:LDB851989 LMQ851976:LMX851989 LWM851976:LWT851989 MGI851976:MGP851989 MQE851976:MQL851989 NAA851976:NAH851989 NJW851976:NKD851989 NTS851976:NTZ851989 ODO851976:ODV851989 ONK851976:ONR851989 OXG851976:OXN851989 PHC851976:PHJ851989 PQY851976:PRF851989 QAU851976:QBB851989 QKQ851976:QKX851989 QUM851976:QUT851989 REI851976:REP851989 ROE851976:ROL851989 RYA851976:RYH851989 SHW851976:SID851989 SRS851976:SRZ851989 TBO851976:TBV851989 TLK851976:TLR851989 TVG851976:TVN851989 UFC851976:UFJ851989 UOY851976:UPF851989 UYU851976:UZB851989 VIQ851976:VIX851989 VSM851976:VST851989 WCI851976:WCP851989 WME851976:WML851989 WWA851976:WWH851989 S917512:Z917525 JO917512:JV917525 TK917512:TR917525 ADG917512:ADN917525 ANC917512:ANJ917525 AWY917512:AXF917525 BGU917512:BHB917525 BQQ917512:BQX917525 CAM917512:CAT917525 CKI917512:CKP917525 CUE917512:CUL917525 DEA917512:DEH917525 DNW917512:DOD917525 DXS917512:DXZ917525 EHO917512:EHV917525 ERK917512:ERR917525 FBG917512:FBN917525 FLC917512:FLJ917525 FUY917512:FVF917525 GEU917512:GFB917525 GOQ917512:GOX917525 GYM917512:GYT917525 HII917512:HIP917525 HSE917512:HSL917525 ICA917512:ICH917525 ILW917512:IMD917525 IVS917512:IVZ917525 JFO917512:JFV917525 JPK917512:JPR917525 JZG917512:JZN917525 KJC917512:KJJ917525 KSY917512:KTF917525 LCU917512:LDB917525 LMQ917512:LMX917525 LWM917512:LWT917525 MGI917512:MGP917525 MQE917512:MQL917525 NAA917512:NAH917525 NJW917512:NKD917525 NTS917512:NTZ917525 ODO917512:ODV917525 ONK917512:ONR917525 OXG917512:OXN917525 PHC917512:PHJ917525 PQY917512:PRF917525 QAU917512:QBB917525 QKQ917512:QKX917525 QUM917512:QUT917525 REI917512:REP917525 ROE917512:ROL917525 RYA917512:RYH917525 SHW917512:SID917525 SRS917512:SRZ917525 TBO917512:TBV917525 TLK917512:TLR917525 TVG917512:TVN917525 UFC917512:UFJ917525 UOY917512:UPF917525 UYU917512:UZB917525 VIQ917512:VIX917525 VSM917512:VST917525 WCI917512:WCP917525 WME917512:WML917525 WWA917512:WWH917525 S983048:Z983061 JO983048:JV983061 TK983048:TR983061 ADG983048:ADN983061 ANC983048:ANJ983061 AWY983048:AXF983061 BGU983048:BHB983061 BQQ983048:BQX983061 CAM983048:CAT983061 CKI983048:CKP983061 CUE983048:CUL983061 DEA983048:DEH983061 DNW983048:DOD983061 DXS983048:DXZ983061 EHO983048:EHV983061 ERK983048:ERR983061 FBG983048:FBN983061 FLC983048:FLJ983061 FUY983048:FVF983061 GEU983048:GFB983061 GOQ983048:GOX983061 GYM983048:GYT983061 HII983048:HIP983061 HSE983048:HSL983061 ICA983048:ICH983061 ILW983048:IMD983061 IVS983048:IVZ983061 JFO983048:JFV983061 JPK983048:JPR983061 JZG983048:JZN983061 KJC983048:KJJ983061 KSY983048:KTF983061 LCU983048:LDB983061 LMQ983048:LMX983061 LWM983048:LWT983061 MGI983048:MGP983061 MQE983048:MQL983061 NAA983048:NAH983061 NJW983048:NKD983061 NTS983048:NTZ983061 ODO983048:ODV983061 ONK983048:ONR983061 OXG983048:OXN983061 PHC983048:PHJ983061 PQY983048:PRF983061 QAU983048:QBB983061 QKQ983048:QKX983061 QUM983048:QUT983061 REI983048:REP983061 ROE983048:ROL983061 RYA983048:RYH983061 SHW983048:SID983061 SRS983048:SRZ983061 TBO983048:TBV983061 TLK983048:TLR983061 TVG983048:TVN983061 UFC983048:UFJ983061 UOY983048:UPF983061 UYU983048:UZB983061 VIQ983048:VIX983061 VSM983048:VST983061 WCI983048:WCP983061 WME983048:WML983061 WWA983048:WWH983061">
      <formula1>"事業所内,同一敷地内他事業所等合同,同一法人（複数事業所等合同）,外部研修外部主催研修に参加）,その他"</formula1>
    </dataValidation>
  </dataValidations>
  <printOptions horizontalCentered="1"/>
  <pageMargins left="0.59055118110236227" right="0.59055118110236227" top="0.59055118110236227" bottom="0.39370078740157483" header="0.51181102362204722" footer="0.19685039370078741"/>
  <pageSetup paperSize="9" orientation="landscape" cellComments="asDisplayed" r:id="rId1"/>
  <headerFooter alignWithMargins="0">
    <oddFooter>&amp;R（令和元&amp;K000000年度版）</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85" zoomScaleNormal="100" zoomScaleSheetLayoutView="85" workbookViewId="0">
      <selection activeCell="K19" sqref="K19"/>
    </sheetView>
  </sheetViews>
  <sheetFormatPr defaultRowHeight="13.5"/>
  <cols>
    <col min="1" max="1" width="2.625" style="491" customWidth="1"/>
    <col min="2" max="2" width="5.25" style="491" bestFit="1" customWidth="1"/>
    <col min="3" max="3" width="18.125" style="491" customWidth="1"/>
    <col min="4" max="4" width="18.625" style="491" customWidth="1"/>
    <col min="5" max="5" width="20.625" style="491" customWidth="1"/>
    <col min="6" max="6" width="15.625" style="491" customWidth="1"/>
    <col min="7" max="7" width="13.625" style="491" customWidth="1"/>
    <col min="8" max="8" width="11.625" style="491" customWidth="1"/>
    <col min="9" max="9" width="27.625" style="491" customWidth="1"/>
    <col min="10" max="10" width="21.25" style="491" bestFit="1" customWidth="1"/>
    <col min="11" max="11" width="19" style="491" customWidth="1"/>
    <col min="12" max="12" width="22.375" style="491" customWidth="1"/>
    <col min="13" max="13" width="15.25" style="491" customWidth="1"/>
    <col min="14" max="16384" width="9" style="491"/>
  </cols>
  <sheetData>
    <row r="1" spans="1:12" ht="18" customHeight="1" thickBot="1">
      <c r="A1" s="576"/>
      <c r="B1" s="576"/>
      <c r="C1" s="576"/>
      <c r="D1" s="576"/>
      <c r="E1" s="576"/>
      <c r="F1" s="576"/>
      <c r="G1" s="576"/>
      <c r="H1" s="575"/>
      <c r="I1" s="575" t="s">
        <v>748</v>
      </c>
      <c r="J1" s="575"/>
      <c r="K1" s="575"/>
      <c r="L1" s="575"/>
    </row>
    <row r="2" spans="1:12" ht="27" customHeight="1">
      <c r="B2" s="1084" t="s">
        <v>837</v>
      </c>
      <c r="C2" s="1089" t="s">
        <v>836</v>
      </c>
      <c r="D2" s="1090"/>
      <c r="E2" s="574" t="s">
        <v>835</v>
      </c>
      <c r="F2" s="848" t="s">
        <v>834</v>
      </c>
      <c r="G2" s="848"/>
      <c r="H2" s="850" t="s">
        <v>833</v>
      </c>
      <c r="I2" s="1096"/>
      <c r="J2" s="497"/>
      <c r="K2" s="497"/>
      <c r="L2" s="497"/>
    </row>
    <row r="3" spans="1:12" ht="27" customHeight="1">
      <c r="B3" s="1085"/>
      <c r="C3" s="1091"/>
      <c r="D3" s="1092"/>
      <c r="E3" s="573"/>
      <c r="F3" s="1083"/>
      <c r="G3" s="1083"/>
      <c r="H3" s="1083"/>
      <c r="I3" s="1095"/>
      <c r="J3" s="497"/>
      <c r="K3" s="497"/>
      <c r="L3" s="497"/>
    </row>
    <row r="4" spans="1:12" ht="24" customHeight="1">
      <c r="B4" s="1085"/>
      <c r="C4" s="1091"/>
      <c r="D4" s="1092"/>
      <c r="E4" s="573"/>
      <c r="F4" s="1083"/>
      <c r="G4" s="1083"/>
      <c r="H4" s="1083"/>
      <c r="I4" s="1095"/>
      <c r="J4" s="497"/>
      <c r="K4" s="497"/>
      <c r="L4" s="497"/>
    </row>
    <row r="5" spans="1:12" ht="24" customHeight="1">
      <c r="B5" s="1085"/>
      <c r="C5" s="1091"/>
      <c r="D5" s="1092"/>
      <c r="E5" s="573"/>
      <c r="F5" s="1083"/>
      <c r="G5" s="1083"/>
      <c r="H5" s="1083"/>
      <c r="I5" s="1095"/>
      <c r="J5" s="497"/>
      <c r="K5" s="497"/>
      <c r="L5" s="497"/>
    </row>
    <row r="6" spans="1:12" ht="24" customHeight="1">
      <c r="B6" s="1085"/>
      <c r="C6" s="1091"/>
      <c r="D6" s="1092"/>
      <c r="E6" s="573"/>
      <c r="F6" s="1083"/>
      <c r="G6" s="1083"/>
      <c r="H6" s="1083"/>
      <c r="I6" s="1095"/>
      <c r="J6" s="497"/>
      <c r="K6" s="497"/>
      <c r="L6" s="497"/>
    </row>
    <row r="7" spans="1:12" ht="24" customHeight="1">
      <c r="B7" s="1085"/>
      <c r="C7" s="1091"/>
      <c r="D7" s="1092"/>
      <c r="E7" s="573"/>
      <c r="F7" s="1083"/>
      <c r="G7" s="1083"/>
      <c r="H7" s="1083"/>
      <c r="I7" s="1095"/>
      <c r="J7" s="497"/>
      <c r="K7" s="497"/>
      <c r="L7" s="497"/>
    </row>
    <row r="8" spans="1:12" ht="24" customHeight="1">
      <c r="B8" s="1085"/>
      <c r="C8" s="1091"/>
      <c r="D8" s="1092"/>
      <c r="E8" s="573"/>
      <c r="F8" s="1083"/>
      <c r="G8" s="1083"/>
      <c r="H8" s="1083"/>
      <c r="I8" s="1095"/>
      <c r="J8" s="497"/>
      <c r="K8" s="497"/>
      <c r="L8" s="497"/>
    </row>
    <row r="9" spans="1:12" ht="24" customHeight="1" thickBot="1">
      <c r="B9" s="1086"/>
      <c r="C9" s="1093"/>
      <c r="D9" s="1094"/>
      <c r="E9" s="572"/>
      <c r="F9" s="1087"/>
      <c r="G9" s="1087"/>
      <c r="H9" s="1087"/>
      <c r="I9" s="1088"/>
      <c r="J9" s="497"/>
      <c r="K9" s="497"/>
      <c r="L9" s="497"/>
    </row>
    <row r="10" spans="1:12" ht="15" customHeight="1">
      <c r="B10" s="555" t="s">
        <v>832</v>
      </c>
      <c r="C10" s="529" t="s">
        <v>831</v>
      </c>
      <c r="D10" s="555"/>
      <c r="E10" s="555"/>
      <c r="F10" s="555"/>
      <c r="G10" s="555"/>
    </row>
    <row r="11" spans="1:12" ht="18" customHeight="1"/>
    <row r="12" spans="1:12" ht="18" customHeight="1"/>
    <row r="13" spans="1:12" ht="18" customHeight="1"/>
    <row r="14" spans="1:12" ht="18" customHeight="1"/>
    <row r="15" spans="1:12" ht="18" customHeight="1"/>
    <row r="16" spans="1:12" ht="18" customHeight="1"/>
    <row r="17" ht="18" customHeight="1"/>
    <row r="18" ht="18" customHeight="1"/>
    <row r="19" ht="18" customHeight="1"/>
    <row r="20" ht="18" customHeight="1"/>
    <row r="21" ht="18" customHeight="1"/>
  </sheetData>
  <mergeCells count="18">
    <mergeCell ref="F4:G4"/>
    <mergeCell ref="H5:I5"/>
    <mergeCell ref="F5:G5"/>
    <mergeCell ref="F3:G3"/>
    <mergeCell ref="B2:B9"/>
    <mergeCell ref="H9:I9"/>
    <mergeCell ref="C2:D9"/>
    <mergeCell ref="F6:G6"/>
    <mergeCell ref="F7:G7"/>
    <mergeCell ref="F9:G9"/>
    <mergeCell ref="F2:G2"/>
    <mergeCell ref="F8:G8"/>
    <mergeCell ref="H8:I8"/>
    <mergeCell ref="H7:I7"/>
    <mergeCell ref="H2:I2"/>
    <mergeCell ref="H3:I3"/>
    <mergeCell ref="H6:I6"/>
    <mergeCell ref="H4:I4"/>
  </mergeCells>
  <phoneticPr fontId="2"/>
  <printOptions horizontalCentered="1"/>
  <pageMargins left="0.59055118110236227" right="0.59055118110236227" top="0.59055118110236227" bottom="0.39370078740157483" header="0.51181102362204722" footer="0.19685039370078741"/>
  <pageSetup paperSize="9" orientation="landscape" cellComments="asDisplayed" r:id="rId1"/>
  <headerFooter alignWithMargins="0">
    <oddFooter>&amp;R（令和元&amp;K000000年度版）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D9" sqref="D9"/>
    </sheetView>
  </sheetViews>
  <sheetFormatPr defaultColWidth="4.5" defaultRowHeight="14.25"/>
  <cols>
    <col min="1" max="1" width="0.875" style="81" customWidth="1"/>
    <col min="2" max="2" width="5.75" style="81" customWidth="1"/>
    <col min="3" max="6" width="5.75" style="81" hidden="1" customWidth="1"/>
    <col min="7" max="8" width="8.125" style="81" customWidth="1"/>
    <col min="9" max="12" width="3.25" style="81" hidden="1" customWidth="1"/>
    <col min="13" max="14" width="3.25" style="81" customWidth="1"/>
    <col min="15" max="66" width="5.75" style="81" customWidth="1"/>
    <col min="67" max="67" width="1.125" style="81" customWidth="1"/>
    <col min="68" max="16384" width="4.5" style="81"/>
  </cols>
  <sheetData>
    <row r="1" spans="2:71" s="219" customFormat="1" ht="20.25" customHeight="1">
      <c r="B1" s="1112" t="s">
        <v>173</v>
      </c>
      <c r="C1" s="1112"/>
      <c r="D1" s="1112"/>
      <c r="E1" s="1112"/>
      <c r="F1" s="1112"/>
      <c r="G1" s="1112"/>
      <c r="H1" s="1112"/>
      <c r="I1" s="1112"/>
      <c r="J1" s="1112"/>
      <c r="K1" s="1112"/>
      <c r="L1" s="1112"/>
      <c r="M1" s="1112"/>
      <c r="N1" s="1112"/>
      <c r="O1" s="1112"/>
      <c r="P1" s="1112"/>
      <c r="Q1" s="1112"/>
      <c r="R1" s="1112"/>
      <c r="T1" s="229"/>
      <c r="U1" s="229"/>
      <c r="V1" s="229"/>
      <c r="W1" s="229"/>
      <c r="X1" s="229"/>
      <c r="Y1" s="229"/>
      <c r="Z1" s="229"/>
      <c r="AA1" s="229"/>
      <c r="AW1" s="191" t="s">
        <v>172</v>
      </c>
      <c r="AX1" s="1113" t="s">
        <v>171</v>
      </c>
      <c r="AY1" s="1114"/>
      <c r="AZ1" s="1114"/>
      <c r="BA1" s="1114"/>
      <c r="BB1" s="1114"/>
      <c r="BC1" s="1114"/>
      <c r="BD1" s="1114"/>
      <c r="BE1" s="1114"/>
      <c r="BF1" s="1114"/>
      <c r="BG1" s="1114"/>
      <c r="BH1" s="1114"/>
      <c r="BI1" s="1114"/>
      <c r="BJ1" s="1114"/>
      <c r="BK1" s="1114"/>
      <c r="BL1" s="1114"/>
      <c r="BM1" s="1114"/>
      <c r="BN1" s="191" t="s">
        <v>163</v>
      </c>
    </row>
    <row r="2" spans="2:71" s="190" customFormat="1" ht="20.25" customHeight="1">
      <c r="N2" s="222"/>
      <c r="Q2" s="222"/>
      <c r="R2" s="222"/>
      <c r="T2" s="191"/>
      <c r="U2" s="191"/>
      <c r="V2" s="191"/>
      <c r="W2" s="191"/>
      <c r="X2" s="191"/>
      <c r="Y2" s="191"/>
      <c r="Z2" s="191"/>
      <c r="AA2" s="191"/>
      <c r="AF2" s="228" t="s">
        <v>170</v>
      </c>
      <c r="AG2" s="1115">
        <v>2</v>
      </c>
      <c r="AH2" s="1115"/>
      <c r="AI2" s="228" t="s">
        <v>169</v>
      </c>
      <c r="AJ2" s="1116">
        <f>IF(AG2=0,"",YEAR(DATE(2018+AG2,1,1)))</f>
        <v>2020</v>
      </c>
      <c r="AK2" s="1116"/>
      <c r="AL2" s="227" t="s">
        <v>168</v>
      </c>
      <c r="AM2" s="227" t="s">
        <v>167</v>
      </c>
      <c r="AN2" s="1115">
        <v>4</v>
      </c>
      <c r="AO2" s="1115"/>
      <c r="AP2" s="227" t="s">
        <v>166</v>
      </c>
      <c r="AW2" s="191" t="s">
        <v>165</v>
      </c>
      <c r="AX2" s="1117" t="s">
        <v>164</v>
      </c>
      <c r="AY2" s="1117"/>
      <c r="AZ2" s="1117"/>
      <c r="BA2" s="1117"/>
      <c r="BB2" s="1117"/>
      <c r="BC2" s="1117"/>
      <c r="BD2" s="1117"/>
      <c r="BE2" s="1117"/>
      <c r="BF2" s="1117"/>
      <c r="BG2" s="1117"/>
      <c r="BH2" s="1117"/>
      <c r="BI2" s="1117"/>
      <c r="BJ2" s="1117"/>
      <c r="BK2" s="1117"/>
      <c r="BL2" s="1117"/>
      <c r="BM2" s="1117"/>
      <c r="BN2" s="191" t="s">
        <v>163</v>
      </c>
      <c r="BO2" s="191"/>
      <c r="BP2" s="191"/>
      <c r="BQ2" s="191"/>
    </row>
    <row r="3" spans="2:71" s="190" customFormat="1" ht="20.25" customHeight="1">
      <c r="N3" s="222"/>
      <c r="Q3" s="222"/>
      <c r="S3" s="191"/>
      <c r="T3" s="191"/>
      <c r="U3" s="191"/>
      <c r="V3" s="191"/>
      <c r="W3" s="191"/>
      <c r="X3" s="191"/>
      <c r="Y3" s="191"/>
      <c r="AG3" s="226"/>
      <c r="AH3" s="226"/>
      <c r="AI3" s="224"/>
      <c r="AJ3" s="225"/>
      <c r="AK3" s="224"/>
      <c r="BH3" s="223" t="s">
        <v>162</v>
      </c>
      <c r="BI3" s="1118" t="s">
        <v>161</v>
      </c>
      <c r="BJ3" s="1119"/>
      <c r="BK3" s="1119"/>
      <c r="BL3" s="1120"/>
      <c r="BM3" s="191"/>
    </row>
    <row r="4" spans="2:71" s="190" customFormat="1" ht="9" customHeight="1">
      <c r="N4" s="222"/>
      <c r="Q4" s="222"/>
      <c r="S4" s="191"/>
      <c r="T4" s="191"/>
      <c r="U4" s="191"/>
      <c r="V4" s="191"/>
      <c r="W4" s="191"/>
      <c r="X4" s="191"/>
      <c r="Y4" s="191"/>
      <c r="AG4" s="221"/>
      <c r="AH4" s="221"/>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8"/>
      <c r="BM4" s="218"/>
    </row>
    <row r="5" spans="2:71" s="190" customFormat="1" ht="21" customHeight="1">
      <c r="B5" s="203"/>
      <c r="C5" s="203"/>
      <c r="D5" s="203"/>
      <c r="E5" s="203"/>
      <c r="F5" s="203"/>
      <c r="G5" s="195"/>
      <c r="H5" s="195"/>
      <c r="I5" s="195"/>
      <c r="J5" s="195"/>
      <c r="K5" s="195"/>
      <c r="L5" s="195"/>
      <c r="M5" s="195"/>
      <c r="N5" s="195"/>
      <c r="O5" s="199"/>
      <c r="P5" s="199"/>
      <c r="Q5" s="199"/>
      <c r="R5" s="202"/>
      <c r="S5" s="199"/>
      <c r="T5" s="199"/>
      <c r="U5" s="199"/>
      <c r="V5" s="192"/>
      <c r="W5" s="192"/>
      <c r="X5" s="192"/>
      <c r="Y5" s="192"/>
      <c r="Z5" s="192"/>
      <c r="AA5" s="192"/>
      <c r="AB5" s="192"/>
      <c r="AC5" s="192"/>
      <c r="AD5" s="192"/>
      <c r="AE5" s="192"/>
      <c r="AF5" s="192"/>
      <c r="AG5" s="192"/>
      <c r="AH5" s="192"/>
      <c r="AI5" s="192"/>
      <c r="AJ5" s="192"/>
      <c r="AK5" s="192"/>
      <c r="AL5" s="192"/>
      <c r="AM5" s="192"/>
      <c r="AN5" s="193"/>
      <c r="AO5" s="193" t="s">
        <v>160</v>
      </c>
      <c r="AP5" s="193"/>
      <c r="AQ5" s="193"/>
      <c r="AR5" s="193"/>
      <c r="AS5" s="193"/>
      <c r="AT5" s="219"/>
      <c r="AU5" s="219"/>
      <c r="AV5" s="219"/>
      <c r="AW5" s="219"/>
      <c r="AX5" s="219"/>
      <c r="AY5" s="219"/>
      <c r="BA5" s="1124">
        <v>8</v>
      </c>
      <c r="BB5" s="1125"/>
      <c r="BC5" s="220" t="s">
        <v>159</v>
      </c>
      <c r="BD5" s="219"/>
      <c r="BE5" s="1124">
        <v>40</v>
      </c>
      <c r="BF5" s="1125"/>
      <c r="BG5" s="220" t="s">
        <v>158</v>
      </c>
      <c r="BH5" s="219"/>
      <c r="BI5" s="1124">
        <v>160</v>
      </c>
      <c r="BJ5" s="1125"/>
      <c r="BK5" s="220" t="s">
        <v>157</v>
      </c>
      <c r="BL5" s="219"/>
      <c r="BM5" s="218"/>
    </row>
    <row r="6" spans="2:71" s="190" customFormat="1" ht="21" customHeight="1">
      <c r="B6" s="203"/>
      <c r="C6" s="203"/>
      <c r="D6" s="203"/>
      <c r="E6" s="203"/>
      <c r="F6" s="203"/>
      <c r="G6" s="206"/>
      <c r="H6" s="206"/>
      <c r="I6" s="206"/>
      <c r="J6" s="206"/>
      <c r="K6" s="206"/>
      <c r="L6" s="206"/>
      <c r="M6" s="206"/>
      <c r="N6" s="215"/>
      <c r="O6" s="215"/>
      <c r="P6" s="215"/>
      <c r="Q6" s="202"/>
      <c r="R6" s="215"/>
      <c r="S6" s="215"/>
      <c r="T6" s="215"/>
      <c r="U6" s="199"/>
      <c r="V6" s="192"/>
      <c r="W6" s="192"/>
      <c r="X6" s="192"/>
      <c r="Y6" s="192"/>
      <c r="Z6" s="192"/>
      <c r="AA6" s="192"/>
      <c r="AB6" s="192"/>
      <c r="AC6" s="192"/>
      <c r="AD6" s="192"/>
      <c r="AE6" s="192"/>
      <c r="AF6" s="192"/>
      <c r="AG6" s="192"/>
      <c r="AH6" s="192"/>
      <c r="AI6" s="192"/>
      <c r="AJ6" s="192"/>
      <c r="AK6" s="192"/>
      <c r="AL6" s="192"/>
      <c r="AM6" s="192"/>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217"/>
      <c r="BM6" s="217"/>
      <c r="BN6" s="192"/>
    </row>
    <row r="7" spans="2:71" s="190" customFormat="1" ht="21" customHeight="1">
      <c r="B7" s="212"/>
      <c r="C7" s="212"/>
      <c r="D7" s="212"/>
      <c r="E7" s="212"/>
      <c r="F7" s="212"/>
      <c r="G7" s="202"/>
      <c r="H7" s="202"/>
      <c r="I7" s="202"/>
      <c r="J7" s="202"/>
      <c r="K7" s="202"/>
      <c r="L7" s="202"/>
      <c r="M7" s="202"/>
      <c r="N7" s="215"/>
      <c r="O7" s="215"/>
      <c r="P7" s="215"/>
      <c r="Q7" s="202"/>
      <c r="R7" s="215"/>
      <c r="S7" s="215"/>
      <c r="T7" s="215"/>
      <c r="U7" s="199"/>
      <c r="V7" s="192"/>
      <c r="W7" s="192"/>
      <c r="X7" s="192"/>
      <c r="Y7" s="192"/>
      <c r="Z7" s="192"/>
      <c r="AA7" s="192"/>
      <c r="AB7" s="192"/>
      <c r="AC7" s="192"/>
      <c r="AD7" s="192"/>
      <c r="AE7" s="192"/>
      <c r="AF7" s="192"/>
      <c r="AG7" s="192"/>
      <c r="AH7" s="192"/>
      <c r="AI7" s="192"/>
      <c r="AJ7" s="192"/>
      <c r="AK7" s="192"/>
      <c r="AL7" s="192"/>
      <c r="AM7" s="192"/>
      <c r="AN7" s="206"/>
      <c r="AO7" s="201"/>
      <c r="AP7" s="194"/>
      <c r="AQ7" s="198"/>
      <c r="AR7" s="195"/>
      <c r="AS7" s="195"/>
      <c r="AT7" s="195"/>
      <c r="AU7" s="195"/>
      <c r="AV7" s="194"/>
      <c r="AW7" s="193"/>
      <c r="AX7" s="213"/>
      <c r="AY7" s="213"/>
      <c r="AZ7" s="213"/>
      <c r="BA7" s="193"/>
      <c r="BB7" s="214"/>
      <c r="BC7" s="214"/>
      <c r="BD7" s="202"/>
      <c r="BE7" s="193"/>
      <c r="BF7" s="193" t="s">
        <v>156</v>
      </c>
      <c r="BG7" s="193"/>
      <c r="BH7" s="193"/>
      <c r="BI7" s="1126">
        <f>DAY(EOMONTH(DATE(AJ2,AN2,1),0))</f>
        <v>30</v>
      </c>
      <c r="BJ7" s="1127"/>
      <c r="BK7" s="193" t="s">
        <v>155</v>
      </c>
      <c r="BL7" s="193"/>
      <c r="BM7" s="193"/>
      <c r="BN7" s="192"/>
      <c r="BQ7" s="191"/>
      <c r="BR7" s="191"/>
      <c r="BS7" s="191"/>
    </row>
    <row r="8" spans="2:71" s="190" customFormat="1" ht="21" customHeight="1">
      <c r="B8" s="212"/>
      <c r="C8" s="212"/>
      <c r="D8" s="212"/>
      <c r="E8" s="212"/>
      <c r="F8" s="212"/>
      <c r="G8" s="216"/>
      <c r="H8" s="216"/>
      <c r="I8" s="216"/>
      <c r="J8" s="216"/>
      <c r="K8" s="216"/>
      <c r="L8" s="216"/>
      <c r="M8" s="216"/>
      <c r="N8" s="215"/>
      <c r="O8" s="215"/>
      <c r="P8" s="215"/>
      <c r="Q8" s="202"/>
      <c r="R8" s="199"/>
      <c r="S8" s="199"/>
      <c r="T8" s="199"/>
      <c r="U8" s="214"/>
      <c r="V8" s="192"/>
      <c r="W8" s="192"/>
      <c r="X8" s="192"/>
      <c r="Y8" s="192"/>
      <c r="Z8" s="192"/>
      <c r="AA8" s="192"/>
      <c r="AB8" s="192"/>
      <c r="AC8" s="192"/>
      <c r="AD8" s="192"/>
      <c r="AE8" s="192"/>
      <c r="AF8" s="192"/>
      <c r="AG8" s="192"/>
      <c r="AH8" s="192"/>
      <c r="AI8" s="192"/>
      <c r="AJ8" s="192"/>
      <c r="AK8" s="192"/>
      <c r="AL8" s="192"/>
      <c r="AM8" s="192"/>
      <c r="AN8" s="206"/>
      <c r="AO8" s="201" t="s">
        <v>154</v>
      </c>
      <c r="AP8" s="194"/>
      <c r="AQ8" s="198"/>
      <c r="AR8" s="195"/>
      <c r="AS8" s="195"/>
      <c r="AT8" s="195"/>
      <c r="AU8" s="195"/>
      <c r="AV8" s="194"/>
      <c r="AW8" s="193"/>
      <c r="AX8" s="213"/>
      <c r="AY8" s="213"/>
      <c r="AZ8" s="213"/>
      <c r="BA8" s="193"/>
      <c r="BB8" s="201" t="s">
        <v>153</v>
      </c>
      <c r="BC8" s="193"/>
      <c r="BD8" s="193"/>
      <c r="BE8" s="193"/>
      <c r="BF8" s="193"/>
      <c r="BG8" s="193"/>
      <c r="BH8" s="193"/>
      <c r="BI8" s="193"/>
      <c r="BJ8" s="193"/>
      <c r="BK8" s="193"/>
      <c r="BL8" s="193"/>
      <c r="BM8" s="193"/>
      <c r="BN8" s="192"/>
      <c r="BQ8" s="191"/>
      <c r="BR8" s="191"/>
      <c r="BS8" s="191"/>
    </row>
    <row r="9" spans="2:71" s="190" customFormat="1" ht="21" customHeight="1">
      <c r="B9" s="212"/>
      <c r="C9" s="212"/>
      <c r="D9" s="212"/>
      <c r="E9" s="212"/>
      <c r="F9" s="212"/>
      <c r="G9" s="202"/>
      <c r="H9" s="202"/>
      <c r="I9" s="202"/>
      <c r="J9" s="202"/>
      <c r="K9" s="202"/>
      <c r="L9" s="202"/>
      <c r="M9" s="202"/>
      <c r="N9" s="202"/>
      <c r="O9" s="202"/>
      <c r="P9" s="202"/>
      <c r="Q9" s="202"/>
      <c r="R9" s="202"/>
      <c r="S9" s="199"/>
      <c r="T9" s="199"/>
      <c r="U9" s="199"/>
      <c r="V9" s="202"/>
      <c r="W9" s="199"/>
      <c r="X9" s="199"/>
      <c r="Y9" s="199"/>
      <c r="Z9" s="210"/>
      <c r="AA9" s="1097"/>
      <c r="AB9" s="1097"/>
      <c r="AC9" s="203"/>
      <c r="AD9" s="211"/>
      <c r="AE9" s="192"/>
      <c r="AF9" s="192"/>
      <c r="AG9" s="206"/>
      <c r="AH9" s="207"/>
      <c r="AI9" s="203"/>
      <c r="AJ9" s="206"/>
      <c r="AK9" s="206"/>
      <c r="AL9" s="206"/>
      <c r="AM9" s="197"/>
      <c r="AN9" s="198"/>
      <c r="AO9" s="194" t="s">
        <v>152</v>
      </c>
      <c r="AP9" s="198"/>
      <c r="AQ9" s="195"/>
      <c r="AR9" s="210"/>
      <c r="AS9" s="193" t="s">
        <v>151</v>
      </c>
      <c r="AT9" s="194"/>
      <c r="AU9" s="206"/>
      <c r="AV9" s="206"/>
      <c r="AW9" s="194"/>
      <c r="AX9" s="194"/>
      <c r="AY9" s="194"/>
      <c r="AZ9" s="192"/>
      <c r="BA9" s="206"/>
      <c r="BB9" s="194" t="s">
        <v>150</v>
      </c>
      <c r="BC9" s="198"/>
      <c r="BD9" s="195"/>
      <c r="BE9" s="210"/>
      <c r="BF9" s="193" t="s">
        <v>149</v>
      </c>
      <c r="BG9" s="194"/>
      <c r="BH9" s="206"/>
      <c r="BI9" s="206"/>
      <c r="BJ9" s="194"/>
      <c r="BK9" s="194"/>
      <c r="BL9" s="194"/>
      <c r="BM9" s="192"/>
      <c r="BN9" s="192"/>
      <c r="BQ9" s="191"/>
      <c r="BR9" s="191"/>
      <c r="BS9" s="191"/>
    </row>
    <row r="10" spans="2:71" s="190" customFormat="1" ht="21" customHeight="1">
      <c r="B10" s="203" t="s">
        <v>148</v>
      </c>
      <c r="C10" s="203"/>
      <c r="D10" s="203"/>
      <c r="E10" s="203"/>
      <c r="F10" s="203"/>
      <c r="G10" s="194"/>
      <c r="H10" s="194"/>
      <c r="I10" s="194"/>
      <c r="J10" s="194"/>
      <c r="K10" s="194"/>
      <c r="L10" s="194"/>
      <c r="M10" s="194"/>
      <c r="N10" s="194"/>
      <c r="O10" s="194"/>
      <c r="P10" s="194"/>
      <c r="Q10" s="194"/>
      <c r="R10" s="206"/>
      <c r="S10" s="198"/>
      <c r="T10" s="195"/>
      <c r="U10" s="195"/>
      <c r="V10" s="206"/>
      <c r="W10" s="195"/>
      <c r="X10" s="194"/>
      <c r="Y10" s="195"/>
      <c r="Z10" s="195"/>
      <c r="AA10" s="195"/>
      <c r="AB10" s="195"/>
      <c r="AC10" s="192"/>
      <c r="AD10" s="192"/>
      <c r="AE10" s="192"/>
      <c r="AF10" s="192"/>
      <c r="AG10" s="194"/>
      <c r="AH10" s="195"/>
      <c r="AI10" s="195"/>
      <c r="AJ10" s="194"/>
      <c r="AK10" s="194"/>
      <c r="AL10" s="194"/>
      <c r="AM10" s="197"/>
      <c r="AN10" s="206"/>
      <c r="AO10" s="198"/>
      <c r="AP10" s="1101"/>
      <c r="AQ10" s="1101"/>
      <c r="AR10" s="193" t="s">
        <v>140</v>
      </c>
      <c r="AS10" s="192"/>
      <c r="AT10" s="194" t="s">
        <v>147</v>
      </c>
      <c r="AU10" s="206"/>
      <c r="AV10" s="206"/>
      <c r="AW10" s="194"/>
      <c r="AX10" s="1101"/>
      <c r="AY10" s="1101"/>
      <c r="AZ10" s="193" t="s">
        <v>140</v>
      </c>
      <c r="BA10" s="209"/>
      <c r="BB10" s="198"/>
      <c r="BC10" s="1101"/>
      <c r="BD10" s="1101"/>
      <c r="BE10" s="193" t="s">
        <v>140</v>
      </c>
      <c r="BF10" s="192"/>
      <c r="BG10" s="194" t="s">
        <v>147</v>
      </c>
      <c r="BH10" s="206"/>
      <c r="BI10" s="206"/>
      <c r="BJ10" s="194"/>
      <c r="BK10" s="1101"/>
      <c r="BL10" s="1101"/>
      <c r="BM10" s="193" t="s">
        <v>140</v>
      </c>
      <c r="BN10" s="192"/>
      <c r="BQ10" s="191"/>
      <c r="BR10" s="191"/>
      <c r="BS10" s="191"/>
    </row>
    <row r="11" spans="2:71" s="190" customFormat="1" ht="21" customHeight="1">
      <c r="B11" s="204" t="s">
        <v>146</v>
      </c>
      <c r="C11" s="203"/>
      <c r="D11" s="203"/>
      <c r="E11" s="203"/>
      <c r="F11" s="203"/>
      <c r="G11" s="195"/>
      <c r="H11" s="195"/>
      <c r="I11" s="195"/>
      <c r="J11" s="195"/>
      <c r="K11" s="195"/>
      <c r="L11" s="195"/>
      <c r="M11" s="195"/>
      <c r="N11" s="195"/>
      <c r="O11" s="195"/>
      <c r="P11" s="195"/>
      <c r="Q11" s="1098">
        <f>U12</f>
        <v>0.375</v>
      </c>
      <c r="R11" s="1099"/>
      <c r="S11" s="1100"/>
      <c r="T11" s="202" t="s">
        <v>145</v>
      </c>
      <c r="U11" s="1098">
        <f>Q12</f>
        <v>0.70833333333333337</v>
      </c>
      <c r="V11" s="1099"/>
      <c r="W11" s="1100"/>
      <c r="X11" s="201"/>
      <c r="Y11" s="201"/>
      <c r="Z11" s="201"/>
      <c r="AA11" s="201"/>
      <c r="AB11" s="201"/>
      <c r="AC11" s="201"/>
      <c r="AD11" s="192"/>
      <c r="AE11" s="192"/>
      <c r="AF11" s="192"/>
      <c r="AG11" s="202"/>
      <c r="AH11" s="201"/>
      <c r="AI11" s="201"/>
      <c r="AJ11" s="202"/>
      <c r="AK11" s="206"/>
      <c r="AL11" s="206"/>
      <c r="AM11" s="205"/>
      <c r="AN11" s="203"/>
      <c r="AO11" s="198"/>
      <c r="AP11" s="195"/>
      <c r="AQ11" s="198"/>
      <c r="AR11" s="195"/>
      <c r="AS11" s="192"/>
      <c r="AT11" s="208" t="s">
        <v>144</v>
      </c>
      <c r="AU11" s="207"/>
      <c r="AV11" s="203"/>
      <c r="AW11" s="206"/>
      <c r="AX11" s="206"/>
      <c r="AY11" s="206"/>
      <c r="AZ11" s="205"/>
      <c r="BA11" s="196"/>
      <c r="BB11" s="198"/>
      <c r="BC11" s="195"/>
      <c r="BD11" s="198"/>
      <c r="BE11" s="195"/>
      <c r="BF11" s="192"/>
      <c r="BG11" s="208" t="s">
        <v>144</v>
      </c>
      <c r="BH11" s="207"/>
      <c r="BI11" s="203"/>
      <c r="BJ11" s="206"/>
      <c r="BK11" s="206"/>
      <c r="BL11" s="206"/>
      <c r="BM11" s="205"/>
      <c r="BN11" s="192"/>
      <c r="BQ11" s="191"/>
      <c r="BR11" s="191"/>
      <c r="BS11" s="191"/>
    </row>
    <row r="12" spans="2:71" s="190" customFormat="1" ht="21" customHeight="1">
      <c r="B12" s="204" t="s">
        <v>143</v>
      </c>
      <c r="C12" s="203"/>
      <c r="D12" s="203"/>
      <c r="E12" s="203"/>
      <c r="F12" s="203"/>
      <c r="G12" s="195"/>
      <c r="H12" s="195"/>
      <c r="I12" s="195"/>
      <c r="J12" s="195"/>
      <c r="K12" s="195"/>
      <c r="L12" s="195"/>
      <c r="M12" s="195"/>
      <c r="N12" s="195"/>
      <c r="O12" s="195"/>
      <c r="P12" s="195"/>
      <c r="Q12" s="1121">
        <v>0.70833333333333337</v>
      </c>
      <c r="R12" s="1122"/>
      <c r="S12" s="1123"/>
      <c r="T12" s="202" t="s">
        <v>142</v>
      </c>
      <c r="U12" s="1121">
        <v>0.375</v>
      </c>
      <c r="V12" s="1122"/>
      <c r="W12" s="1123"/>
      <c r="X12" s="201"/>
      <c r="Y12" s="201"/>
      <c r="Z12" s="201"/>
      <c r="AA12" s="201"/>
      <c r="AB12" s="201"/>
      <c r="AC12" s="201"/>
      <c r="AD12" s="192"/>
      <c r="AE12" s="192"/>
      <c r="AF12" s="192"/>
      <c r="AG12" s="199"/>
      <c r="AH12" s="200"/>
      <c r="AI12" s="200"/>
      <c r="AJ12" s="199"/>
      <c r="AK12" s="198"/>
      <c r="AL12" s="198"/>
      <c r="AM12" s="197"/>
      <c r="AN12" s="193"/>
      <c r="AO12" s="193"/>
      <c r="AP12" s="193"/>
      <c r="AQ12" s="193"/>
      <c r="AR12" s="193"/>
      <c r="AS12" s="192"/>
      <c r="AT12" s="194" t="s">
        <v>141</v>
      </c>
      <c r="AU12" s="195"/>
      <c r="AV12" s="195"/>
      <c r="AW12" s="194"/>
      <c r="AX12" s="1101"/>
      <c r="AY12" s="1101"/>
      <c r="AZ12" s="193" t="s">
        <v>140</v>
      </c>
      <c r="BA12" s="196"/>
      <c r="BB12" s="193"/>
      <c r="BC12" s="193"/>
      <c r="BD12" s="193"/>
      <c r="BE12" s="193"/>
      <c r="BF12" s="192"/>
      <c r="BG12" s="194" t="s">
        <v>141</v>
      </c>
      <c r="BH12" s="195"/>
      <c r="BI12" s="195"/>
      <c r="BJ12" s="194"/>
      <c r="BK12" s="1101"/>
      <c r="BL12" s="1101"/>
      <c r="BM12" s="193" t="s">
        <v>140</v>
      </c>
      <c r="BN12" s="192"/>
      <c r="BQ12" s="191"/>
      <c r="BR12" s="191"/>
      <c r="BS12" s="191"/>
    </row>
    <row r="13" spans="2:71" ht="12" customHeight="1" thickBot="1">
      <c r="B13" s="188"/>
      <c r="C13" s="188"/>
      <c r="D13" s="188"/>
      <c r="E13" s="188"/>
      <c r="F13" s="188"/>
      <c r="G13" s="189"/>
      <c r="H13" s="189"/>
      <c r="I13" s="189"/>
      <c r="J13" s="189"/>
      <c r="K13" s="189"/>
      <c r="L13" s="189"/>
      <c r="M13" s="189"/>
      <c r="N13" s="189"/>
      <c r="O13" s="188"/>
      <c r="P13" s="188"/>
      <c r="Q13" s="188"/>
      <c r="R13" s="188"/>
      <c r="S13" s="188"/>
      <c r="T13" s="188"/>
      <c r="U13" s="188"/>
      <c r="V13" s="188"/>
      <c r="W13" s="188"/>
      <c r="X13" s="188"/>
      <c r="Y13" s="188"/>
      <c r="Z13" s="188"/>
      <c r="AA13" s="188"/>
      <c r="AB13" s="188"/>
      <c r="AC13" s="188"/>
      <c r="AD13" s="188"/>
      <c r="AE13" s="188"/>
      <c r="AF13" s="188"/>
      <c r="AG13" s="189"/>
      <c r="AH13" s="188"/>
      <c r="AI13" s="188"/>
      <c r="AJ13" s="188"/>
      <c r="AK13" s="188"/>
      <c r="AL13" s="188"/>
      <c r="AM13" s="188"/>
      <c r="AN13" s="188"/>
      <c r="AO13" s="188"/>
      <c r="AP13" s="188"/>
      <c r="AQ13" s="188"/>
      <c r="AR13" s="188"/>
      <c r="AS13" s="188"/>
      <c r="AX13" s="82"/>
      <c r="BO13" s="187"/>
      <c r="BP13" s="187"/>
      <c r="BQ13" s="187"/>
    </row>
    <row r="14" spans="2:71" ht="21.6" customHeight="1">
      <c r="B14" s="1149" t="s">
        <v>139</v>
      </c>
      <c r="C14" s="1152" t="s">
        <v>138</v>
      </c>
      <c r="D14" s="1155" t="s">
        <v>137</v>
      </c>
      <c r="E14" s="1156"/>
      <c r="F14" s="1157"/>
      <c r="G14" s="1164" t="s">
        <v>136</v>
      </c>
      <c r="H14" s="1165"/>
      <c r="I14" s="186"/>
      <c r="J14" s="185"/>
      <c r="K14" s="186"/>
      <c r="L14" s="185"/>
      <c r="M14" s="1170" t="s">
        <v>135</v>
      </c>
      <c r="N14" s="1165"/>
      <c r="O14" s="1170" t="s">
        <v>134</v>
      </c>
      <c r="P14" s="1173"/>
      <c r="Q14" s="1173"/>
      <c r="R14" s="1165"/>
      <c r="S14" s="1170" t="s">
        <v>133</v>
      </c>
      <c r="T14" s="1173"/>
      <c r="U14" s="1165"/>
      <c r="V14" s="1170" t="s">
        <v>132</v>
      </c>
      <c r="W14" s="1173"/>
      <c r="X14" s="1173"/>
      <c r="Y14" s="1173"/>
      <c r="Z14" s="1176"/>
      <c r="AA14" s="1156" t="s">
        <v>131</v>
      </c>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6"/>
      <c r="BD14" s="1156"/>
      <c r="BE14" s="1156"/>
      <c r="BF14" s="1183" t="str">
        <f>IF(BI3="計画","(13)1～4週目の勤務時間数合計","(13)1か月の勤務時間数　合計")</f>
        <v>(13)1～4週目の勤務時間数合計</v>
      </c>
      <c r="BG14" s="1184"/>
      <c r="BH14" s="1164" t="s">
        <v>130</v>
      </c>
      <c r="BI14" s="1176"/>
      <c r="BJ14" s="1164" t="s">
        <v>129</v>
      </c>
      <c r="BK14" s="1173"/>
      <c r="BL14" s="1173"/>
      <c r="BM14" s="1173"/>
      <c r="BN14" s="1176"/>
    </row>
    <row r="15" spans="2:71" ht="20.25" customHeight="1">
      <c r="B15" s="1150"/>
      <c r="C15" s="1153"/>
      <c r="D15" s="1158"/>
      <c r="E15" s="1159"/>
      <c r="F15" s="1160"/>
      <c r="G15" s="1166"/>
      <c r="H15" s="1167"/>
      <c r="I15" s="181"/>
      <c r="J15" s="180"/>
      <c r="K15" s="181"/>
      <c r="L15" s="180"/>
      <c r="M15" s="1171"/>
      <c r="N15" s="1167"/>
      <c r="O15" s="1171"/>
      <c r="P15" s="1174"/>
      <c r="Q15" s="1174"/>
      <c r="R15" s="1167"/>
      <c r="S15" s="1171"/>
      <c r="T15" s="1174"/>
      <c r="U15" s="1167"/>
      <c r="V15" s="1171"/>
      <c r="W15" s="1174"/>
      <c r="X15" s="1174"/>
      <c r="Y15" s="1174"/>
      <c r="Z15" s="1177"/>
      <c r="AA15" s="1103" t="s">
        <v>128</v>
      </c>
      <c r="AB15" s="1103"/>
      <c r="AC15" s="1103"/>
      <c r="AD15" s="1103"/>
      <c r="AE15" s="1103"/>
      <c r="AF15" s="1103"/>
      <c r="AG15" s="1104"/>
      <c r="AH15" s="1102" t="s">
        <v>127</v>
      </c>
      <c r="AI15" s="1103"/>
      <c r="AJ15" s="1103"/>
      <c r="AK15" s="1103"/>
      <c r="AL15" s="1103"/>
      <c r="AM15" s="1103"/>
      <c r="AN15" s="1104"/>
      <c r="AO15" s="1102" t="s">
        <v>126</v>
      </c>
      <c r="AP15" s="1103"/>
      <c r="AQ15" s="1103"/>
      <c r="AR15" s="1103"/>
      <c r="AS15" s="1103"/>
      <c r="AT15" s="1103"/>
      <c r="AU15" s="1104"/>
      <c r="AV15" s="1102" t="s">
        <v>125</v>
      </c>
      <c r="AW15" s="1103"/>
      <c r="AX15" s="1103"/>
      <c r="AY15" s="1103"/>
      <c r="AZ15" s="1103"/>
      <c r="BA15" s="1103"/>
      <c r="BB15" s="1104"/>
      <c r="BC15" s="1102" t="s">
        <v>124</v>
      </c>
      <c r="BD15" s="1103"/>
      <c r="BE15" s="1103"/>
      <c r="BF15" s="1185"/>
      <c r="BG15" s="1186"/>
      <c r="BH15" s="1166"/>
      <c r="BI15" s="1177"/>
      <c r="BJ15" s="1166"/>
      <c r="BK15" s="1174"/>
      <c r="BL15" s="1174"/>
      <c r="BM15" s="1174"/>
      <c r="BN15" s="1177"/>
    </row>
    <row r="16" spans="2:71" ht="20.25" customHeight="1">
      <c r="B16" s="1150"/>
      <c r="C16" s="1153"/>
      <c r="D16" s="1158"/>
      <c r="E16" s="1159"/>
      <c r="F16" s="1160"/>
      <c r="G16" s="1166"/>
      <c r="H16" s="1167"/>
      <c r="I16" s="181"/>
      <c r="J16" s="180"/>
      <c r="K16" s="181"/>
      <c r="L16" s="180"/>
      <c r="M16" s="1171"/>
      <c r="N16" s="1167"/>
      <c r="O16" s="1171"/>
      <c r="P16" s="1174"/>
      <c r="Q16" s="1174"/>
      <c r="R16" s="1167"/>
      <c r="S16" s="1171"/>
      <c r="T16" s="1174"/>
      <c r="U16" s="1167"/>
      <c r="V16" s="1171"/>
      <c r="W16" s="1174"/>
      <c r="X16" s="1174"/>
      <c r="Y16" s="1174"/>
      <c r="Z16" s="1177"/>
      <c r="AA16" s="179">
        <v>1</v>
      </c>
      <c r="AB16" s="177">
        <v>2</v>
      </c>
      <c r="AC16" s="177">
        <v>3</v>
      </c>
      <c r="AD16" s="177">
        <v>4</v>
      </c>
      <c r="AE16" s="177">
        <v>5</v>
      </c>
      <c r="AF16" s="177">
        <v>6</v>
      </c>
      <c r="AG16" s="176">
        <v>7</v>
      </c>
      <c r="AH16" s="178">
        <v>8</v>
      </c>
      <c r="AI16" s="177">
        <v>9</v>
      </c>
      <c r="AJ16" s="177">
        <v>10</v>
      </c>
      <c r="AK16" s="177">
        <v>11</v>
      </c>
      <c r="AL16" s="177">
        <v>12</v>
      </c>
      <c r="AM16" s="177">
        <v>13</v>
      </c>
      <c r="AN16" s="176">
        <v>14</v>
      </c>
      <c r="AO16" s="179">
        <v>15</v>
      </c>
      <c r="AP16" s="177">
        <v>16</v>
      </c>
      <c r="AQ16" s="177">
        <v>17</v>
      </c>
      <c r="AR16" s="177">
        <v>18</v>
      </c>
      <c r="AS16" s="177">
        <v>19</v>
      </c>
      <c r="AT16" s="177">
        <v>20</v>
      </c>
      <c r="AU16" s="176">
        <v>21</v>
      </c>
      <c r="AV16" s="178">
        <v>22</v>
      </c>
      <c r="AW16" s="177">
        <v>23</v>
      </c>
      <c r="AX16" s="177">
        <v>24</v>
      </c>
      <c r="AY16" s="177">
        <v>25</v>
      </c>
      <c r="AZ16" s="177">
        <v>26</v>
      </c>
      <c r="BA16" s="177">
        <v>27</v>
      </c>
      <c r="BB16" s="176">
        <v>28</v>
      </c>
      <c r="BC16" s="184" t="str">
        <f>IF($BI$3="実績",IF(DAY(DATE($AJ$2,$AN$2,29))=29,29,""),"")</f>
        <v/>
      </c>
      <c r="BD16" s="183" t="str">
        <f>IF($BI$3="実績",IF(DAY(DATE($AJ$2,$AN$2,30))=30,30,""),"")</f>
        <v/>
      </c>
      <c r="BE16" s="182" t="str">
        <f>IF($BI$3="実績",IF(DAY(DATE($AJ$2,$AN$2,31))=31,31,""),"")</f>
        <v/>
      </c>
      <c r="BF16" s="1185"/>
      <c r="BG16" s="1186"/>
      <c r="BH16" s="1166"/>
      <c r="BI16" s="1177"/>
      <c r="BJ16" s="1166"/>
      <c r="BK16" s="1174"/>
      <c r="BL16" s="1174"/>
      <c r="BM16" s="1174"/>
      <c r="BN16" s="1177"/>
    </row>
    <row r="17" spans="2:66" ht="20.25" hidden="1" customHeight="1">
      <c r="B17" s="1150"/>
      <c r="C17" s="1153"/>
      <c r="D17" s="1158"/>
      <c r="E17" s="1159"/>
      <c r="F17" s="1160"/>
      <c r="G17" s="1166"/>
      <c r="H17" s="1167"/>
      <c r="I17" s="181"/>
      <c r="J17" s="180"/>
      <c r="K17" s="181"/>
      <c r="L17" s="180"/>
      <c r="M17" s="1171"/>
      <c r="N17" s="1167"/>
      <c r="O17" s="1171"/>
      <c r="P17" s="1174"/>
      <c r="Q17" s="1174"/>
      <c r="R17" s="1167"/>
      <c r="S17" s="1171"/>
      <c r="T17" s="1174"/>
      <c r="U17" s="1167"/>
      <c r="V17" s="1171"/>
      <c r="W17" s="1174"/>
      <c r="X17" s="1174"/>
      <c r="Y17" s="1174"/>
      <c r="Z17" s="1177"/>
      <c r="AA17" s="179">
        <f>WEEKDAY(DATE($AJ$2,$AN$2,1))</f>
        <v>4</v>
      </c>
      <c r="AB17" s="177">
        <f>WEEKDAY(DATE($AJ$2,$AN$2,2))</f>
        <v>5</v>
      </c>
      <c r="AC17" s="177">
        <f>WEEKDAY(DATE($AJ$2,$AN$2,3))</f>
        <v>6</v>
      </c>
      <c r="AD17" s="177">
        <f>WEEKDAY(DATE($AJ$2,$AN$2,4))</f>
        <v>7</v>
      </c>
      <c r="AE17" s="177">
        <f>WEEKDAY(DATE($AJ$2,$AN$2,5))</f>
        <v>1</v>
      </c>
      <c r="AF17" s="177">
        <f>WEEKDAY(DATE($AJ$2,$AN$2,6))</f>
        <v>2</v>
      </c>
      <c r="AG17" s="176">
        <f>WEEKDAY(DATE($AJ$2,$AN$2,7))</f>
        <v>3</v>
      </c>
      <c r="AH17" s="178">
        <f>WEEKDAY(DATE($AJ$2,$AN$2,8))</f>
        <v>4</v>
      </c>
      <c r="AI17" s="177">
        <f>WEEKDAY(DATE($AJ$2,$AN$2,9))</f>
        <v>5</v>
      </c>
      <c r="AJ17" s="177">
        <f>WEEKDAY(DATE($AJ$2,$AN$2,10))</f>
        <v>6</v>
      </c>
      <c r="AK17" s="177">
        <f>WEEKDAY(DATE($AJ$2,$AN$2,11))</f>
        <v>7</v>
      </c>
      <c r="AL17" s="177">
        <f>WEEKDAY(DATE($AJ$2,$AN$2,12))</f>
        <v>1</v>
      </c>
      <c r="AM17" s="177">
        <f>WEEKDAY(DATE($AJ$2,$AN$2,13))</f>
        <v>2</v>
      </c>
      <c r="AN17" s="176">
        <f>WEEKDAY(DATE($AJ$2,$AN$2,14))</f>
        <v>3</v>
      </c>
      <c r="AO17" s="178">
        <f>WEEKDAY(DATE($AJ$2,$AN$2,15))</f>
        <v>4</v>
      </c>
      <c r="AP17" s="177">
        <f>WEEKDAY(DATE($AJ$2,$AN$2,16))</f>
        <v>5</v>
      </c>
      <c r="AQ17" s="177">
        <f>WEEKDAY(DATE($AJ$2,$AN$2,17))</f>
        <v>6</v>
      </c>
      <c r="AR17" s="177">
        <f>WEEKDAY(DATE($AJ$2,$AN$2,18))</f>
        <v>7</v>
      </c>
      <c r="AS17" s="177">
        <f>WEEKDAY(DATE($AJ$2,$AN$2,19))</f>
        <v>1</v>
      </c>
      <c r="AT17" s="177">
        <f>WEEKDAY(DATE($AJ$2,$AN$2,20))</f>
        <v>2</v>
      </c>
      <c r="AU17" s="176">
        <f>WEEKDAY(DATE($AJ$2,$AN$2,21))</f>
        <v>3</v>
      </c>
      <c r="AV17" s="178">
        <f>WEEKDAY(DATE($AJ$2,$AN$2,22))</f>
        <v>4</v>
      </c>
      <c r="AW17" s="177">
        <f>WEEKDAY(DATE($AJ$2,$AN$2,23))</f>
        <v>5</v>
      </c>
      <c r="AX17" s="177">
        <f>WEEKDAY(DATE($AJ$2,$AN$2,24))</f>
        <v>6</v>
      </c>
      <c r="AY17" s="177">
        <f>WEEKDAY(DATE($AJ$2,$AN$2,25))</f>
        <v>7</v>
      </c>
      <c r="AZ17" s="177">
        <f>WEEKDAY(DATE($AJ$2,$AN$2,26))</f>
        <v>1</v>
      </c>
      <c r="BA17" s="177">
        <f>WEEKDAY(DATE($AJ$2,$AN$2,27))</f>
        <v>2</v>
      </c>
      <c r="BB17" s="176">
        <f>WEEKDAY(DATE($AJ$2,$AN$2,28))</f>
        <v>3</v>
      </c>
      <c r="BC17" s="178">
        <f>IF(BC16=29,WEEKDAY(DATE($AJ$2,$AN$2,29)),0)</f>
        <v>0</v>
      </c>
      <c r="BD17" s="177">
        <f>IF(BD16=30,WEEKDAY(DATE($AJ$2,$AN$2,30)),0)</f>
        <v>0</v>
      </c>
      <c r="BE17" s="176">
        <f>IF(BE16=31,WEEKDAY(DATE($AJ$2,$AN$2,31)),0)</f>
        <v>0</v>
      </c>
      <c r="BF17" s="1185"/>
      <c r="BG17" s="1186"/>
      <c r="BH17" s="1166"/>
      <c r="BI17" s="1177"/>
      <c r="BJ17" s="1166"/>
      <c r="BK17" s="1174"/>
      <c r="BL17" s="1174"/>
      <c r="BM17" s="1174"/>
      <c r="BN17" s="1177"/>
    </row>
    <row r="18" spans="2:66" ht="20.25" customHeight="1" thickBot="1">
      <c r="B18" s="1151"/>
      <c r="C18" s="1154"/>
      <c r="D18" s="1161"/>
      <c r="E18" s="1162"/>
      <c r="F18" s="1163"/>
      <c r="G18" s="1168"/>
      <c r="H18" s="1169"/>
      <c r="I18" s="175"/>
      <c r="J18" s="174"/>
      <c r="K18" s="175"/>
      <c r="L18" s="174"/>
      <c r="M18" s="1172"/>
      <c r="N18" s="1169"/>
      <c r="O18" s="1172"/>
      <c r="P18" s="1175"/>
      <c r="Q18" s="1175"/>
      <c r="R18" s="1169"/>
      <c r="S18" s="1172"/>
      <c r="T18" s="1175"/>
      <c r="U18" s="1169"/>
      <c r="V18" s="1172"/>
      <c r="W18" s="1175"/>
      <c r="X18" s="1175"/>
      <c r="Y18" s="1175"/>
      <c r="Z18" s="1178"/>
      <c r="AA18" s="173" t="str">
        <f t="shared" ref="AA18:BB18" si="0">IF(AA17=1,"日",IF(AA17=2,"月",IF(AA17=3,"火",IF(AA17=4,"水",IF(AA17=5,"木",IF(AA17=6,"金","土"))))))</f>
        <v>水</v>
      </c>
      <c r="AB18" s="170" t="str">
        <f t="shared" si="0"/>
        <v>木</v>
      </c>
      <c r="AC18" s="170" t="str">
        <f t="shared" si="0"/>
        <v>金</v>
      </c>
      <c r="AD18" s="170" t="str">
        <f t="shared" si="0"/>
        <v>土</v>
      </c>
      <c r="AE18" s="170" t="str">
        <f t="shared" si="0"/>
        <v>日</v>
      </c>
      <c r="AF18" s="170" t="str">
        <f t="shared" si="0"/>
        <v>月</v>
      </c>
      <c r="AG18" s="171" t="str">
        <f t="shared" si="0"/>
        <v>火</v>
      </c>
      <c r="AH18" s="172" t="str">
        <f t="shared" si="0"/>
        <v>水</v>
      </c>
      <c r="AI18" s="170" t="str">
        <f t="shared" si="0"/>
        <v>木</v>
      </c>
      <c r="AJ18" s="170" t="str">
        <f t="shared" si="0"/>
        <v>金</v>
      </c>
      <c r="AK18" s="170" t="str">
        <f t="shared" si="0"/>
        <v>土</v>
      </c>
      <c r="AL18" s="170" t="str">
        <f t="shared" si="0"/>
        <v>日</v>
      </c>
      <c r="AM18" s="170" t="str">
        <f t="shared" si="0"/>
        <v>月</v>
      </c>
      <c r="AN18" s="171" t="str">
        <f t="shared" si="0"/>
        <v>火</v>
      </c>
      <c r="AO18" s="172" t="str">
        <f t="shared" si="0"/>
        <v>水</v>
      </c>
      <c r="AP18" s="170" t="str">
        <f t="shared" si="0"/>
        <v>木</v>
      </c>
      <c r="AQ18" s="170" t="str">
        <f t="shared" si="0"/>
        <v>金</v>
      </c>
      <c r="AR18" s="170" t="str">
        <f t="shared" si="0"/>
        <v>土</v>
      </c>
      <c r="AS18" s="170" t="str">
        <f t="shared" si="0"/>
        <v>日</v>
      </c>
      <c r="AT18" s="170" t="str">
        <f t="shared" si="0"/>
        <v>月</v>
      </c>
      <c r="AU18" s="171" t="str">
        <f t="shared" si="0"/>
        <v>火</v>
      </c>
      <c r="AV18" s="172" t="str">
        <f t="shared" si="0"/>
        <v>水</v>
      </c>
      <c r="AW18" s="170" t="str">
        <f t="shared" si="0"/>
        <v>木</v>
      </c>
      <c r="AX18" s="170" t="str">
        <f t="shared" si="0"/>
        <v>金</v>
      </c>
      <c r="AY18" s="170" t="str">
        <f t="shared" si="0"/>
        <v>土</v>
      </c>
      <c r="AZ18" s="170" t="str">
        <f t="shared" si="0"/>
        <v>日</v>
      </c>
      <c r="BA18" s="170" t="str">
        <f t="shared" si="0"/>
        <v>月</v>
      </c>
      <c r="BB18" s="171" t="str">
        <f t="shared" si="0"/>
        <v>火</v>
      </c>
      <c r="BC18" s="170" t="str">
        <f>IF(BC17=1,"日",IF(BC17=2,"月",IF(BC17=3,"火",IF(BC17=4,"水",IF(BC17=5,"木",IF(BC17=6,"金",IF(BC17=0,"","土")))))))</f>
        <v/>
      </c>
      <c r="BD18" s="170" t="str">
        <f>IF(BD17=1,"日",IF(BD17=2,"月",IF(BD17=3,"火",IF(BD17=4,"水",IF(BD17=5,"木",IF(BD17=6,"金",IF(BD17=0,"","土")))))))</f>
        <v/>
      </c>
      <c r="BE18" s="170" t="str">
        <f>IF(BE17=1,"日",IF(BE17=2,"月",IF(BE17=3,"火",IF(BE17=4,"水",IF(BE17=5,"木",IF(BE17=6,"金",IF(BE17=0,"","土")))))))</f>
        <v/>
      </c>
      <c r="BF18" s="1187"/>
      <c r="BG18" s="1188"/>
      <c r="BH18" s="1168"/>
      <c r="BI18" s="1178"/>
      <c r="BJ18" s="1168"/>
      <c r="BK18" s="1175"/>
      <c r="BL18" s="1175"/>
      <c r="BM18" s="1175"/>
      <c r="BN18" s="1178"/>
    </row>
    <row r="19" spans="2:66" ht="20.25" customHeight="1">
      <c r="B19" s="169"/>
      <c r="C19" s="1219"/>
      <c r="D19" s="1220"/>
      <c r="E19" s="1221"/>
      <c r="F19" s="1222"/>
      <c r="G19" s="1108"/>
      <c r="H19" s="1109"/>
      <c r="I19" s="168"/>
      <c r="J19" s="167"/>
      <c r="K19" s="168"/>
      <c r="L19" s="167"/>
      <c r="M19" s="1110"/>
      <c r="N19" s="1111"/>
      <c r="O19" s="1210"/>
      <c r="P19" s="1211"/>
      <c r="Q19" s="1211"/>
      <c r="R19" s="1109"/>
      <c r="S19" s="1212"/>
      <c r="T19" s="1141"/>
      <c r="U19" s="1213"/>
      <c r="V19" s="166" t="s">
        <v>123</v>
      </c>
      <c r="W19" s="165"/>
      <c r="X19" s="165"/>
      <c r="Y19" s="164"/>
      <c r="Z19" s="163"/>
      <c r="AA19" s="123"/>
      <c r="AB19" s="123"/>
      <c r="AC19" s="123"/>
      <c r="AD19" s="123"/>
      <c r="AE19" s="123"/>
      <c r="AF19" s="123"/>
      <c r="AG19" s="162"/>
      <c r="AH19" s="161"/>
      <c r="AI19" s="123"/>
      <c r="AJ19" s="123"/>
      <c r="AK19" s="123"/>
      <c r="AL19" s="123"/>
      <c r="AM19" s="123"/>
      <c r="AN19" s="162"/>
      <c r="AO19" s="161"/>
      <c r="AP19" s="123"/>
      <c r="AQ19" s="123"/>
      <c r="AR19" s="123"/>
      <c r="AS19" s="123"/>
      <c r="AT19" s="123"/>
      <c r="AU19" s="162"/>
      <c r="AV19" s="161"/>
      <c r="AW19" s="123"/>
      <c r="AX19" s="123"/>
      <c r="AY19" s="123"/>
      <c r="AZ19" s="123"/>
      <c r="BA19" s="123"/>
      <c r="BB19" s="162"/>
      <c r="BC19" s="161"/>
      <c r="BD19" s="123"/>
      <c r="BE19" s="123"/>
      <c r="BF19" s="1223"/>
      <c r="BG19" s="1224"/>
      <c r="BH19" s="1128"/>
      <c r="BI19" s="1129"/>
      <c r="BJ19" s="1140"/>
      <c r="BK19" s="1141"/>
      <c r="BL19" s="1141"/>
      <c r="BM19" s="1141"/>
      <c r="BN19" s="1142"/>
    </row>
    <row r="20" spans="2:66" ht="20.25" customHeight="1">
      <c r="B20" s="125">
        <v>1</v>
      </c>
      <c r="C20" s="1190"/>
      <c r="D20" s="1194"/>
      <c r="E20" s="1192"/>
      <c r="F20" s="1193"/>
      <c r="G20" s="1130"/>
      <c r="H20" s="1131"/>
      <c r="I20" s="124"/>
      <c r="J20" s="123"/>
      <c r="K20" s="124"/>
      <c r="L20" s="123"/>
      <c r="M20" s="1132"/>
      <c r="N20" s="1133"/>
      <c r="O20" s="1134"/>
      <c r="P20" s="1135"/>
      <c r="Q20" s="1135"/>
      <c r="R20" s="1131"/>
      <c r="S20" s="1204"/>
      <c r="T20" s="1144"/>
      <c r="U20" s="1205"/>
      <c r="V20" s="122" t="s">
        <v>122</v>
      </c>
      <c r="W20" s="121"/>
      <c r="X20" s="121"/>
      <c r="Y20" s="120"/>
      <c r="Z20" s="119"/>
      <c r="AA20" s="117" t="str">
        <f>IF(AA19="","",VLOOKUP(AA19,シフト記号表!$C$5:$W$46,21,FALSE))</f>
        <v/>
      </c>
      <c r="AB20" s="116" t="str">
        <f>IF(AB19="","",VLOOKUP(AB19,シフト記号表!$C$5:$W$46,21,FALSE))</f>
        <v/>
      </c>
      <c r="AC20" s="116" t="str">
        <f>IF(AC19="","",VLOOKUP(AC19,シフト記号表!$C$5:$W$46,21,FALSE))</f>
        <v/>
      </c>
      <c r="AD20" s="116" t="str">
        <f>IF(AD19="","",VLOOKUP(AD19,シフト記号表!$C$5:$W$46,21,FALSE))</f>
        <v/>
      </c>
      <c r="AE20" s="116" t="str">
        <f>IF(AE19="","",VLOOKUP(AE19,シフト記号表!$C$5:$W$46,21,FALSE))</f>
        <v/>
      </c>
      <c r="AF20" s="116" t="str">
        <f>IF(AF19="","",VLOOKUP(AF19,シフト記号表!$C$5:$W$46,21,FALSE))</f>
        <v/>
      </c>
      <c r="AG20" s="118" t="str">
        <f>IF(AG19="","",VLOOKUP(AG19,シフト記号表!$C$5:$W$46,21,FALSE))</f>
        <v/>
      </c>
      <c r="AH20" s="117" t="str">
        <f>IF(AH19="","",VLOOKUP(AH19,シフト記号表!$C$5:$W$46,21,FALSE))</f>
        <v/>
      </c>
      <c r="AI20" s="116" t="str">
        <f>IF(AI19="","",VLOOKUP(AI19,シフト記号表!$C$5:$W$46,21,FALSE))</f>
        <v/>
      </c>
      <c r="AJ20" s="116" t="str">
        <f>IF(AJ19="","",VLOOKUP(AJ19,シフト記号表!$C$5:$W$46,21,FALSE))</f>
        <v/>
      </c>
      <c r="AK20" s="116" t="str">
        <f>IF(AK19="","",VLOOKUP(AK19,シフト記号表!$C$5:$W$46,21,FALSE))</f>
        <v/>
      </c>
      <c r="AL20" s="116" t="str">
        <f>IF(AL19="","",VLOOKUP(AL19,シフト記号表!$C$5:$W$46,21,FALSE))</f>
        <v/>
      </c>
      <c r="AM20" s="116" t="str">
        <f>IF(AM19="","",VLOOKUP(AM19,シフト記号表!$C$5:$W$46,21,FALSE))</f>
        <v/>
      </c>
      <c r="AN20" s="118" t="str">
        <f>IF(AN19="","",VLOOKUP(AN19,シフト記号表!$C$5:$W$46,21,FALSE))</f>
        <v/>
      </c>
      <c r="AO20" s="117" t="str">
        <f>IF(AO19="","",VLOOKUP(AO19,シフト記号表!$C$5:$W$46,21,FALSE))</f>
        <v/>
      </c>
      <c r="AP20" s="116" t="str">
        <f>IF(AP19="","",VLOOKUP(AP19,シフト記号表!$C$5:$W$46,21,FALSE))</f>
        <v/>
      </c>
      <c r="AQ20" s="116" t="str">
        <f>IF(AQ19="","",VLOOKUP(AQ19,シフト記号表!$C$5:$W$46,21,FALSE))</f>
        <v/>
      </c>
      <c r="AR20" s="116" t="str">
        <f>IF(AR19="","",VLOOKUP(AR19,シフト記号表!$C$5:$W$46,21,FALSE))</f>
        <v/>
      </c>
      <c r="AS20" s="116" t="str">
        <f>IF(AS19="","",VLOOKUP(AS19,シフト記号表!$C$5:$W$46,21,FALSE))</f>
        <v/>
      </c>
      <c r="AT20" s="116" t="str">
        <f>IF(AT19="","",VLOOKUP(AT19,シフト記号表!$C$5:$W$46,21,FALSE))</f>
        <v/>
      </c>
      <c r="AU20" s="118" t="str">
        <f>IF(AU19="","",VLOOKUP(AU19,シフト記号表!$C$5:$W$46,21,FALSE))</f>
        <v/>
      </c>
      <c r="AV20" s="117" t="str">
        <f>IF(AV19="","",VLOOKUP(AV19,シフト記号表!$C$5:$W$46,21,FALSE))</f>
        <v/>
      </c>
      <c r="AW20" s="116" t="str">
        <f>IF(AW19="","",VLOOKUP(AW19,シフト記号表!$C$5:$W$46,21,FALSE))</f>
        <v/>
      </c>
      <c r="AX20" s="116" t="str">
        <f>IF(AX19="","",VLOOKUP(AX19,シフト記号表!$C$5:$W$46,21,FALSE))</f>
        <v/>
      </c>
      <c r="AY20" s="116" t="str">
        <f>IF(AY19="","",VLOOKUP(AY19,シフト記号表!$C$5:$W$46,21,FALSE))</f>
        <v/>
      </c>
      <c r="AZ20" s="116" t="str">
        <f>IF(AZ19="","",VLOOKUP(AZ19,シフト記号表!$C$5:$W$46,21,FALSE))</f>
        <v/>
      </c>
      <c r="BA20" s="116" t="str">
        <f>IF(BA19="","",VLOOKUP(BA19,シフト記号表!$C$5:$W$46,21,FALSE))</f>
        <v/>
      </c>
      <c r="BB20" s="118" t="str">
        <f>IF(BB19="","",VLOOKUP(BB19,シフト記号表!$C$5:$W$46,21,FALSE))</f>
        <v/>
      </c>
      <c r="BC20" s="117" t="str">
        <f>IF(BC19="","",VLOOKUP(BC19,シフト記号表!$C$5:$W$46,21,FALSE))</f>
        <v/>
      </c>
      <c r="BD20" s="116" t="str">
        <f>IF(BD19="","",VLOOKUP(BD19,シフト記号表!$C$5:$W$46,21,FALSE))</f>
        <v/>
      </c>
      <c r="BE20" s="116" t="str">
        <f>IF(BE19="","",VLOOKUP(BE19,シフト記号表!$C$5:$W$46,21,FALSE))</f>
        <v/>
      </c>
      <c r="BF20" s="1136">
        <f>IF($BI$3="計画",SUM(AA20:BB20),IF($BI$3="実績",SUM(AA20:BE20),""))</f>
        <v>0</v>
      </c>
      <c r="BG20" s="1137"/>
      <c r="BH20" s="1138">
        <f>IF($BI$3="計画",BF20/4,IF($BI$3="実績",(BF20/($BI$7/7)),""))</f>
        <v>0</v>
      </c>
      <c r="BI20" s="1139"/>
      <c r="BJ20" s="1143"/>
      <c r="BK20" s="1144"/>
      <c r="BL20" s="1144"/>
      <c r="BM20" s="1144"/>
      <c r="BN20" s="1145"/>
    </row>
    <row r="21" spans="2:66" ht="20.25" customHeight="1">
      <c r="B21" s="144"/>
      <c r="C21" s="1190"/>
      <c r="D21" s="1194"/>
      <c r="E21" s="1192"/>
      <c r="F21" s="1193"/>
      <c r="G21" s="1105"/>
      <c r="H21" s="1106"/>
      <c r="I21" s="1107">
        <f>G20</f>
        <v>0</v>
      </c>
      <c r="J21" s="1106"/>
      <c r="K21" s="1107">
        <f>M20</f>
        <v>0</v>
      </c>
      <c r="L21" s="1106"/>
      <c r="M21" s="1214"/>
      <c r="N21" s="1215"/>
      <c r="O21" s="1216"/>
      <c r="P21" s="1217"/>
      <c r="Q21" s="1217"/>
      <c r="R21" s="1218"/>
      <c r="S21" s="1206"/>
      <c r="T21" s="1147"/>
      <c r="U21" s="1207"/>
      <c r="V21" s="143" t="s">
        <v>121</v>
      </c>
      <c r="W21" s="155"/>
      <c r="X21" s="155"/>
      <c r="Y21" s="157"/>
      <c r="Z21" s="156"/>
      <c r="AA21" s="138" t="str">
        <f>IF(AA19="","",VLOOKUP(AA19,シフト記号表!$C$5:$Y$46,23,FALSE))</f>
        <v/>
      </c>
      <c r="AB21" s="137" t="str">
        <f>IF(AB19="","",VLOOKUP(AB19,シフト記号表!$C$5:$Y$46,23,FALSE))</f>
        <v/>
      </c>
      <c r="AC21" s="137" t="str">
        <f>IF(AC19="","",VLOOKUP(AC19,シフト記号表!$C$5:$Y$46,23,FALSE))</f>
        <v/>
      </c>
      <c r="AD21" s="137" t="str">
        <f>IF(AD19="","",VLOOKUP(AD19,シフト記号表!$C$5:$Y$46,23,FALSE))</f>
        <v/>
      </c>
      <c r="AE21" s="137" t="str">
        <f>IF(AE19="","",VLOOKUP(AE19,シフト記号表!$C$5:$Y$46,23,FALSE))</f>
        <v/>
      </c>
      <c r="AF21" s="137" t="str">
        <f>IF(AF19="","",VLOOKUP(AF19,シフト記号表!$C$5:$Y$46,23,FALSE))</f>
        <v/>
      </c>
      <c r="AG21" s="139" t="str">
        <f>IF(AG19="","",VLOOKUP(AG19,シフト記号表!$C$5:$Y$46,23,FALSE))</f>
        <v/>
      </c>
      <c r="AH21" s="138" t="str">
        <f>IF(AH19="","",VLOOKUP(AH19,シフト記号表!$C$5:$Y$46,23,FALSE))</f>
        <v/>
      </c>
      <c r="AI21" s="137" t="str">
        <f>IF(AI19="","",VLOOKUP(AI19,シフト記号表!$C$5:$Y$46,23,FALSE))</f>
        <v/>
      </c>
      <c r="AJ21" s="137" t="str">
        <f>IF(AJ19="","",VLOOKUP(AJ19,シフト記号表!$C$5:$Y$46,23,FALSE))</f>
        <v/>
      </c>
      <c r="AK21" s="137" t="str">
        <f>IF(AK19="","",VLOOKUP(AK19,シフト記号表!$C$5:$Y$46,23,FALSE))</f>
        <v/>
      </c>
      <c r="AL21" s="137" t="str">
        <f>IF(AL19="","",VLOOKUP(AL19,シフト記号表!$C$5:$Y$46,23,FALSE))</f>
        <v/>
      </c>
      <c r="AM21" s="137" t="str">
        <f>IF(AM19="","",VLOOKUP(AM19,シフト記号表!$C$5:$Y$46,23,FALSE))</f>
        <v/>
      </c>
      <c r="AN21" s="139" t="str">
        <f>IF(AN19="","",VLOOKUP(AN19,シフト記号表!$C$5:$Y$46,23,FALSE))</f>
        <v/>
      </c>
      <c r="AO21" s="138" t="str">
        <f>IF(AO19="","",VLOOKUP(AO19,シフト記号表!$C$5:$Y$46,23,FALSE))</f>
        <v/>
      </c>
      <c r="AP21" s="137" t="str">
        <f>IF(AP19="","",VLOOKUP(AP19,シフト記号表!$C$5:$Y$46,23,FALSE))</f>
        <v/>
      </c>
      <c r="AQ21" s="137" t="str">
        <f>IF(AQ19="","",VLOOKUP(AQ19,シフト記号表!$C$5:$Y$46,23,FALSE))</f>
        <v/>
      </c>
      <c r="AR21" s="137" t="str">
        <f>IF(AR19="","",VLOOKUP(AR19,シフト記号表!$C$5:$Y$46,23,FALSE))</f>
        <v/>
      </c>
      <c r="AS21" s="137" t="str">
        <f>IF(AS19="","",VLOOKUP(AS19,シフト記号表!$C$5:$Y$46,23,FALSE))</f>
        <v/>
      </c>
      <c r="AT21" s="137" t="str">
        <f>IF(AT19="","",VLOOKUP(AT19,シフト記号表!$C$5:$Y$46,23,FALSE))</f>
        <v/>
      </c>
      <c r="AU21" s="139" t="str">
        <f>IF(AU19="","",VLOOKUP(AU19,シフト記号表!$C$5:$Y$46,23,FALSE))</f>
        <v/>
      </c>
      <c r="AV21" s="138" t="str">
        <f>IF(AV19="","",VLOOKUP(AV19,シフト記号表!$C$5:$Y$46,23,FALSE))</f>
        <v/>
      </c>
      <c r="AW21" s="137" t="str">
        <f>IF(AW19="","",VLOOKUP(AW19,シフト記号表!$C$5:$Y$46,23,FALSE))</f>
        <v/>
      </c>
      <c r="AX21" s="137" t="str">
        <f>IF(AX19="","",VLOOKUP(AX19,シフト記号表!$C$5:$Y$46,23,FALSE))</f>
        <v/>
      </c>
      <c r="AY21" s="137" t="str">
        <f>IF(AY19="","",VLOOKUP(AY19,シフト記号表!$C$5:$Y$46,23,FALSE))</f>
        <v/>
      </c>
      <c r="AZ21" s="137" t="str">
        <f>IF(AZ19="","",VLOOKUP(AZ19,シフト記号表!$C$5:$Y$46,23,FALSE))</f>
        <v/>
      </c>
      <c r="BA21" s="137" t="str">
        <f>IF(BA19="","",VLOOKUP(BA19,シフト記号表!$C$5:$Y$46,23,FALSE))</f>
        <v/>
      </c>
      <c r="BB21" s="139" t="str">
        <f>IF(BB19="","",VLOOKUP(BB19,シフト記号表!$C$5:$Y$46,23,FALSE))</f>
        <v/>
      </c>
      <c r="BC21" s="138" t="str">
        <f>IF(BC19="","",VLOOKUP(BC19,シフト記号表!$C$5:$Y$46,23,FALSE))</f>
        <v/>
      </c>
      <c r="BD21" s="137" t="str">
        <f>IF(BD19="","",VLOOKUP(BD19,シフト記号表!$C$5:$Y$46,23,FALSE))</f>
        <v/>
      </c>
      <c r="BE21" s="160" t="str">
        <f>IF(BE19="","",VLOOKUP(BE19,シフト記号表!$C$5:$Y$46,23,FALSE))</f>
        <v/>
      </c>
      <c r="BF21" s="1179">
        <f>IF($BI$3="計画",SUM(AA21:BB21),IF($BI$3="実績",SUM(AA21:BE21),""))</f>
        <v>0</v>
      </c>
      <c r="BG21" s="1180"/>
      <c r="BH21" s="1181">
        <f>IF($BI$3="計画",BF21/4,IF($BI$3="実績",(BF21/($BI$7/7)),""))</f>
        <v>0</v>
      </c>
      <c r="BI21" s="1182"/>
      <c r="BJ21" s="1146"/>
      <c r="BK21" s="1147"/>
      <c r="BL21" s="1147"/>
      <c r="BM21" s="1147"/>
      <c r="BN21" s="1148"/>
    </row>
    <row r="22" spans="2:66" ht="20.25" customHeight="1">
      <c r="B22" s="136"/>
      <c r="C22" s="1189"/>
      <c r="D22" s="1191"/>
      <c r="E22" s="1192"/>
      <c r="F22" s="1193"/>
      <c r="G22" s="1195"/>
      <c r="H22" s="1196"/>
      <c r="I22" s="135"/>
      <c r="J22" s="134"/>
      <c r="K22" s="135"/>
      <c r="L22" s="134"/>
      <c r="M22" s="1197"/>
      <c r="N22" s="1198"/>
      <c r="O22" s="1199"/>
      <c r="P22" s="1200"/>
      <c r="Q22" s="1200"/>
      <c r="R22" s="1196"/>
      <c r="S22" s="1201"/>
      <c r="T22" s="1202"/>
      <c r="U22" s="1203"/>
      <c r="V22" s="148" t="s">
        <v>123</v>
      </c>
      <c r="W22" s="152"/>
      <c r="X22" s="152"/>
      <c r="Y22" s="151"/>
      <c r="Z22" s="150"/>
      <c r="AA22" s="128"/>
      <c r="AB22" s="127"/>
      <c r="AC22" s="127"/>
      <c r="AD22" s="127"/>
      <c r="AE22" s="127"/>
      <c r="AF22" s="127"/>
      <c r="AG22" s="129"/>
      <c r="AH22" s="128"/>
      <c r="AI22" s="127"/>
      <c r="AJ22" s="127"/>
      <c r="AK22" s="127"/>
      <c r="AL22" s="127"/>
      <c r="AM22" s="127"/>
      <c r="AN22" s="129"/>
      <c r="AO22" s="128"/>
      <c r="AP22" s="127"/>
      <c r="AQ22" s="127"/>
      <c r="AR22" s="127"/>
      <c r="AS22" s="127"/>
      <c r="AT22" s="127"/>
      <c r="AU22" s="129"/>
      <c r="AV22" s="128"/>
      <c r="AW22" s="127"/>
      <c r="AX22" s="127"/>
      <c r="AY22" s="127"/>
      <c r="AZ22" s="127"/>
      <c r="BA22" s="127"/>
      <c r="BB22" s="129"/>
      <c r="BC22" s="128"/>
      <c r="BD22" s="127"/>
      <c r="BE22" s="126"/>
      <c r="BF22" s="1208"/>
      <c r="BG22" s="1209"/>
      <c r="BH22" s="1227"/>
      <c r="BI22" s="1228"/>
      <c r="BJ22" s="1225"/>
      <c r="BK22" s="1202"/>
      <c r="BL22" s="1202"/>
      <c r="BM22" s="1202"/>
      <c r="BN22" s="1226"/>
    </row>
    <row r="23" spans="2:66" ht="20.25" customHeight="1">
      <c r="B23" s="125">
        <f>B20+1</f>
        <v>2</v>
      </c>
      <c r="C23" s="1190"/>
      <c r="D23" s="1194"/>
      <c r="E23" s="1192"/>
      <c r="F23" s="1193"/>
      <c r="G23" s="1130"/>
      <c r="H23" s="1131"/>
      <c r="I23" s="124"/>
      <c r="J23" s="123"/>
      <c r="K23" s="124"/>
      <c r="L23" s="123"/>
      <c r="M23" s="1132"/>
      <c r="N23" s="1133"/>
      <c r="O23" s="1134"/>
      <c r="P23" s="1135"/>
      <c r="Q23" s="1135"/>
      <c r="R23" s="1131"/>
      <c r="S23" s="1204"/>
      <c r="T23" s="1144"/>
      <c r="U23" s="1205"/>
      <c r="V23" s="122" t="s">
        <v>122</v>
      </c>
      <c r="W23" s="121"/>
      <c r="X23" s="121"/>
      <c r="Y23" s="120"/>
      <c r="Z23" s="119"/>
      <c r="AA23" s="117" t="str">
        <f>IF(AA22="","",VLOOKUP(AA22,シフト記号表!$C$5:$W$46,21,FALSE))</f>
        <v/>
      </c>
      <c r="AB23" s="116" t="str">
        <f>IF(AB22="","",VLOOKUP(AB22,シフト記号表!$C$5:$W$46,21,FALSE))</f>
        <v/>
      </c>
      <c r="AC23" s="116" t="str">
        <f>IF(AC22="","",VLOOKUP(AC22,シフト記号表!$C$5:$W$46,21,FALSE))</f>
        <v/>
      </c>
      <c r="AD23" s="116" t="str">
        <f>IF(AD22="","",VLOOKUP(AD22,シフト記号表!$C$5:$W$46,21,FALSE))</f>
        <v/>
      </c>
      <c r="AE23" s="116" t="str">
        <f>IF(AE22="","",VLOOKUP(AE22,シフト記号表!$C$5:$W$46,21,FALSE))</f>
        <v/>
      </c>
      <c r="AF23" s="116" t="str">
        <f>IF(AF22="","",VLOOKUP(AF22,シフト記号表!$C$5:$W$46,21,FALSE))</f>
        <v/>
      </c>
      <c r="AG23" s="118" t="str">
        <f>IF(AG22="","",VLOOKUP(AG22,シフト記号表!$C$5:$W$46,21,FALSE))</f>
        <v/>
      </c>
      <c r="AH23" s="117" t="str">
        <f>IF(AH22="","",VLOOKUP(AH22,シフト記号表!$C$5:$W$46,21,FALSE))</f>
        <v/>
      </c>
      <c r="AI23" s="116" t="str">
        <f>IF(AI22="","",VLOOKUP(AI22,シフト記号表!$C$5:$W$46,21,FALSE))</f>
        <v/>
      </c>
      <c r="AJ23" s="116" t="str">
        <f>IF(AJ22="","",VLOOKUP(AJ22,シフト記号表!$C$5:$W$46,21,FALSE))</f>
        <v/>
      </c>
      <c r="AK23" s="116" t="str">
        <f>IF(AK22="","",VLOOKUP(AK22,シフト記号表!$C$5:$W$46,21,FALSE))</f>
        <v/>
      </c>
      <c r="AL23" s="116" t="str">
        <f>IF(AL22="","",VLOOKUP(AL22,シフト記号表!$C$5:$W$46,21,FALSE))</f>
        <v/>
      </c>
      <c r="AM23" s="116" t="str">
        <f>IF(AM22="","",VLOOKUP(AM22,シフト記号表!$C$5:$W$46,21,FALSE))</f>
        <v/>
      </c>
      <c r="AN23" s="118" t="str">
        <f>IF(AN22="","",VLOOKUP(AN22,シフト記号表!$C$5:$W$46,21,FALSE))</f>
        <v/>
      </c>
      <c r="AO23" s="117" t="str">
        <f>IF(AO22="","",VLOOKUP(AO22,シフト記号表!$C$5:$W$46,21,FALSE))</f>
        <v/>
      </c>
      <c r="AP23" s="116" t="str">
        <f>IF(AP22="","",VLOOKUP(AP22,シフト記号表!$C$5:$W$46,21,FALSE))</f>
        <v/>
      </c>
      <c r="AQ23" s="116" t="str">
        <f>IF(AQ22="","",VLOOKUP(AQ22,シフト記号表!$C$5:$W$46,21,FALSE))</f>
        <v/>
      </c>
      <c r="AR23" s="116" t="str">
        <f>IF(AR22="","",VLOOKUP(AR22,シフト記号表!$C$5:$W$46,21,FALSE))</f>
        <v/>
      </c>
      <c r="AS23" s="116" t="str">
        <f>IF(AS22="","",VLOOKUP(AS22,シフト記号表!$C$5:$W$46,21,FALSE))</f>
        <v/>
      </c>
      <c r="AT23" s="116" t="str">
        <f>IF(AT22="","",VLOOKUP(AT22,シフト記号表!$C$5:$W$46,21,FALSE))</f>
        <v/>
      </c>
      <c r="AU23" s="118" t="str">
        <f>IF(AU22="","",VLOOKUP(AU22,シフト記号表!$C$5:$W$46,21,FALSE))</f>
        <v/>
      </c>
      <c r="AV23" s="117" t="str">
        <f>IF(AV22="","",VLOOKUP(AV22,シフト記号表!$C$5:$W$46,21,FALSE))</f>
        <v/>
      </c>
      <c r="AW23" s="116" t="str">
        <f>IF(AW22="","",VLOOKUP(AW22,シフト記号表!$C$5:$W$46,21,FALSE))</f>
        <v/>
      </c>
      <c r="AX23" s="116" t="str">
        <f>IF(AX22="","",VLOOKUP(AX22,シフト記号表!$C$5:$W$46,21,FALSE))</f>
        <v/>
      </c>
      <c r="AY23" s="116" t="str">
        <f>IF(AY22="","",VLOOKUP(AY22,シフト記号表!$C$5:$W$46,21,FALSE))</f>
        <v/>
      </c>
      <c r="AZ23" s="116" t="str">
        <f>IF(AZ22="","",VLOOKUP(AZ22,シフト記号表!$C$5:$W$46,21,FALSE))</f>
        <v/>
      </c>
      <c r="BA23" s="116" t="str">
        <f>IF(BA22="","",VLOOKUP(BA22,シフト記号表!$C$5:$W$46,21,FALSE))</f>
        <v/>
      </c>
      <c r="BB23" s="118" t="str">
        <f>IF(BB22="","",VLOOKUP(BB22,シフト記号表!$C$5:$W$46,21,FALSE))</f>
        <v/>
      </c>
      <c r="BC23" s="117" t="str">
        <f>IF(BC22="","",VLOOKUP(BC22,シフト記号表!$C$5:$W$46,21,FALSE))</f>
        <v/>
      </c>
      <c r="BD23" s="116" t="str">
        <f>IF(BD22="","",VLOOKUP(BD22,シフト記号表!$C$5:$W$46,21,FALSE))</f>
        <v/>
      </c>
      <c r="BE23" s="116" t="str">
        <f>IF(BE22="","",VLOOKUP(BE22,シフト記号表!$C$5:$W$46,21,FALSE))</f>
        <v/>
      </c>
      <c r="BF23" s="1136">
        <f>IF($BI$3="計画",SUM(AA23:BB23),IF($BI$3="実績",SUM(AA23:BE23),""))</f>
        <v>0</v>
      </c>
      <c r="BG23" s="1137"/>
      <c r="BH23" s="1138">
        <f>IF($BI$3="計画",BF23/4,IF($BI$3="実績",(BF23/($BI$7/7)),""))</f>
        <v>0</v>
      </c>
      <c r="BI23" s="1139"/>
      <c r="BJ23" s="1143"/>
      <c r="BK23" s="1144"/>
      <c r="BL23" s="1144"/>
      <c r="BM23" s="1144"/>
      <c r="BN23" s="1145"/>
    </row>
    <row r="24" spans="2:66" ht="20.25" customHeight="1">
      <c r="B24" s="144"/>
      <c r="C24" s="1190"/>
      <c r="D24" s="1194"/>
      <c r="E24" s="1192"/>
      <c r="F24" s="1193"/>
      <c r="G24" s="1105"/>
      <c r="H24" s="1106"/>
      <c r="I24" s="1107">
        <f>G23</f>
        <v>0</v>
      </c>
      <c r="J24" s="1106"/>
      <c r="K24" s="1107">
        <f>M23</f>
        <v>0</v>
      </c>
      <c r="L24" s="1106"/>
      <c r="M24" s="1214"/>
      <c r="N24" s="1215"/>
      <c r="O24" s="1216"/>
      <c r="P24" s="1217"/>
      <c r="Q24" s="1217"/>
      <c r="R24" s="1218"/>
      <c r="S24" s="1206"/>
      <c r="T24" s="1147"/>
      <c r="U24" s="1207"/>
      <c r="V24" s="143" t="s">
        <v>121</v>
      </c>
      <c r="W24" s="155"/>
      <c r="X24" s="155"/>
      <c r="Y24" s="157"/>
      <c r="Z24" s="156"/>
      <c r="AA24" s="138" t="str">
        <f>IF(AA22="","",VLOOKUP(AA22,シフト記号表!$C$5:$Y$46,23,FALSE))</f>
        <v/>
      </c>
      <c r="AB24" s="137" t="str">
        <f>IF(AB22="","",VLOOKUP(AB22,シフト記号表!$C$5:$Y$46,23,FALSE))</f>
        <v/>
      </c>
      <c r="AC24" s="137" t="str">
        <f>IF(AC22="","",VLOOKUP(AC22,シフト記号表!$C$5:$Y$46,23,FALSE))</f>
        <v/>
      </c>
      <c r="AD24" s="137" t="str">
        <f>IF(AD22="","",VLOOKUP(AD22,シフト記号表!$C$5:$Y$46,23,FALSE))</f>
        <v/>
      </c>
      <c r="AE24" s="137" t="str">
        <f>IF(AE22="","",VLOOKUP(AE22,シフト記号表!$C$5:$Y$46,23,FALSE))</f>
        <v/>
      </c>
      <c r="AF24" s="137" t="str">
        <f>IF(AF22="","",VLOOKUP(AF22,シフト記号表!$C$5:$Y$46,23,FALSE))</f>
        <v/>
      </c>
      <c r="AG24" s="139" t="str">
        <f>IF(AG22="","",VLOOKUP(AG22,シフト記号表!$C$5:$Y$46,23,FALSE))</f>
        <v/>
      </c>
      <c r="AH24" s="138" t="str">
        <f>IF(AH22="","",VLOOKUP(AH22,シフト記号表!$C$5:$Y$46,23,FALSE))</f>
        <v/>
      </c>
      <c r="AI24" s="137" t="str">
        <f>IF(AI22="","",VLOOKUP(AI22,シフト記号表!$C$5:$Y$46,23,FALSE))</f>
        <v/>
      </c>
      <c r="AJ24" s="137" t="str">
        <f>IF(AJ22="","",VLOOKUP(AJ22,シフト記号表!$C$5:$Y$46,23,FALSE))</f>
        <v/>
      </c>
      <c r="AK24" s="137" t="str">
        <f>IF(AK22="","",VLOOKUP(AK22,シフト記号表!$C$5:$Y$46,23,FALSE))</f>
        <v/>
      </c>
      <c r="AL24" s="137" t="str">
        <f>IF(AL22="","",VLOOKUP(AL22,シフト記号表!$C$5:$Y$46,23,FALSE))</f>
        <v/>
      </c>
      <c r="AM24" s="137" t="str">
        <f>IF(AM22="","",VLOOKUP(AM22,シフト記号表!$C$5:$Y$46,23,FALSE))</f>
        <v/>
      </c>
      <c r="AN24" s="139" t="str">
        <f>IF(AN22="","",VLOOKUP(AN22,シフト記号表!$C$5:$Y$46,23,FALSE))</f>
        <v/>
      </c>
      <c r="AO24" s="138" t="str">
        <f>IF(AO22="","",VLOOKUP(AO22,シフト記号表!$C$5:$Y$46,23,FALSE))</f>
        <v/>
      </c>
      <c r="AP24" s="137" t="str">
        <f>IF(AP22="","",VLOOKUP(AP22,シフト記号表!$C$5:$Y$46,23,FALSE))</f>
        <v/>
      </c>
      <c r="AQ24" s="137" t="str">
        <f>IF(AQ22="","",VLOOKUP(AQ22,シフト記号表!$C$5:$Y$46,23,FALSE))</f>
        <v/>
      </c>
      <c r="AR24" s="137" t="str">
        <f>IF(AR22="","",VLOOKUP(AR22,シフト記号表!$C$5:$Y$46,23,FALSE))</f>
        <v/>
      </c>
      <c r="AS24" s="137" t="str">
        <f>IF(AS22="","",VLOOKUP(AS22,シフト記号表!$C$5:$Y$46,23,FALSE))</f>
        <v/>
      </c>
      <c r="AT24" s="137" t="str">
        <f>IF(AT22="","",VLOOKUP(AT22,シフト記号表!$C$5:$Y$46,23,FALSE))</f>
        <v/>
      </c>
      <c r="AU24" s="139" t="str">
        <f>IF(AU22="","",VLOOKUP(AU22,シフト記号表!$C$5:$Y$46,23,FALSE))</f>
        <v/>
      </c>
      <c r="AV24" s="138" t="str">
        <f>IF(AV22="","",VLOOKUP(AV22,シフト記号表!$C$5:$Y$46,23,FALSE))</f>
        <v/>
      </c>
      <c r="AW24" s="137" t="str">
        <f>IF(AW22="","",VLOOKUP(AW22,シフト記号表!$C$5:$Y$46,23,FALSE))</f>
        <v/>
      </c>
      <c r="AX24" s="137" t="str">
        <f>IF(AX22="","",VLOOKUP(AX22,シフト記号表!$C$5:$Y$46,23,FALSE))</f>
        <v/>
      </c>
      <c r="AY24" s="137" t="str">
        <f>IF(AY22="","",VLOOKUP(AY22,シフト記号表!$C$5:$Y$46,23,FALSE))</f>
        <v/>
      </c>
      <c r="AZ24" s="137" t="str">
        <f>IF(AZ22="","",VLOOKUP(AZ22,シフト記号表!$C$5:$Y$46,23,FALSE))</f>
        <v/>
      </c>
      <c r="BA24" s="137" t="str">
        <f>IF(BA22="","",VLOOKUP(BA22,シフト記号表!$C$5:$Y$46,23,FALSE))</f>
        <v/>
      </c>
      <c r="BB24" s="139" t="str">
        <f>IF(BB22="","",VLOOKUP(BB22,シフト記号表!$C$5:$Y$46,23,FALSE))</f>
        <v/>
      </c>
      <c r="BC24" s="138" t="str">
        <f>IF(BC22="","",VLOOKUP(BC22,シフト記号表!$C$5:$Y$46,23,FALSE))</f>
        <v/>
      </c>
      <c r="BD24" s="137" t="str">
        <f>IF(BD22="","",VLOOKUP(BD22,シフト記号表!$C$5:$Y$46,23,FALSE))</f>
        <v/>
      </c>
      <c r="BE24" s="137" t="str">
        <f>IF(BE22="","",VLOOKUP(BE22,シフト記号表!$C$5:$Y$46,23,FALSE))</f>
        <v/>
      </c>
      <c r="BF24" s="1179">
        <f>IF($BI$3="計画",SUM(AA24:BB24),IF($BI$3="実績",SUM(AA24:BE24),""))</f>
        <v>0</v>
      </c>
      <c r="BG24" s="1180"/>
      <c r="BH24" s="1181">
        <f>IF($BI$3="計画",BF24/4,IF($BI$3="実績",(BF24/($BI$7/7)),""))</f>
        <v>0</v>
      </c>
      <c r="BI24" s="1182"/>
      <c r="BJ24" s="1146"/>
      <c r="BK24" s="1147"/>
      <c r="BL24" s="1147"/>
      <c r="BM24" s="1147"/>
      <c r="BN24" s="1148"/>
    </row>
    <row r="25" spans="2:66" ht="20.25" customHeight="1">
      <c r="B25" s="136"/>
      <c r="C25" s="1189"/>
      <c r="D25" s="1191"/>
      <c r="E25" s="1192"/>
      <c r="F25" s="1193"/>
      <c r="G25" s="1130"/>
      <c r="H25" s="1131"/>
      <c r="I25" s="124"/>
      <c r="J25" s="123"/>
      <c r="K25" s="124"/>
      <c r="L25" s="123"/>
      <c r="M25" s="1197"/>
      <c r="N25" s="1198"/>
      <c r="O25" s="1134"/>
      <c r="P25" s="1135"/>
      <c r="Q25" s="1135"/>
      <c r="R25" s="1131"/>
      <c r="S25" s="1201"/>
      <c r="T25" s="1202"/>
      <c r="U25" s="1203"/>
      <c r="V25" s="148" t="s">
        <v>123</v>
      </c>
      <c r="W25" s="152"/>
      <c r="X25" s="152"/>
      <c r="Y25" s="151"/>
      <c r="Z25" s="150"/>
      <c r="AA25" s="128"/>
      <c r="AB25" s="127"/>
      <c r="AC25" s="127"/>
      <c r="AD25" s="127"/>
      <c r="AE25" s="127"/>
      <c r="AF25" s="127"/>
      <c r="AG25" s="129"/>
      <c r="AH25" s="128"/>
      <c r="AI25" s="127"/>
      <c r="AJ25" s="127"/>
      <c r="AK25" s="127"/>
      <c r="AL25" s="127"/>
      <c r="AM25" s="127"/>
      <c r="AN25" s="129"/>
      <c r="AO25" s="128"/>
      <c r="AP25" s="127"/>
      <c r="AQ25" s="127"/>
      <c r="AR25" s="127"/>
      <c r="AS25" s="127"/>
      <c r="AT25" s="127"/>
      <c r="AU25" s="129"/>
      <c r="AV25" s="128"/>
      <c r="AW25" s="127"/>
      <c r="AX25" s="127"/>
      <c r="AY25" s="127"/>
      <c r="AZ25" s="127"/>
      <c r="BA25" s="127"/>
      <c r="BB25" s="129"/>
      <c r="BC25" s="128"/>
      <c r="BD25" s="127"/>
      <c r="BE25" s="126"/>
      <c r="BF25" s="1208"/>
      <c r="BG25" s="1209"/>
      <c r="BH25" s="1227"/>
      <c r="BI25" s="1228"/>
      <c r="BJ25" s="1225"/>
      <c r="BK25" s="1202"/>
      <c r="BL25" s="1202"/>
      <c r="BM25" s="1202"/>
      <c r="BN25" s="1226"/>
    </row>
    <row r="26" spans="2:66" ht="20.25" customHeight="1">
      <c r="B26" s="125">
        <f>B23+1</f>
        <v>3</v>
      </c>
      <c r="C26" s="1190"/>
      <c r="D26" s="1194"/>
      <c r="E26" s="1192"/>
      <c r="F26" s="1193"/>
      <c r="G26" s="1130"/>
      <c r="H26" s="1131"/>
      <c r="I26" s="124"/>
      <c r="J26" s="123"/>
      <c r="K26" s="124"/>
      <c r="L26" s="123"/>
      <c r="M26" s="1132"/>
      <c r="N26" s="1133"/>
      <c r="O26" s="1134"/>
      <c r="P26" s="1135"/>
      <c r="Q26" s="1135"/>
      <c r="R26" s="1131"/>
      <c r="S26" s="1204"/>
      <c r="T26" s="1144"/>
      <c r="U26" s="1205"/>
      <c r="V26" s="122" t="s">
        <v>122</v>
      </c>
      <c r="W26" s="121"/>
      <c r="X26" s="121"/>
      <c r="Y26" s="120"/>
      <c r="Z26" s="119"/>
      <c r="AA26" s="117" t="str">
        <f>IF(AA25="","",VLOOKUP(AA25,シフト記号表!$C$5:$W$46,21,FALSE))</f>
        <v/>
      </c>
      <c r="AB26" s="116" t="str">
        <f>IF(AB25="","",VLOOKUP(AB25,シフト記号表!$C$5:$W$46,21,FALSE))</f>
        <v/>
      </c>
      <c r="AC26" s="116" t="str">
        <f>IF(AC25="","",VLOOKUP(AC25,シフト記号表!$C$5:$W$46,21,FALSE))</f>
        <v/>
      </c>
      <c r="AD26" s="116" t="str">
        <f>IF(AD25="","",VLOOKUP(AD25,シフト記号表!$C$5:$W$46,21,FALSE))</f>
        <v/>
      </c>
      <c r="AE26" s="116" t="str">
        <f>IF(AE25="","",VLOOKUP(AE25,シフト記号表!$C$5:$W$46,21,FALSE))</f>
        <v/>
      </c>
      <c r="AF26" s="116" t="str">
        <f>IF(AF25="","",VLOOKUP(AF25,シフト記号表!$C$5:$W$46,21,FALSE))</f>
        <v/>
      </c>
      <c r="AG26" s="118" t="str">
        <f>IF(AG25="","",VLOOKUP(AG25,シフト記号表!$C$5:$W$46,21,FALSE))</f>
        <v/>
      </c>
      <c r="AH26" s="117" t="str">
        <f>IF(AH25="","",VLOOKUP(AH25,シフト記号表!$C$5:$W$46,21,FALSE))</f>
        <v/>
      </c>
      <c r="AI26" s="116" t="str">
        <f>IF(AI25="","",VLOOKUP(AI25,シフト記号表!$C$5:$W$46,21,FALSE))</f>
        <v/>
      </c>
      <c r="AJ26" s="116" t="str">
        <f>IF(AJ25="","",VLOOKUP(AJ25,シフト記号表!$C$5:$W$46,21,FALSE))</f>
        <v/>
      </c>
      <c r="AK26" s="116" t="str">
        <f>IF(AK25="","",VLOOKUP(AK25,シフト記号表!$C$5:$W$46,21,FALSE))</f>
        <v/>
      </c>
      <c r="AL26" s="116" t="str">
        <f>IF(AL25="","",VLOOKUP(AL25,シフト記号表!$C$5:$W$46,21,FALSE))</f>
        <v/>
      </c>
      <c r="AM26" s="116" t="str">
        <f>IF(AM25="","",VLOOKUP(AM25,シフト記号表!$C$5:$W$46,21,FALSE))</f>
        <v/>
      </c>
      <c r="AN26" s="118" t="str">
        <f>IF(AN25="","",VLOOKUP(AN25,シフト記号表!$C$5:$W$46,21,FALSE))</f>
        <v/>
      </c>
      <c r="AO26" s="117" t="str">
        <f>IF(AO25="","",VLOOKUP(AO25,シフト記号表!$C$5:$W$46,21,FALSE))</f>
        <v/>
      </c>
      <c r="AP26" s="116" t="str">
        <f>IF(AP25="","",VLOOKUP(AP25,シフト記号表!$C$5:$W$46,21,FALSE))</f>
        <v/>
      </c>
      <c r="AQ26" s="116" t="str">
        <f>IF(AQ25="","",VLOOKUP(AQ25,シフト記号表!$C$5:$W$46,21,FALSE))</f>
        <v/>
      </c>
      <c r="AR26" s="116" t="str">
        <f>IF(AR25="","",VLOOKUP(AR25,シフト記号表!$C$5:$W$46,21,FALSE))</f>
        <v/>
      </c>
      <c r="AS26" s="116" t="str">
        <f>IF(AS25="","",VLOOKUP(AS25,シフト記号表!$C$5:$W$46,21,FALSE))</f>
        <v/>
      </c>
      <c r="AT26" s="116" t="str">
        <f>IF(AT25="","",VLOOKUP(AT25,シフト記号表!$C$5:$W$46,21,FALSE))</f>
        <v/>
      </c>
      <c r="AU26" s="118" t="str">
        <f>IF(AU25="","",VLOOKUP(AU25,シフト記号表!$C$5:$W$46,21,FALSE))</f>
        <v/>
      </c>
      <c r="AV26" s="117" t="str">
        <f>IF(AV25="","",VLOOKUP(AV25,シフト記号表!$C$5:$W$46,21,FALSE))</f>
        <v/>
      </c>
      <c r="AW26" s="116" t="str">
        <f>IF(AW25="","",VLOOKUP(AW25,シフト記号表!$C$5:$W$46,21,FALSE))</f>
        <v/>
      </c>
      <c r="AX26" s="116" t="str">
        <f>IF(AX25="","",VLOOKUP(AX25,シフト記号表!$C$5:$W$46,21,FALSE))</f>
        <v/>
      </c>
      <c r="AY26" s="116" t="str">
        <f>IF(AY25="","",VLOOKUP(AY25,シフト記号表!$C$5:$W$46,21,FALSE))</f>
        <v/>
      </c>
      <c r="AZ26" s="116" t="str">
        <f>IF(AZ25="","",VLOOKUP(AZ25,シフト記号表!$C$5:$W$46,21,FALSE))</f>
        <v/>
      </c>
      <c r="BA26" s="116" t="str">
        <f>IF(BA25="","",VLOOKUP(BA25,シフト記号表!$C$5:$W$46,21,FALSE))</f>
        <v/>
      </c>
      <c r="BB26" s="118" t="str">
        <f>IF(BB25="","",VLOOKUP(BB25,シフト記号表!$C$5:$W$46,21,FALSE))</f>
        <v/>
      </c>
      <c r="BC26" s="117" t="str">
        <f>IF(BC25="","",VLOOKUP(BC25,シフト記号表!$C$5:$W$46,21,FALSE))</f>
        <v/>
      </c>
      <c r="BD26" s="116" t="str">
        <f>IF(BD25="","",VLOOKUP(BD25,シフト記号表!$C$5:$W$46,21,FALSE))</f>
        <v/>
      </c>
      <c r="BE26" s="116" t="str">
        <f>IF(BE25="","",VLOOKUP(BE25,シフト記号表!$C$5:$W$46,21,FALSE))</f>
        <v/>
      </c>
      <c r="BF26" s="1136">
        <f>IF($BI$3="計画",SUM(AA26:BB26),IF($BI$3="実績",SUM(AA26:BE26),""))</f>
        <v>0</v>
      </c>
      <c r="BG26" s="1137"/>
      <c r="BH26" s="1138">
        <f>IF($BI$3="計画",BF26/4,IF($BI$3="実績",(BF26/($BI$7/7)),""))</f>
        <v>0</v>
      </c>
      <c r="BI26" s="1139"/>
      <c r="BJ26" s="1143"/>
      <c r="BK26" s="1144"/>
      <c r="BL26" s="1144"/>
      <c r="BM26" s="1144"/>
      <c r="BN26" s="1145"/>
    </row>
    <row r="27" spans="2:66" ht="20.25" customHeight="1">
      <c r="B27" s="144"/>
      <c r="C27" s="1190"/>
      <c r="D27" s="1194"/>
      <c r="E27" s="1192"/>
      <c r="F27" s="1193"/>
      <c r="G27" s="1105"/>
      <c r="H27" s="1106"/>
      <c r="I27" s="1107">
        <f>G26</f>
        <v>0</v>
      </c>
      <c r="J27" s="1106"/>
      <c r="K27" s="1107">
        <f>M26</f>
        <v>0</v>
      </c>
      <c r="L27" s="1106"/>
      <c r="M27" s="1214"/>
      <c r="N27" s="1215"/>
      <c r="O27" s="1216"/>
      <c r="P27" s="1217"/>
      <c r="Q27" s="1217"/>
      <c r="R27" s="1218"/>
      <c r="S27" s="1206"/>
      <c r="T27" s="1147"/>
      <c r="U27" s="1207"/>
      <c r="V27" s="143" t="s">
        <v>121</v>
      </c>
      <c r="W27" s="147"/>
      <c r="X27" s="147"/>
      <c r="Y27" s="146"/>
      <c r="Z27" s="159"/>
      <c r="AA27" s="138" t="str">
        <f>IF(AA25="","",VLOOKUP(AA25,シフト記号表!$C$5:$Y$46,23,FALSE))</f>
        <v/>
      </c>
      <c r="AB27" s="137" t="str">
        <f>IF(AB25="","",VLOOKUP(AB25,シフト記号表!$C$5:$Y$46,23,FALSE))</f>
        <v/>
      </c>
      <c r="AC27" s="137" t="str">
        <f>IF(AC25="","",VLOOKUP(AC25,シフト記号表!$C$5:$Y$46,23,FALSE))</f>
        <v/>
      </c>
      <c r="AD27" s="137" t="str">
        <f>IF(AD25="","",VLOOKUP(AD25,シフト記号表!$C$5:$Y$46,23,FALSE))</f>
        <v/>
      </c>
      <c r="AE27" s="137" t="str">
        <f>IF(AE25="","",VLOOKUP(AE25,シフト記号表!$C$5:$Y$46,23,FALSE))</f>
        <v/>
      </c>
      <c r="AF27" s="137" t="str">
        <f>IF(AF25="","",VLOOKUP(AF25,シフト記号表!$C$5:$Y$46,23,FALSE))</f>
        <v/>
      </c>
      <c r="AG27" s="139" t="str">
        <f>IF(AG25="","",VLOOKUP(AG25,シフト記号表!$C$5:$Y$46,23,FALSE))</f>
        <v/>
      </c>
      <c r="AH27" s="138" t="str">
        <f>IF(AH25="","",VLOOKUP(AH25,シフト記号表!$C$5:$Y$46,23,FALSE))</f>
        <v/>
      </c>
      <c r="AI27" s="137" t="str">
        <f>IF(AI25="","",VLOOKUP(AI25,シフト記号表!$C$5:$Y$46,23,FALSE))</f>
        <v/>
      </c>
      <c r="AJ27" s="137" t="str">
        <f>IF(AJ25="","",VLOOKUP(AJ25,シフト記号表!$C$5:$Y$46,23,FALSE))</f>
        <v/>
      </c>
      <c r="AK27" s="137" t="str">
        <f>IF(AK25="","",VLOOKUP(AK25,シフト記号表!$C$5:$Y$46,23,FALSE))</f>
        <v/>
      </c>
      <c r="AL27" s="137" t="str">
        <f>IF(AL25="","",VLOOKUP(AL25,シフト記号表!$C$5:$Y$46,23,FALSE))</f>
        <v/>
      </c>
      <c r="AM27" s="137" t="str">
        <f>IF(AM25="","",VLOOKUP(AM25,シフト記号表!$C$5:$Y$46,23,FALSE))</f>
        <v/>
      </c>
      <c r="AN27" s="139" t="str">
        <f>IF(AN25="","",VLOOKUP(AN25,シフト記号表!$C$5:$Y$46,23,FALSE))</f>
        <v/>
      </c>
      <c r="AO27" s="138" t="str">
        <f>IF(AO25="","",VLOOKUP(AO25,シフト記号表!$C$5:$Y$46,23,FALSE))</f>
        <v/>
      </c>
      <c r="AP27" s="137" t="str">
        <f>IF(AP25="","",VLOOKUP(AP25,シフト記号表!$C$5:$Y$46,23,FALSE))</f>
        <v/>
      </c>
      <c r="AQ27" s="137" t="str">
        <f>IF(AQ25="","",VLOOKUP(AQ25,シフト記号表!$C$5:$Y$46,23,FALSE))</f>
        <v/>
      </c>
      <c r="AR27" s="137" t="str">
        <f>IF(AR25="","",VLOOKUP(AR25,シフト記号表!$C$5:$Y$46,23,FALSE))</f>
        <v/>
      </c>
      <c r="AS27" s="137" t="str">
        <f>IF(AS25="","",VLOOKUP(AS25,シフト記号表!$C$5:$Y$46,23,FALSE))</f>
        <v/>
      </c>
      <c r="AT27" s="137" t="str">
        <f>IF(AT25="","",VLOOKUP(AT25,シフト記号表!$C$5:$Y$46,23,FALSE))</f>
        <v/>
      </c>
      <c r="AU27" s="139" t="str">
        <f>IF(AU25="","",VLOOKUP(AU25,シフト記号表!$C$5:$Y$46,23,FALSE))</f>
        <v/>
      </c>
      <c r="AV27" s="138" t="str">
        <f>IF(AV25="","",VLOOKUP(AV25,シフト記号表!$C$5:$Y$46,23,FALSE))</f>
        <v/>
      </c>
      <c r="AW27" s="137" t="str">
        <f>IF(AW25="","",VLOOKUP(AW25,シフト記号表!$C$5:$Y$46,23,FALSE))</f>
        <v/>
      </c>
      <c r="AX27" s="137" t="str">
        <f>IF(AX25="","",VLOOKUP(AX25,シフト記号表!$C$5:$Y$46,23,FALSE))</f>
        <v/>
      </c>
      <c r="AY27" s="137" t="str">
        <f>IF(AY25="","",VLOOKUP(AY25,シフト記号表!$C$5:$Y$46,23,FALSE))</f>
        <v/>
      </c>
      <c r="AZ27" s="137" t="str">
        <f>IF(AZ25="","",VLOOKUP(AZ25,シフト記号表!$C$5:$Y$46,23,FALSE))</f>
        <v/>
      </c>
      <c r="BA27" s="137" t="str">
        <f>IF(BA25="","",VLOOKUP(BA25,シフト記号表!$C$5:$Y$46,23,FALSE))</f>
        <v/>
      </c>
      <c r="BB27" s="139" t="str">
        <f>IF(BB25="","",VLOOKUP(BB25,シフト記号表!$C$5:$Y$46,23,FALSE))</f>
        <v/>
      </c>
      <c r="BC27" s="138" t="str">
        <f>IF(BC25="","",VLOOKUP(BC25,シフト記号表!$C$5:$Y$46,23,FALSE))</f>
        <v/>
      </c>
      <c r="BD27" s="137" t="str">
        <f>IF(BD25="","",VLOOKUP(BD25,シフト記号表!$C$5:$Y$46,23,FALSE))</f>
        <v/>
      </c>
      <c r="BE27" s="137" t="str">
        <f>IF(BE25="","",VLOOKUP(BE25,シフト記号表!$C$5:$Y$46,23,FALSE))</f>
        <v/>
      </c>
      <c r="BF27" s="1179">
        <f>IF($BI$3="計画",SUM(AA27:BB27),IF($BI$3="実績",SUM(AA27:BE27),""))</f>
        <v>0</v>
      </c>
      <c r="BG27" s="1180"/>
      <c r="BH27" s="1181">
        <f>IF($BI$3="計画",BF27/4,IF($BI$3="実績",(BF27/($BI$7/7)),""))</f>
        <v>0</v>
      </c>
      <c r="BI27" s="1182"/>
      <c r="BJ27" s="1146"/>
      <c r="BK27" s="1147"/>
      <c r="BL27" s="1147"/>
      <c r="BM27" s="1147"/>
      <c r="BN27" s="1148"/>
    </row>
    <row r="28" spans="2:66" ht="20.25" customHeight="1">
      <c r="B28" s="136"/>
      <c r="C28" s="1189"/>
      <c r="D28" s="1191"/>
      <c r="E28" s="1192"/>
      <c r="F28" s="1193"/>
      <c r="G28" s="1130"/>
      <c r="H28" s="1131"/>
      <c r="I28" s="124"/>
      <c r="J28" s="123"/>
      <c r="K28" s="124"/>
      <c r="L28" s="123"/>
      <c r="M28" s="1197"/>
      <c r="N28" s="1198"/>
      <c r="O28" s="1134"/>
      <c r="P28" s="1135"/>
      <c r="Q28" s="1135"/>
      <c r="R28" s="1131"/>
      <c r="S28" s="1201"/>
      <c r="T28" s="1202"/>
      <c r="U28" s="1203"/>
      <c r="V28" s="148" t="s">
        <v>123</v>
      </c>
      <c r="W28" s="152"/>
      <c r="X28" s="152"/>
      <c r="Y28" s="151"/>
      <c r="Z28" s="150"/>
      <c r="AA28" s="128"/>
      <c r="AB28" s="127"/>
      <c r="AC28" s="127"/>
      <c r="AD28" s="127"/>
      <c r="AE28" s="127"/>
      <c r="AF28" s="127"/>
      <c r="AG28" s="129"/>
      <c r="AH28" s="128"/>
      <c r="AI28" s="127"/>
      <c r="AJ28" s="127"/>
      <c r="AK28" s="127"/>
      <c r="AL28" s="127"/>
      <c r="AM28" s="127"/>
      <c r="AN28" s="129"/>
      <c r="AO28" s="128"/>
      <c r="AP28" s="127"/>
      <c r="AQ28" s="127"/>
      <c r="AR28" s="127"/>
      <c r="AS28" s="127"/>
      <c r="AT28" s="127"/>
      <c r="AU28" s="129"/>
      <c r="AV28" s="128"/>
      <c r="AW28" s="127"/>
      <c r="AX28" s="127"/>
      <c r="AY28" s="127"/>
      <c r="AZ28" s="127"/>
      <c r="BA28" s="127"/>
      <c r="BB28" s="129"/>
      <c r="BC28" s="128"/>
      <c r="BD28" s="127"/>
      <c r="BE28" s="126"/>
      <c r="BF28" s="1208"/>
      <c r="BG28" s="1209"/>
      <c r="BH28" s="1227"/>
      <c r="BI28" s="1228"/>
      <c r="BJ28" s="1225"/>
      <c r="BK28" s="1202"/>
      <c r="BL28" s="1202"/>
      <c r="BM28" s="1202"/>
      <c r="BN28" s="1226"/>
    </row>
    <row r="29" spans="2:66" ht="20.25" customHeight="1">
      <c r="B29" s="125">
        <f>B26+1</f>
        <v>4</v>
      </c>
      <c r="C29" s="1190"/>
      <c r="D29" s="1194"/>
      <c r="E29" s="1192"/>
      <c r="F29" s="1193"/>
      <c r="G29" s="1130"/>
      <c r="H29" s="1131"/>
      <c r="I29" s="124"/>
      <c r="J29" s="123"/>
      <c r="K29" s="124"/>
      <c r="L29" s="123"/>
      <c r="M29" s="1132"/>
      <c r="N29" s="1133"/>
      <c r="O29" s="1134"/>
      <c r="P29" s="1135"/>
      <c r="Q29" s="1135"/>
      <c r="R29" s="1131"/>
      <c r="S29" s="1204"/>
      <c r="T29" s="1144"/>
      <c r="U29" s="1205"/>
      <c r="V29" s="122" t="s">
        <v>122</v>
      </c>
      <c r="W29" s="121"/>
      <c r="X29" s="121"/>
      <c r="Y29" s="120"/>
      <c r="Z29" s="119"/>
      <c r="AA29" s="117" t="str">
        <f>IF(AA28="","",VLOOKUP(AA28,シフト記号表!$C$5:$W$46,21,FALSE))</f>
        <v/>
      </c>
      <c r="AB29" s="116" t="str">
        <f>IF(AB28="","",VLOOKUP(AB28,シフト記号表!$C$5:$W$46,21,FALSE))</f>
        <v/>
      </c>
      <c r="AC29" s="116" t="str">
        <f>IF(AC28="","",VLOOKUP(AC28,シフト記号表!$C$5:$W$46,21,FALSE))</f>
        <v/>
      </c>
      <c r="AD29" s="116" t="str">
        <f>IF(AD28="","",VLOOKUP(AD28,シフト記号表!$C$5:$W$46,21,FALSE))</f>
        <v/>
      </c>
      <c r="AE29" s="116" t="str">
        <f>IF(AE28="","",VLOOKUP(AE28,シフト記号表!$C$5:$W$46,21,FALSE))</f>
        <v/>
      </c>
      <c r="AF29" s="116" t="str">
        <f>IF(AF28="","",VLOOKUP(AF28,シフト記号表!$C$5:$W$46,21,FALSE))</f>
        <v/>
      </c>
      <c r="AG29" s="118" t="str">
        <f>IF(AG28="","",VLOOKUP(AG28,シフト記号表!$C$5:$W$46,21,FALSE))</f>
        <v/>
      </c>
      <c r="AH29" s="117" t="str">
        <f>IF(AH28="","",VLOOKUP(AH28,シフト記号表!$C$5:$W$46,21,FALSE))</f>
        <v/>
      </c>
      <c r="AI29" s="116" t="str">
        <f>IF(AI28="","",VLOOKUP(AI28,シフト記号表!$C$5:$W$46,21,FALSE))</f>
        <v/>
      </c>
      <c r="AJ29" s="116" t="str">
        <f>IF(AJ28="","",VLOOKUP(AJ28,シフト記号表!$C$5:$W$46,21,FALSE))</f>
        <v/>
      </c>
      <c r="AK29" s="116" t="str">
        <f>IF(AK28="","",VLOOKUP(AK28,シフト記号表!$C$5:$W$46,21,FALSE))</f>
        <v/>
      </c>
      <c r="AL29" s="116" t="str">
        <f>IF(AL28="","",VLOOKUP(AL28,シフト記号表!$C$5:$W$46,21,FALSE))</f>
        <v/>
      </c>
      <c r="AM29" s="116" t="str">
        <f>IF(AM28="","",VLOOKUP(AM28,シフト記号表!$C$5:$W$46,21,FALSE))</f>
        <v/>
      </c>
      <c r="AN29" s="118" t="str">
        <f>IF(AN28="","",VLOOKUP(AN28,シフト記号表!$C$5:$W$46,21,FALSE))</f>
        <v/>
      </c>
      <c r="AO29" s="117" t="str">
        <f>IF(AO28="","",VLOOKUP(AO28,シフト記号表!$C$5:$W$46,21,FALSE))</f>
        <v/>
      </c>
      <c r="AP29" s="116" t="str">
        <f>IF(AP28="","",VLOOKUP(AP28,シフト記号表!$C$5:$W$46,21,FALSE))</f>
        <v/>
      </c>
      <c r="AQ29" s="116" t="str">
        <f>IF(AQ28="","",VLOOKUP(AQ28,シフト記号表!$C$5:$W$46,21,FALSE))</f>
        <v/>
      </c>
      <c r="AR29" s="116" t="str">
        <f>IF(AR28="","",VLOOKUP(AR28,シフト記号表!$C$5:$W$46,21,FALSE))</f>
        <v/>
      </c>
      <c r="AS29" s="116" t="str">
        <f>IF(AS28="","",VLOOKUP(AS28,シフト記号表!$C$5:$W$46,21,FALSE))</f>
        <v/>
      </c>
      <c r="AT29" s="116" t="str">
        <f>IF(AT28="","",VLOOKUP(AT28,シフト記号表!$C$5:$W$46,21,FALSE))</f>
        <v/>
      </c>
      <c r="AU29" s="118" t="str">
        <f>IF(AU28="","",VLOOKUP(AU28,シフト記号表!$C$5:$W$46,21,FALSE))</f>
        <v/>
      </c>
      <c r="AV29" s="117" t="str">
        <f>IF(AV28="","",VLOOKUP(AV28,シフト記号表!$C$5:$W$46,21,FALSE))</f>
        <v/>
      </c>
      <c r="AW29" s="116" t="str">
        <f>IF(AW28="","",VLOOKUP(AW28,シフト記号表!$C$5:$W$46,21,FALSE))</f>
        <v/>
      </c>
      <c r="AX29" s="116" t="str">
        <f>IF(AX28="","",VLOOKUP(AX28,シフト記号表!$C$5:$W$46,21,FALSE))</f>
        <v/>
      </c>
      <c r="AY29" s="116" t="str">
        <f>IF(AY28="","",VLOOKUP(AY28,シフト記号表!$C$5:$W$46,21,FALSE))</f>
        <v/>
      </c>
      <c r="AZ29" s="116" t="str">
        <f>IF(AZ28="","",VLOOKUP(AZ28,シフト記号表!$C$5:$W$46,21,FALSE))</f>
        <v/>
      </c>
      <c r="BA29" s="116" t="str">
        <f>IF(BA28="","",VLOOKUP(BA28,シフト記号表!$C$5:$W$46,21,FALSE))</f>
        <v/>
      </c>
      <c r="BB29" s="118" t="str">
        <f>IF(BB28="","",VLOOKUP(BB28,シフト記号表!$C$5:$W$46,21,FALSE))</f>
        <v/>
      </c>
      <c r="BC29" s="117" t="str">
        <f>IF(BC28="","",VLOOKUP(BC28,シフト記号表!$C$5:$W$46,21,FALSE))</f>
        <v/>
      </c>
      <c r="BD29" s="116" t="str">
        <f>IF(BD28="","",VLOOKUP(BD28,シフト記号表!$C$5:$W$46,21,FALSE))</f>
        <v/>
      </c>
      <c r="BE29" s="116" t="str">
        <f>IF(BE28="","",VLOOKUP(BE28,シフト記号表!$C$5:$W$46,21,FALSE))</f>
        <v/>
      </c>
      <c r="BF29" s="1136">
        <f>IF($BI$3="計画",SUM(AA29:BB29),IF($BI$3="実績",SUM(AA29:BE29),""))</f>
        <v>0</v>
      </c>
      <c r="BG29" s="1137"/>
      <c r="BH29" s="1138">
        <f>IF($BI$3="計画",BF29/4,IF($BI$3="実績",(BF29/($BI$7/7)),""))</f>
        <v>0</v>
      </c>
      <c r="BI29" s="1139"/>
      <c r="BJ29" s="1143"/>
      <c r="BK29" s="1144"/>
      <c r="BL29" s="1144"/>
      <c r="BM29" s="1144"/>
      <c r="BN29" s="1145"/>
    </row>
    <row r="30" spans="2:66" ht="20.25" customHeight="1">
      <c r="B30" s="144"/>
      <c r="C30" s="1190"/>
      <c r="D30" s="1194"/>
      <c r="E30" s="1192"/>
      <c r="F30" s="1193"/>
      <c r="G30" s="1105"/>
      <c r="H30" s="1106"/>
      <c r="I30" s="1107">
        <f>G29</f>
        <v>0</v>
      </c>
      <c r="J30" s="1106"/>
      <c r="K30" s="1107">
        <f>M29</f>
        <v>0</v>
      </c>
      <c r="L30" s="1106"/>
      <c r="M30" s="1214"/>
      <c r="N30" s="1215"/>
      <c r="O30" s="1216"/>
      <c r="P30" s="1217"/>
      <c r="Q30" s="1217"/>
      <c r="R30" s="1218"/>
      <c r="S30" s="1206"/>
      <c r="T30" s="1147"/>
      <c r="U30" s="1207"/>
      <c r="V30" s="143" t="s">
        <v>121</v>
      </c>
      <c r="W30" s="158"/>
      <c r="X30" s="158"/>
      <c r="Y30" s="157"/>
      <c r="Z30" s="156"/>
      <c r="AA30" s="138" t="str">
        <f>IF(AA28="","",VLOOKUP(AA28,シフト記号表!$C$5:$Y$46,23,FALSE))</f>
        <v/>
      </c>
      <c r="AB30" s="137" t="str">
        <f>IF(AB28="","",VLOOKUP(AB28,シフト記号表!$C$5:$Y$46,23,FALSE))</f>
        <v/>
      </c>
      <c r="AC30" s="137" t="str">
        <f>IF(AC28="","",VLOOKUP(AC28,シフト記号表!$C$5:$Y$46,23,FALSE))</f>
        <v/>
      </c>
      <c r="AD30" s="137" t="str">
        <f>IF(AD28="","",VLOOKUP(AD28,シフト記号表!$C$5:$Y$46,23,FALSE))</f>
        <v/>
      </c>
      <c r="AE30" s="137" t="str">
        <f>IF(AE28="","",VLOOKUP(AE28,シフト記号表!$C$5:$Y$46,23,FALSE))</f>
        <v/>
      </c>
      <c r="AF30" s="137" t="str">
        <f>IF(AF28="","",VLOOKUP(AF28,シフト記号表!$C$5:$Y$46,23,FALSE))</f>
        <v/>
      </c>
      <c r="AG30" s="139" t="str">
        <f>IF(AG28="","",VLOOKUP(AG28,シフト記号表!$C$5:$Y$46,23,FALSE))</f>
        <v/>
      </c>
      <c r="AH30" s="138" t="str">
        <f>IF(AH28="","",VLOOKUP(AH28,シフト記号表!$C$5:$Y$46,23,FALSE))</f>
        <v/>
      </c>
      <c r="AI30" s="137" t="str">
        <f>IF(AI28="","",VLOOKUP(AI28,シフト記号表!$C$5:$Y$46,23,FALSE))</f>
        <v/>
      </c>
      <c r="AJ30" s="137" t="str">
        <f>IF(AJ28="","",VLOOKUP(AJ28,シフト記号表!$C$5:$Y$46,23,FALSE))</f>
        <v/>
      </c>
      <c r="AK30" s="137" t="str">
        <f>IF(AK28="","",VLOOKUP(AK28,シフト記号表!$C$5:$Y$46,23,FALSE))</f>
        <v/>
      </c>
      <c r="AL30" s="137" t="str">
        <f>IF(AL28="","",VLOOKUP(AL28,シフト記号表!$C$5:$Y$46,23,FALSE))</f>
        <v/>
      </c>
      <c r="AM30" s="137" t="str">
        <f>IF(AM28="","",VLOOKUP(AM28,シフト記号表!$C$5:$Y$46,23,FALSE))</f>
        <v/>
      </c>
      <c r="AN30" s="139" t="str">
        <f>IF(AN28="","",VLOOKUP(AN28,シフト記号表!$C$5:$Y$46,23,FALSE))</f>
        <v/>
      </c>
      <c r="AO30" s="138" t="str">
        <f>IF(AO28="","",VLOOKUP(AO28,シフト記号表!$C$5:$Y$46,23,FALSE))</f>
        <v/>
      </c>
      <c r="AP30" s="137" t="str">
        <f>IF(AP28="","",VLOOKUP(AP28,シフト記号表!$C$5:$Y$46,23,FALSE))</f>
        <v/>
      </c>
      <c r="AQ30" s="137" t="str">
        <f>IF(AQ28="","",VLOOKUP(AQ28,シフト記号表!$C$5:$Y$46,23,FALSE))</f>
        <v/>
      </c>
      <c r="AR30" s="137" t="str">
        <f>IF(AR28="","",VLOOKUP(AR28,シフト記号表!$C$5:$Y$46,23,FALSE))</f>
        <v/>
      </c>
      <c r="AS30" s="137" t="str">
        <f>IF(AS28="","",VLOOKUP(AS28,シフト記号表!$C$5:$Y$46,23,FALSE))</f>
        <v/>
      </c>
      <c r="AT30" s="137" t="str">
        <f>IF(AT28="","",VLOOKUP(AT28,シフト記号表!$C$5:$Y$46,23,FALSE))</f>
        <v/>
      </c>
      <c r="AU30" s="139" t="str">
        <f>IF(AU28="","",VLOOKUP(AU28,シフト記号表!$C$5:$Y$46,23,FALSE))</f>
        <v/>
      </c>
      <c r="AV30" s="138" t="str">
        <f>IF(AV28="","",VLOOKUP(AV28,シフト記号表!$C$5:$Y$46,23,FALSE))</f>
        <v/>
      </c>
      <c r="AW30" s="137" t="str">
        <f>IF(AW28="","",VLOOKUP(AW28,シフト記号表!$C$5:$Y$46,23,FALSE))</f>
        <v/>
      </c>
      <c r="AX30" s="137" t="str">
        <f>IF(AX28="","",VLOOKUP(AX28,シフト記号表!$C$5:$Y$46,23,FALSE))</f>
        <v/>
      </c>
      <c r="AY30" s="137" t="str">
        <f>IF(AY28="","",VLOOKUP(AY28,シフト記号表!$C$5:$Y$46,23,FALSE))</f>
        <v/>
      </c>
      <c r="AZ30" s="137" t="str">
        <f>IF(AZ28="","",VLOOKUP(AZ28,シフト記号表!$C$5:$Y$46,23,FALSE))</f>
        <v/>
      </c>
      <c r="BA30" s="137" t="str">
        <f>IF(BA28="","",VLOOKUP(BA28,シフト記号表!$C$5:$Y$46,23,FALSE))</f>
        <v/>
      </c>
      <c r="BB30" s="139" t="str">
        <f>IF(BB28="","",VLOOKUP(BB28,シフト記号表!$C$5:$Y$46,23,FALSE))</f>
        <v/>
      </c>
      <c r="BC30" s="138" t="str">
        <f>IF(BC28="","",VLOOKUP(BC28,シフト記号表!$C$5:$Y$46,23,FALSE))</f>
        <v/>
      </c>
      <c r="BD30" s="137" t="str">
        <f>IF(BD28="","",VLOOKUP(BD28,シフト記号表!$C$5:$Y$46,23,FALSE))</f>
        <v/>
      </c>
      <c r="BE30" s="137" t="str">
        <f>IF(BE28="","",VLOOKUP(BE28,シフト記号表!$C$5:$Y$46,23,FALSE))</f>
        <v/>
      </c>
      <c r="BF30" s="1179">
        <f>IF($BI$3="計画",SUM(AA30:BB30),IF($BI$3="実績",SUM(AA30:BE30),""))</f>
        <v>0</v>
      </c>
      <c r="BG30" s="1180"/>
      <c r="BH30" s="1181">
        <f>IF($BI$3="計画",BF30/4,IF($BI$3="実績",(BF30/($BI$7/7)),""))</f>
        <v>0</v>
      </c>
      <c r="BI30" s="1182"/>
      <c r="BJ30" s="1146"/>
      <c r="BK30" s="1147"/>
      <c r="BL30" s="1147"/>
      <c r="BM30" s="1147"/>
      <c r="BN30" s="1148"/>
    </row>
    <row r="31" spans="2:66" ht="20.25" customHeight="1">
      <c r="B31" s="136"/>
      <c r="C31" s="1189"/>
      <c r="D31" s="1191"/>
      <c r="E31" s="1192"/>
      <c r="F31" s="1193"/>
      <c r="G31" s="1130"/>
      <c r="H31" s="1131"/>
      <c r="I31" s="124"/>
      <c r="J31" s="123"/>
      <c r="K31" s="124"/>
      <c r="L31" s="123"/>
      <c r="M31" s="1197"/>
      <c r="N31" s="1198"/>
      <c r="O31" s="1134"/>
      <c r="P31" s="1135"/>
      <c r="Q31" s="1135"/>
      <c r="R31" s="1131"/>
      <c r="S31" s="1201"/>
      <c r="T31" s="1202"/>
      <c r="U31" s="1203"/>
      <c r="V31" s="148" t="s">
        <v>123</v>
      </c>
      <c r="W31" s="152"/>
      <c r="X31" s="152"/>
      <c r="Y31" s="151"/>
      <c r="Z31" s="150"/>
      <c r="AA31" s="128"/>
      <c r="AB31" s="127"/>
      <c r="AC31" s="127"/>
      <c r="AD31" s="127"/>
      <c r="AE31" s="127"/>
      <c r="AF31" s="127"/>
      <c r="AG31" s="129"/>
      <c r="AH31" s="128"/>
      <c r="AI31" s="127"/>
      <c r="AJ31" s="127"/>
      <c r="AK31" s="127"/>
      <c r="AL31" s="127"/>
      <c r="AM31" s="127"/>
      <c r="AN31" s="129"/>
      <c r="AO31" s="128"/>
      <c r="AP31" s="127"/>
      <c r="AQ31" s="127"/>
      <c r="AR31" s="127"/>
      <c r="AS31" s="127"/>
      <c r="AT31" s="127"/>
      <c r="AU31" s="129"/>
      <c r="AV31" s="128"/>
      <c r="AW31" s="127"/>
      <c r="AX31" s="127"/>
      <c r="AY31" s="127"/>
      <c r="AZ31" s="127"/>
      <c r="BA31" s="127"/>
      <c r="BB31" s="129"/>
      <c r="BC31" s="128"/>
      <c r="BD31" s="127"/>
      <c r="BE31" s="126"/>
      <c r="BF31" s="1208"/>
      <c r="BG31" s="1209"/>
      <c r="BH31" s="1227"/>
      <c r="BI31" s="1228"/>
      <c r="BJ31" s="1225"/>
      <c r="BK31" s="1202"/>
      <c r="BL31" s="1202"/>
      <c r="BM31" s="1202"/>
      <c r="BN31" s="1226"/>
    </row>
    <row r="32" spans="2:66" ht="20.25" customHeight="1">
      <c r="B32" s="125">
        <f>B29+1</f>
        <v>5</v>
      </c>
      <c r="C32" s="1190"/>
      <c r="D32" s="1194"/>
      <c r="E32" s="1192"/>
      <c r="F32" s="1193"/>
      <c r="G32" s="1130"/>
      <c r="H32" s="1131"/>
      <c r="I32" s="124"/>
      <c r="J32" s="123"/>
      <c r="K32" s="124"/>
      <c r="L32" s="123"/>
      <c r="M32" s="1132"/>
      <c r="N32" s="1133"/>
      <c r="O32" s="1134"/>
      <c r="P32" s="1135"/>
      <c r="Q32" s="1135"/>
      <c r="R32" s="1131"/>
      <c r="S32" s="1204"/>
      <c r="T32" s="1144"/>
      <c r="U32" s="1205"/>
      <c r="V32" s="122" t="s">
        <v>122</v>
      </c>
      <c r="W32" s="121"/>
      <c r="X32" s="121"/>
      <c r="Y32" s="120"/>
      <c r="Z32" s="119"/>
      <c r="AA32" s="117" t="str">
        <f>IF(AA31="","",VLOOKUP(AA31,シフト記号表!$C$5:$W$46,21,FALSE))</f>
        <v/>
      </c>
      <c r="AB32" s="116" t="str">
        <f>IF(AB31="","",VLOOKUP(AB31,シフト記号表!$C$5:$W$46,21,FALSE))</f>
        <v/>
      </c>
      <c r="AC32" s="116" t="str">
        <f>IF(AC31="","",VLOOKUP(AC31,シフト記号表!$C$5:$W$46,21,FALSE))</f>
        <v/>
      </c>
      <c r="AD32" s="116" t="str">
        <f>IF(AD31="","",VLOOKUP(AD31,シフト記号表!$C$5:$W$46,21,FALSE))</f>
        <v/>
      </c>
      <c r="AE32" s="116" t="str">
        <f>IF(AE31="","",VLOOKUP(AE31,シフト記号表!$C$5:$W$46,21,FALSE))</f>
        <v/>
      </c>
      <c r="AF32" s="116" t="str">
        <f>IF(AF31="","",VLOOKUP(AF31,シフト記号表!$C$5:$W$46,21,FALSE))</f>
        <v/>
      </c>
      <c r="AG32" s="118" t="str">
        <f>IF(AG31="","",VLOOKUP(AG31,シフト記号表!$C$5:$W$46,21,FALSE))</f>
        <v/>
      </c>
      <c r="AH32" s="117" t="str">
        <f>IF(AH31="","",VLOOKUP(AH31,シフト記号表!$C$5:$W$46,21,FALSE))</f>
        <v/>
      </c>
      <c r="AI32" s="116" t="str">
        <f>IF(AI31="","",VLOOKUP(AI31,シフト記号表!$C$5:$W$46,21,FALSE))</f>
        <v/>
      </c>
      <c r="AJ32" s="116" t="str">
        <f>IF(AJ31="","",VLOOKUP(AJ31,シフト記号表!$C$5:$W$46,21,FALSE))</f>
        <v/>
      </c>
      <c r="AK32" s="116" t="str">
        <f>IF(AK31="","",VLOOKUP(AK31,シフト記号表!$C$5:$W$46,21,FALSE))</f>
        <v/>
      </c>
      <c r="AL32" s="116" t="str">
        <f>IF(AL31="","",VLOOKUP(AL31,シフト記号表!$C$5:$W$46,21,FALSE))</f>
        <v/>
      </c>
      <c r="AM32" s="116" t="str">
        <f>IF(AM31="","",VLOOKUP(AM31,シフト記号表!$C$5:$W$46,21,FALSE))</f>
        <v/>
      </c>
      <c r="AN32" s="118" t="str">
        <f>IF(AN31="","",VLOOKUP(AN31,シフト記号表!$C$5:$W$46,21,FALSE))</f>
        <v/>
      </c>
      <c r="AO32" s="117" t="str">
        <f>IF(AO31="","",VLOOKUP(AO31,シフト記号表!$C$5:$W$46,21,FALSE))</f>
        <v/>
      </c>
      <c r="AP32" s="116" t="str">
        <f>IF(AP31="","",VLOOKUP(AP31,シフト記号表!$C$5:$W$46,21,FALSE))</f>
        <v/>
      </c>
      <c r="AQ32" s="116" t="str">
        <f>IF(AQ31="","",VLOOKUP(AQ31,シフト記号表!$C$5:$W$46,21,FALSE))</f>
        <v/>
      </c>
      <c r="AR32" s="116" t="str">
        <f>IF(AR31="","",VLOOKUP(AR31,シフト記号表!$C$5:$W$46,21,FALSE))</f>
        <v/>
      </c>
      <c r="AS32" s="116" t="str">
        <f>IF(AS31="","",VLOOKUP(AS31,シフト記号表!$C$5:$W$46,21,FALSE))</f>
        <v/>
      </c>
      <c r="AT32" s="116" t="str">
        <f>IF(AT31="","",VLOOKUP(AT31,シフト記号表!$C$5:$W$46,21,FALSE))</f>
        <v/>
      </c>
      <c r="AU32" s="118" t="str">
        <f>IF(AU31="","",VLOOKUP(AU31,シフト記号表!$C$5:$W$46,21,FALSE))</f>
        <v/>
      </c>
      <c r="AV32" s="117" t="str">
        <f>IF(AV31="","",VLOOKUP(AV31,シフト記号表!$C$5:$W$46,21,FALSE))</f>
        <v/>
      </c>
      <c r="AW32" s="116" t="str">
        <f>IF(AW31="","",VLOOKUP(AW31,シフト記号表!$C$5:$W$46,21,FALSE))</f>
        <v/>
      </c>
      <c r="AX32" s="116" t="str">
        <f>IF(AX31="","",VLOOKUP(AX31,シフト記号表!$C$5:$W$46,21,FALSE))</f>
        <v/>
      </c>
      <c r="AY32" s="116" t="str">
        <f>IF(AY31="","",VLOOKUP(AY31,シフト記号表!$C$5:$W$46,21,FALSE))</f>
        <v/>
      </c>
      <c r="AZ32" s="116" t="str">
        <f>IF(AZ31="","",VLOOKUP(AZ31,シフト記号表!$C$5:$W$46,21,FALSE))</f>
        <v/>
      </c>
      <c r="BA32" s="116" t="str">
        <f>IF(BA31="","",VLOOKUP(BA31,シフト記号表!$C$5:$W$46,21,FALSE))</f>
        <v/>
      </c>
      <c r="BB32" s="118" t="str">
        <f>IF(BB31="","",VLOOKUP(BB31,シフト記号表!$C$5:$W$46,21,FALSE))</f>
        <v/>
      </c>
      <c r="BC32" s="117" t="str">
        <f>IF(BC31="","",VLOOKUP(BC31,シフト記号表!$C$5:$W$46,21,FALSE))</f>
        <v/>
      </c>
      <c r="BD32" s="116" t="str">
        <f>IF(BD31="","",VLOOKUP(BD31,シフト記号表!$C$5:$W$46,21,FALSE))</f>
        <v/>
      </c>
      <c r="BE32" s="116" t="str">
        <f>IF(BE31="","",VLOOKUP(BE31,シフト記号表!$C$5:$W$46,21,FALSE))</f>
        <v/>
      </c>
      <c r="BF32" s="1136">
        <f>IF($BI$3="計画",SUM(AA32:BB32),IF($BI$3="実績",SUM(AA32:BE32),""))</f>
        <v>0</v>
      </c>
      <c r="BG32" s="1137"/>
      <c r="BH32" s="1138">
        <f>IF($BI$3="計画",BF32/4,IF($BI$3="実績",(BF32/($BI$7/7)),""))</f>
        <v>0</v>
      </c>
      <c r="BI32" s="1139"/>
      <c r="BJ32" s="1143"/>
      <c r="BK32" s="1144"/>
      <c r="BL32" s="1144"/>
      <c r="BM32" s="1144"/>
      <c r="BN32" s="1145"/>
    </row>
    <row r="33" spans="2:66" ht="20.25" customHeight="1">
      <c r="B33" s="144"/>
      <c r="C33" s="1190"/>
      <c r="D33" s="1194"/>
      <c r="E33" s="1192"/>
      <c r="F33" s="1193"/>
      <c r="G33" s="1105"/>
      <c r="H33" s="1106"/>
      <c r="I33" s="1107">
        <f>G32</f>
        <v>0</v>
      </c>
      <c r="J33" s="1106"/>
      <c r="K33" s="1107">
        <f>M32</f>
        <v>0</v>
      </c>
      <c r="L33" s="1106"/>
      <c r="M33" s="1214"/>
      <c r="N33" s="1215"/>
      <c r="O33" s="1216"/>
      <c r="P33" s="1217"/>
      <c r="Q33" s="1217"/>
      <c r="R33" s="1218"/>
      <c r="S33" s="1206"/>
      <c r="T33" s="1147"/>
      <c r="U33" s="1207"/>
      <c r="V33" s="143" t="s">
        <v>121</v>
      </c>
      <c r="W33" s="155"/>
      <c r="X33" s="155"/>
      <c r="Y33" s="154"/>
      <c r="Z33" s="153"/>
      <c r="AA33" s="138" t="str">
        <f>IF(AA31="","",VLOOKUP(AA31,シフト記号表!$C$5:$Y$46,23,FALSE))</f>
        <v/>
      </c>
      <c r="AB33" s="137" t="str">
        <f>IF(AB31="","",VLOOKUP(AB31,シフト記号表!$C$5:$Y$46,23,FALSE))</f>
        <v/>
      </c>
      <c r="AC33" s="137" t="str">
        <f>IF(AC31="","",VLOOKUP(AC31,シフト記号表!$C$5:$Y$46,23,FALSE))</f>
        <v/>
      </c>
      <c r="AD33" s="137" t="str">
        <f>IF(AD31="","",VLOOKUP(AD31,シフト記号表!$C$5:$Y$46,23,FALSE))</f>
        <v/>
      </c>
      <c r="AE33" s="137" t="str">
        <f>IF(AE31="","",VLOOKUP(AE31,シフト記号表!$C$5:$Y$46,23,FALSE))</f>
        <v/>
      </c>
      <c r="AF33" s="137" t="str">
        <f>IF(AF31="","",VLOOKUP(AF31,シフト記号表!$C$5:$Y$46,23,FALSE))</f>
        <v/>
      </c>
      <c r="AG33" s="139" t="str">
        <f>IF(AG31="","",VLOOKUP(AG31,シフト記号表!$C$5:$Y$46,23,FALSE))</f>
        <v/>
      </c>
      <c r="AH33" s="138" t="str">
        <f>IF(AH31="","",VLOOKUP(AH31,シフト記号表!$C$5:$Y$46,23,FALSE))</f>
        <v/>
      </c>
      <c r="AI33" s="137" t="str">
        <f>IF(AI31="","",VLOOKUP(AI31,シフト記号表!$C$5:$Y$46,23,FALSE))</f>
        <v/>
      </c>
      <c r="AJ33" s="137" t="str">
        <f>IF(AJ31="","",VLOOKUP(AJ31,シフト記号表!$C$5:$Y$46,23,FALSE))</f>
        <v/>
      </c>
      <c r="AK33" s="137" t="str">
        <f>IF(AK31="","",VLOOKUP(AK31,シフト記号表!$C$5:$Y$46,23,FALSE))</f>
        <v/>
      </c>
      <c r="AL33" s="137" t="str">
        <f>IF(AL31="","",VLOOKUP(AL31,シフト記号表!$C$5:$Y$46,23,FALSE))</f>
        <v/>
      </c>
      <c r="AM33" s="137" t="str">
        <f>IF(AM31="","",VLOOKUP(AM31,シフト記号表!$C$5:$Y$46,23,FALSE))</f>
        <v/>
      </c>
      <c r="AN33" s="139" t="str">
        <f>IF(AN31="","",VLOOKUP(AN31,シフト記号表!$C$5:$Y$46,23,FALSE))</f>
        <v/>
      </c>
      <c r="AO33" s="138" t="str">
        <f>IF(AO31="","",VLOOKUP(AO31,シフト記号表!$C$5:$Y$46,23,FALSE))</f>
        <v/>
      </c>
      <c r="AP33" s="137" t="str">
        <f>IF(AP31="","",VLOOKUP(AP31,シフト記号表!$C$5:$Y$46,23,FALSE))</f>
        <v/>
      </c>
      <c r="AQ33" s="137" t="str">
        <f>IF(AQ31="","",VLOOKUP(AQ31,シフト記号表!$C$5:$Y$46,23,FALSE))</f>
        <v/>
      </c>
      <c r="AR33" s="137" t="str">
        <f>IF(AR31="","",VLOOKUP(AR31,シフト記号表!$C$5:$Y$46,23,FALSE))</f>
        <v/>
      </c>
      <c r="AS33" s="137" t="str">
        <f>IF(AS31="","",VLOOKUP(AS31,シフト記号表!$C$5:$Y$46,23,FALSE))</f>
        <v/>
      </c>
      <c r="AT33" s="137" t="str">
        <f>IF(AT31="","",VLOOKUP(AT31,シフト記号表!$C$5:$Y$46,23,FALSE))</f>
        <v/>
      </c>
      <c r="AU33" s="139" t="str">
        <f>IF(AU31="","",VLOOKUP(AU31,シフト記号表!$C$5:$Y$46,23,FALSE))</f>
        <v/>
      </c>
      <c r="AV33" s="138" t="str">
        <f>IF(AV31="","",VLOOKUP(AV31,シフト記号表!$C$5:$Y$46,23,FALSE))</f>
        <v/>
      </c>
      <c r="AW33" s="137" t="str">
        <f>IF(AW31="","",VLOOKUP(AW31,シフト記号表!$C$5:$Y$46,23,FALSE))</f>
        <v/>
      </c>
      <c r="AX33" s="137" t="str">
        <f>IF(AX31="","",VLOOKUP(AX31,シフト記号表!$C$5:$Y$46,23,FALSE))</f>
        <v/>
      </c>
      <c r="AY33" s="137" t="str">
        <f>IF(AY31="","",VLOOKUP(AY31,シフト記号表!$C$5:$Y$46,23,FALSE))</f>
        <v/>
      </c>
      <c r="AZ33" s="137" t="str">
        <f>IF(AZ31="","",VLOOKUP(AZ31,シフト記号表!$C$5:$Y$46,23,FALSE))</f>
        <v/>
      </c>
      <c r="BA33" s="137" t="str">
        <f>IF(BA31="","",VLOOKUP(BA31,シフト記号表!$C$5:$Y$46,23,FALSE))</f>
        <v/>
      </c>
      <c r="BB33" s="139" t="str">
        <f>IF(BB31="","",VLOOKUP(BB31,シフト記号表!$C$5:$Y$46,23,FALSE))</f>
        <v/>
      </c>
      <c r="BC33" s="138" t="str">
        <f>IF(BC31="","",VLOOKUP(BC31,シフト記号表!$C$5:$Y$46,23,FALSE))</f>
        <v/>
      </c>
      <c r="BD33" s="137" t="str">
        <f>IF(BD31="","",VLOOKUP(BD31,シフト記号表!$C$5:$Y$46,23,FALSE))</f>
        <v/>
      </c>
      <c r="BE33" s="137" t="str">
        <f>IF(BE31="","",VLOOKUP(BE31,シフト記号表!$C$5:$Y$46,23,FALSE))</f>
        <v/>
      </c>
      <c r="BF33" s="1179">
        <f>IF($BI$3="計画",SUM(AA33:BB33),IF($BI$3="実績",SUM(AA33:BE33),""))</f>
        <v>0</v>
      </c>
      <c r="BG33" s="1180"/>
      <c r="BH33" s="1181">
        <f>IF($BI$3="計画",BF33/4,IF($BI$3="実績",(BF33/($BI$7/7)),""))</f>
        <v>0</v>
      </c>
      <c r="BI33" s="1182"/>
      <c r="BJ33" s="1146"/>
      <c r="BK33" s="1147"/>
      <c r="BL33" s="1147"/>
      <c r="BM33" s="1147"/>
      <c r="BN33" s="1148"/>
    </row>
    <row r="34" spans="2:66" ht="20.25" customHeight="1">
      <c r="B34" s="136"/>
      <c r="C34" s="1189"/>
      <c r="D34" s="1191"/>
      <c r="E34" s="1192"/>
      <c r="F34" s="1193"/>
      <c r="G34" s="1130"/>
      <c r="H34" s="1131"/>
      <c r="I34" s="124"/>
      <c r="J34" s="123"/>
      <c r="K34" s="124"/>
      <c r="L34" s="123"/>
      <c r="M34" s="1197"/>
      <c r="N34" s="1198"/>
      <c r="O34" s="1134"/>
      <c r="P34" s="1135"/>
      <c r="Q34" s="1135"/>
      <c r="R34" s="1131"/>
      <c r="S34" s="1201"/>
      <c r="T34" s="1202"/>
      <c r="U34" s="1203"/>
      <c r="V34" s="148" t="s">
        <v>123</v>
      </c>
      <c r="W34" s="147"/>
      <c r="X34" s="147"/>
      <c r="Y34" s="146"/>
      <c r="Z34" s="145"/>
      <c r="AA34" s="128"/>
      <c r="AB34" s="127"/>
      <c r="AC34" s="127"/>
      <c r="AD34" s="127"/>
      <c r="AE34" s="127"/>
      <c r="AF34" s="127"/>
      <c r="AG34" s="129"/>
      <c r="AH34" s="128"/>
      <c r="AI34" s="127"/>
      <c r="AJ34" s="127"/>
      <c r="AK34" s="127"/>
      <c r="AL34" s="127"/>
      <c r="AM34" s="127"/>
      <c r="AN34" s="129"/>
      <c r="AO34" s="128"/>
      <c r="AP34" s="127"/>
      <c r="AQ34" s="127"/>
      <c r="AR34" s="127"/>
      <c r="AS34" s="127"/>
      <c r="AT34" s="127"/>
      <c r="AU34" s="129"/>
      <c r="AV34" s="128"/>
      <c r="AW34" s="127"/>
      <c r="AX34" s="127"/>
      <c r="AY34" s="127"/>
      <c r="AZ34" s="127"/>
      <c r="BA34" s="127"/>
      <c r="BB34" s="129"/>
      <c r="BC34" s="128"/>
      <c r="BD34" s="127"/>
      <c r="BE34" s="126"/>
      <c r="BF34" s="1208"/>
      <c r="BG34" s="1209"/>
      <c r="BH34" s="1227"/>
      <c r="BI34" s="1228"/>
      <c r="BJ34" s="1225"/>
      <c r="BK34" s="1202"/>
      <c r="BL34" s="1202"/>
      <c r="BM34" s="1202"/>
      <c r="BN34" s="1226"/>
    </row>
    <row r="35" spans="2:66" ht="20.25" customHeight="1">
      <c r="B35" s="125">
        <f>B32+1</f>
        <v>6</v>
      </c>
      <c r="C35" s="1190"/>
      <c r="D35" s="1194"/>
      <c r="E35" s="1192"/>
      <c r="F35" s="1193"/>
      <c r="G35" s="1130"/>
      <c r="H35" s="1131"/>
      <c r="I35" s="124"/>
      <c r="J35" s="123"/>
      <c r="K35" s="124"/>
      <c r="L35" s="123"/>
      <c r="M35" s="1132"/>
      <c r="N35" s="1133"/>
      <c r="O35" s="1134"/>
      <c r="P35" s="1135"/>
      <c r="Q35" s="1135"/>
      <c r="R35" s="1131"/>
      <c r="S35" s="1204"/>
      <c r="T35" s="1144"/>
      <c r="U35" s="1205"/>
      <c r="V35" s="122" t="s">
        <v>122</v>
      </c>
      <c r="W35" s="121"/>
      <c r="X35" s="121"/>
      <c r="Y35" s="120"/>
      <c r="Z35" s="119"/>
      <c r="AA35" s="117" t="str">
        <f>IF(AA34="","",VLOOKUP(AA34,シフト記号表!$C$5:$W$46,21,FALSE))</f>
        <v/>
      </c>
      <c r="AB35" s="116" t="str">
        <f>IF(AB34="","",VLOOKUP(AB34,シフト記号表!$C$5:$W$46,21,FALSE))</f>
        <v/>
      </c>
      <c r="AC35" s="116" t="str">
        <f>IF(AC34="","",VLOOKUP(AC34,シフト記号表!$C$5:$W$46,21,FALSE))</f>
        <v/>
      </c>
      <c r="AD35" s="116" t="str">
        <f>IF(AD34="","",VLOOKUP(AD34,シフト記号表!$C$5:$W$46,21,FALSE))</f>
        <v/>
      </c>
      <c r="AE35" s="116" t="str">
        <f>IF(AE34="","",VLOOKUP(AE34,シフト記号表!$C$5:$W$46,21,FALSE))</f>
        <v/>
      </c>
      <c r="AF35" s="116" t="str">
        <f>IF(AF34="","",VLOOKUP(AF34,シフト記号表!$C$5:$W$46,21,FALSE))</f>
        <v/>
      </c>
      <c r="AG35" s="118" t="str">
        <f>IF(AG34="","",VLOOKUP(AG34,シフト記号表!$C$5:$W$46,21,FALSE))</f>
        <v/>
      </c>
      <c r="AH35" s="117" t="str">
        <f>IF(AH34="","",VLOOKUP(AH34,シフト記号表!$C$5:$W$46,21,FALSE))</f>
        <v/>
      </c>
      <c r="AI35" s="116" t="str">
        <f>IF(AI34="","",VLOOKUP(AI34,シフト記号表!$C$5:$W$46,21,FALSE))</f>
        <v/>
      </c>
      <c r="AJ35" s="116" t="str">
        <f>IF(AJ34="","",VLOOKUP(AJ34,シフト記号表!$C$5:$W$46,21,FALSE))</f>
        <v/>
      </c>
      <c r="AK35" s="116" t="str">
        <f>IF(AK34="","",VLOOKUP(AK34,シフト記号表!$C$5:$W$46,21,FALSE))</f>
        <v/>
      </c>
      <c r="AL35" s="116" t="str">
        <f>IF(AL34="","",VLOOKUP(AL34,シフト記号表!$C$5:$W$46,21,FALSE))</f>
        <v/>
      </c>
      <c r="AM35" s="116" t="str">
        <f>IF(AM34="","",VLOOKUP(AM34,シフト記号表!$C$5:$W$46,21,FALSE))</f>
        <v/>
      </c>
      <c r="AN35" s="118" t="str">
        <f>IF(AN34="","",VLOOKUP(AN34,シフト記号表!$C$5:$W$46,21,FALSE))</f>
        <v/>
      </c>
      <c r="AO35" s="117" t="str">
        <f>IF(AO34="","",VLOOKUP(AO34,シフト記号表!$C$5:$W$46,21,FALSE))</f>
        <v/>
      </c>
      <c r="AP35" s="116" t="str">
        <f>IF(AP34="","",VLOOKUP(AP34,シフト記号表!$C$5:$W$46,21,FALSE))</f>
        <v/>
      </c>
      <c r="AQ35" s="116" t="str">
        <f>IF(AQ34="","",VLOOKUP(AQ34,シフト記号表!$C$5:$W$46,21,FALSE))</f>
        <v/>
      </c>
      <c r="AR35" s="116" t="str">
        <f>IF(AR34="","",VLOOKUP(AR34,シフト記号表!$C$5:$W$46,21,FALSE))</f>
        <v/>
      </c>
      <c r="AS35" s="116" t="str">
        <f>IF(AS34="","",VLOOKUP(AS34,シフト記号表!$C$5:$W$46,21,FALSE))</f>
        <v/>
      </c>
      <c r="AT35" s="116" t="str">
        <f>IF(AT34="","",VLOOKUP(AT34,シフト記号表!$C$5:$W$46,21,FALSE))</f>
        <v/>
      </c>
      <c r="AU35" s="118" t="str">
        <f>IF(AU34="","",VLOOKUP(AU34,シフト記号表!$C$5:$W$46,21,FALSE))</f>
        <v/>
      </c>
      <c r="AV35" s="117" t="str">
        <f>IF(AV34="","",VLOOKUP(AV34,シフト記号表!$C$5:$W$46,21,FALSE))</f>
        <v/>
      </c>
      <c r="AW35" s="116" t="str">
        <f>IF(AW34="","",VLOOKUP(AW34,シフト記号表!$C$5:$W$46,21,FALSE))</f>
        <v/>
      </c>
      <c r="AX35" s="116" t="str">
        <f>IF(AX34="","",VLOOKUP(AX34,シフト記号表!$C$5:$W$46,21,FALSE))</f>
        <v/>
      </c>
      <c r="AY35" s="116" t="str">
        <f>IF(AY34="","",VLOOKUP(AY34,シフト記号表!$C$5:$W$46,21,FALSE))</f>
        <v/>
      </c>
      <c r="AZ35" s="116" t="str">
        <f>IF(AZ34="","",VLOOKUP(AZ34,シフト記号表!$C$5:$W$46,21,FALSE))</f>
        <v/>
      </c>
      <c r="BA35" s="116" t="str">
        <f>IF(BA34="","",VLOOKUP(BA34,シフト記号表!$C$5:$W$46,21,FALSE))</f>
        <v/>
      </c>
      <c r="BB35" s="118" t="str">
        <f>IF(BB34="","",VLOOKUP(BB34,シフト記号表!$C$5:$W$46,21,FALSE))</f>
        <v/>
      </c>
      <c r="BC35" s="117" t="str">
        <f>IF(BC34="","",VLOOKUP(BC34,シフト記号表!$C$5:$W$46,21,FALSE))</f>
        <v/>
      </c>
      <c r="BD35" s="116" t="str">
        <f>IF(BD34="","",VLOOKUP(BD34,シフト記号表!$C$5:$W$46,21,FALSE))</f>
        <v/>
      </c>
      <c r="BE35" s="116" t="str">
        <f>IF(BE34="","",VLOOKUP(BE34,シフト記号表!$C$5:$W$46,21,FALSE))</f>
        <v/>
      </c>
      <c r="BF35" s="1136">
        <f>IF($BI$3="計画",SUM(AA35:BB35),IF($BI$3="実績",SUM(AA35:BE35),""))</f>
        <v>0</v>
      </c>
      <c r="BG35" s="1137"/>
      <c r="BH35" s="1138">
        <f>IF($BI$3="計画",BF35/4,IF($BI$3="実績",(BF35/($BI$7/7)),""))</f>
        <v>0</v>
      </c>
      <c r="BI35" s="1139"/>
      <c r="BJ35" s="1143"/>
      <c r="BK35" s="1144"/>
      <c r="BL35" s="1144"/>
      <c r="BM35" s="1144"/>
      <c r="BN35" s="1145"/>
    </row>
    <row r="36" spans="2:66" ht="20.25" customHeight="1">
      <c r="B36" s="144"/>
      <c r="C36" s="1190"/>
      <c r="D36" s="1194"/>
      <c r="E36" s="1192"/>
      <c r="F36" s="1193"/>
      <c r="G36" s="1105"/>
      <c r="H36" s="1106"/>
      <c r="I36" s="1107">
        <f>G35</f>
        <v>0</v>
      </c>
      <c r="J36" s="1106"/>
      <c r="K36" s="1107">
        <f>M35</f>
        <v>0</v>
      </c>
      <c r="L36" s="1106"/>
      <c r="M36" s="1214"/>
      <c r="N36" s="1215"/>
      <c r="O36" s="1216"/>
      <c r="P36" s="1217"/>
      <c r="Q36" s="1217"/>
      <c r="R36" s="1218"/>
      <c r="S36" s="1206"/>
      <c r="T36" s="1147"/>
      <c r="U36" s="1207"/>
      <c r="V36" s="143" t="s">
        <v>121</v>
      </c>
      <c r="W36" s="158"/>
      <c r="X36" s="158"/>
      <c r="Y36" s="157"/>
      <c r="Z36" s="156"/>
      <c r="AA36" s="138" t="str">
        <f>IF(AA34="","",VLOOKUP(AA34,シフト記号表!$C$5:$Y$46,23,FALSE))</f>
        <v/>
      </c>
      <c r="AB36" s="137" t="str">
        <f>IF(AB34="","",VLOOKUP(AB34,シフト記号表!$C$5:$Y$46,23,FALSE))</f>
        <v/>
      </c>
      <c r="AC36" s="137" t="str">
        <f>IF(AC34="","",VLOOKUP(AC34,シフト記号表!$C$5:$Y$46,23,FALSE))</f>
        <v/>
      </c>
      <c r="AD36" s="137" t="str">
        <f>IF(AD34="","",VLOOKUP(AD34,シフト記号表!$C$5:$Y$46,23,FALSE))</f>
        <v/>
      </c>
      <c r="AE36" s="137" t="str">
        <f>IF(AE34="","",VLOOKUP(AE34,シフト記号表!$C$5:$Y$46,23,FALSE))</f>
        <v/>
      </c>
      <c r="AF36" s="137" t="str">
        <f>IF(AF34="","",VLOOKUP(AF34,シフト記号表!$C$5:$Y$46,23,FALSE))</f>
        <v/>
      </c>
      <c r="AG36" s="139" t="str">
        <f>IF(AG34="","",VLOOKUP(AG34,シフト記号表!$C$5:$Y$46,23,FALSE))</f>
        <v/>
      </c>
      <c r="AH36" s="138" t="str">
        <f>IF(AH34="","",VLOOKUP(AH34,シフト記号表!$C$5:$Y$46,23,FALSE))</f>
        <v/>
      </c>
      <c r="AI36" s="137" t="str">
        <f>IF(AI34="","",VLOOKUP(AI34,シフト記号表!$C$5:$Y$46,23,FALSE))</f>
        <v/>
      </c>
      <c r="AJ36" s="137" t="str">
        <f>IF(AJ34="","",VLOOKUP(AJ34,シフト記号表!$C$5:$Y$46,23,FALSE))</f>
        <v/>
      </c>
      <c r="AK36" s="137" t="str">
        <f>IF(AK34="","",VLOOKUP(AK34,シフト記号表!$C$5:$Y$46,23,FALSE))</f>
        <v/>
      </c>
      <c r="AL36" s="137" t="str">
        <f>IF(AL34="","",VLOOKUP(AL34,シフト記号表!$C$5:$Y$46,23,FALSE))</f>
        <v/>
      </c>
      <c r="AM36" s="137" t="str">
        <f>IF(AM34="","",VLOOKUP(AM34,シフト記号表!$C$5:$Y$46,23,FALSE))</f>
        <v/>
      </c>
      <c r="AN36" s="139" t="str">
        <f>IF(AN34="","",VLOOKUP(AN34,シフト記号表!$C$5:$Y$46,23,FALSE))</f>
        <v/>
      </c>
      <c r="AO36" s="138" t="str">
        <f>IF(AO34="","",VLOOKUP(AO34,シフト記号表!$C$5:$Y$46,23,FALSE))</f>
        <v/>
      </c>
      <c r="AP36" s="137" t="str">
        <f>IF(AP34="","",VLOOKUP(AP34,シフト記号表!$C$5:$Y$46,23,FALSE))</f>
        <v/>
      </c>
      <c r="AQ36" s="137" t="str">
        <f>IF(AQ34="","",VLOOKUP(AQ34,シフト記号表!$C$5:$Y$46,23,FALSE))</f>
        <v/>
      </c>
      <c r="AR36" s="137" t="str">
        <f>IF(AR34="","",VLOOKUP(AR34,シフト記号表!$C$5:$Y$46,23,FALSE))</f>
        <v/>
      </c>
      <c r="AS36" s="137" t="str">
        <f>IF(AS34="","",VLOOKUP(AS34,シフト記号表!$C$5:$Y$46,23,FALSE))</f>
        <v/>
      </c>
      <c r="AT36" s="137" t="str">
        <f>IF(AT34="","",VLOOKUP(AT34,シフト記号表!$C$5:$Y$46,23,FALSE))</f>
        <v/>
      </c>
      <c r="AU36" s="139" t="str">
        <f>IF(AU34="","",VLOOKUP(AU34,シフト記号表!$C$5:$Y$46,23,FALSE))</f>
        <v/>
      </c>
      <c r="AV36" s="138" t="str">
        <f>IF(AV34="","",VLOOKUP(AV34,シフト記号表!$C$5:$Y$46,23,FALSE))</f>
        <v/>
      </c>
      <c r="AW36" s="137" t="str">
        <f>IF(AW34="","",VLOOKUP(AW34,シフト記号表!$C$5:$Y$46,23,FALSE))</f>
        <v/>
      </c>
      <c r="AX36" s="137" t="str">
        <f>IF(AX34="","",VLOOKUP(AX34,シフト記号表!$C$5:$Y$46,23,FALSE))</f>
        <v/>
      </c>
      <c r="AY36" s="137" t="str">
        <f>IF(AY34="","",VLOOKUP(AY34,シフト記号表!$C$5:$Y$46,23,FALSE))</f>
        <v/>
      </c>
      <c r="AZ36" s="137" t="str">
        <f>IF(AZ34="","",VLOOKUP(AZ34,シフト記号表!$C$5:$Y$46,23,FALSE))</f>
        <v/>
      </c>
      <c r="BA36" s="137" t="str">
        <f>IF(BA34="","",VLOOKUP(BA34,シフト記号表!$C$5:$Y$46,23,FALSE))</f>
        <v/>
      </c>
      <c r="BB36" s="139" t="str">
        <f>IF(BB34="","",VLOOKUP(BB34,シフト記号表!$C$5:$Y$46,23,FALSE))</f>
        <v/>
      </c>
      <c r="BC36" s="138" t="str">
        <f>IF(BC34="","",VLOOKUP(BC34,シフト記号表!$C$5:$Y$46,23,FALSE))</f>
        <v/>
      </c>
      <c r="BD36" s="137" t="str">
        <f>IF(BD34="","",VLOOKUP(BD34,シフト記号表!$C$5:$Y$46,23,FALSE))</f>
        <v/>
      </c>
      <c r="BE36" s="137" t="str">
        <f>IF(BE34="","",VLOOKUP(BE34,シフト記号表!$C$5:$Y$46,23,FALSE))</f>
        <v/>
      </c>
      <c r="BF36" s="1179">
        <f>IF($BI$3="計画",SUM(AA36:BB36),IF($BI$3="実績",SUM(AA36:BE36),""))</f>
        <v>0</v>
      </c>
      <c r="BG36" s="1180"/>
      <c r="BH36" s="1181">
        <f>IF($BI$3="計画",BF36/4,IF($BI$3="実績",(BF36/($BI$7/7)),""))</f>
        <v>0</v>
      </c>
      <c r="BI36" s="1182"/>
      <c r="BJ36" s="1146"/>
      <c r="BK36" s="1147"/>
      <c r="BL36" s="1147"/>
      <c r="BM36" s="1147"/>
      <c r="BN36" s="1148"/>
    </row>
    <row r="37" spans="2:66" ht="20.25" customHeight="1">
      <c r="B37" s="136"/>
      <c r="C37" s="1189"/>
      <c r="D37" s="1191"/>
      <c r="E37" s="1192"/>
      <c r="F37" s="1193"/>
      <c r="G37" s="1130"/>
      <c r="H37" s="1131"/>
      <c r="I37" s="124"/>
      <c r="J37" s="123"/>
      <c r="K37" s="124"/>
      <c r="L37" s="123"/>
      <c r="M37" s="1197"/>
      <c r="N37" s="1198"/>
      <c r="O37" s="1134"/>
      <c r="P37" s="1135"/>
      <c r="Q37" s="1135"/>
      <c r="R37" s="1131"/>
      <c r="S37" s="1201"/>
      <c r="T37" s="1202"/>
      <c r="U37" s="1203"/>
      <c r="V37" s="148" t="s">
        <v>123</v>
      </c>
      <c r="W37" s="152"/>
      <c r="X37" s="152"/>
      <c r="Y37" s="151"/>
      <c r="Z37" s="150"/>
      <c r="AA37" s="128"/>
      <c r="AB37" s="127"/>
      <c r="AC37" s="127"/>
      <c r="AD37" s="127"/>
      <c r="AE37" s="127"/>
      <c r="AF37" s="127"/>
      <c r="AG37" s="129"/>
      <c r="AH37" s="128"/>
      <c r="AI37" s="127"/>
      <c r="AJ37" s="127"/>
      <c r="AK37" s="127"/>
      <c r="AL37" s="127"/>
      <c r="AM37" s="127"/>
      <c r="AN37" s="129"/>
      <c r="AO37" s="128"/>
      <c r="AP37" s="127"/>
      <c r="AQ37" s="127"/>
      <c r="AR37" s="127"/>
      <c r="AS37" s="127"/>
      <c r="AT37" s="127"/>
      <c r="AU37" s="129"/>
      <c r="AV37" s="128"/>
      <c r="AW37" s="127"/>
      <c r="AX37" s="127"/>
      <c r="AY37" s="127"/>
      <c r="AZ37" s="127"/>
      <c r="BA37" s="127"/>
      <c r="BB37" s="129"/>
      <c r="BC37" s="128"/>
      <c r="BD37" s="127"/>
      <c r="BE37" s="126"/>
      <c r="BF37" s="1208"/>
      <c r="BG37" s="1209"/>
      <c r="BH37" s="1227"/>
      <c r="BI37" s="1228"/>
      <c r="BJ37" s="1225"/>
      <c r="BK37" s="1202"/>
      <c r="BL37" s="1202"/>
      <c r="BM37" s="1202"/>
      <c r="BN37" s="1226"/>
    </row>
    <row r="38" spans="2:66" ht="20.25" customHeight="1">
      <c r="B38" s="125">
        <f>B35+1</f>
        <v>7</v>
      </c>
      <c r="C38" s="1190"/>
      <c r="D38" s="1194"/>
      <c r="E38" s="1192"/>
      <c r="F38" s="1193"/>
      <c r="G38" s="1130"/>
      <c r="H38" s="1131"/>
      <c r="I38" s="124"/>
      <c r="J38" s="123"/>
      <c r="K38" s="124"/>
      <c r="L38" s="123"/>
      <c r="M38" s="1132"/>
      <c r="N38" s="1133"/>
      <c r="O38" s="1134"/>
      <c r="P38" s="1135"/>
      <c r="Q38" s="1135"/>
      <c r="R38" s="1131"/>
      <c r="S38" s="1204"/>
      <c r="T38" s="1144"/>
      <c r="U38" s="1205"/>
      <c r="V38" s="122" t="s">
        <v>122</v>
      </c>
      <c r="W38" s="121"/>
      <c r="X38" s="121"/>
      <c r="Y38" s="120"/>
      <c r="Z38" s="119"/>
      <c r="AA38" s="117" t="str">
        <f>IF(AA37="","",VLOOKUP(AA37,シフト記号表!$C$5:$W$46,21,FALSE))</f>
        <v/>
      </c>
      <c r="AB38" s="116" t="str">
        <f>IF(AB37="","",VLOOKUP(AB37,シフト記号表!$C$5:$W$46,21,FALSE))</f>
        <v/>
      </c>
      <c r="AC38" s="116" t="str">
        <f>IF(AC37="","",VLOOKUP(AC37,シフト記号表!$C$5:$W$46,21,FALSE))</f>
        <v/>
      </c>
      <c r="AD38" s="116" t="str">
        <f>IF(AD37="","",VLOOKUP(AD37,シフト記号表!$C$5:$W$46,21,FALSE))</f>
        <v/>
      </c>
      <c r="AE38" s="116" t="str">
        <f>IF(AE37="","",VLOOKUP(AE37,シフト記号表!$C$5:$W$46,21,FALSE))</f>
        <v/>
      </c>
      <c r="AF38" s="116" t="str">
        <f>IF(AF37="","",VLOOKUP(AF37,シフト記号表!$C$5:$W$46,21,FALSE))</f>
        <v/>
      </c>
      <c r="AG38" s="118" t="str">
        <f>IF(AG37="","",VLOOKUP(AG37,シフト記号表!$C$5:$W$46,21,FALSE))</f>
        <v/>
      </c>
      <c r="AH38" s="117" t="str">
        <f>IF(AH37="","",VLOOKUP(AH37,シフト記号表!$C$5:$W$46,21,FALSE))</f>
        <v/>
      </c>
      <c r="AI38" s="116" t="str">
        <f>IF(AI37="","",VLOOKUP(AI37,シフト記号表!$C$5:$W$46,21,FALSE))</f>
        <v/>
      </c>
      <c r="AJ38" s="116" t="str">
        <f>IF(AJ37="","",VLOOKUP(AJ37,シフト記号表!$C$5:$W$46,21,FALSE))</f>
        <v/>
      </c>
      <c r="AK38" s="116" t="str">
        <f>IF(AK37="","",VLOOKUP(AK37,シフト記号表!$C$5:$W$46,21,FALSE))</f>
        <v/>
      </c>
      <c r="AL38" s="116" t="str">
        <f>IF(AL37="","",VLOOKUP(AL37,シフト記号表!$C$5:$W$46,21,FALSE))</f>
        <v/>
      </c>
      <c r="AM38" s="116" t="str">
        <f>IF(AM37="","",VLOOKUP(AM37,シフト記号表!$C$5:$W$46,21,FALSE))</f>
        <v/>
      </c>
      <c r="AN38" s="118" t="str">
        <f>IF(AN37="","",VLOOKUP(AN37,シフト記号表!$C$5:$W$46,21,FALSE))</f>
        <v/>
      </c>
      <c r="AO38" s="117" t="str">
        <f>IF(AO37="","",VLOOKUP(AO37,シフト記号表!$C$5:$W$46,21,FALSE))</f>
        <v/>
      </c>
      <c r="AP38" s="116" t="str">
        <f>IF(AP37="","",VLOOKUP(AP37,シフト記号表!$C$5:$W$46,21,FALSE))</f>
        <v/>
      </c>
      <c r="AQ38" s="116" t="str">
        <f>IF(AQ37="","",VLOOKUP(AQ37,シフト記号表!$C$5:$W$46,21,FALSE))</f>
        <v/>
      </c>
      <c r="AR38" s="116" t="str">
        <f>IF(AR37="","",VLOOKUP(AR37,シフト記号表!$C$5:$W$46,21,FALSE))</f>
        <v/>
      </c>
      <c r="AS38" s="116" t="str">
        <f>IF(AS37="","",VLOOKUP(AS37,シフト記号表!$C$5:$W$46,21,FALSE))</f>
        <v/>
      </c>
      <c r="AT38" s="116" t="str">
        <f>IF(AT37="","",VLOOKUP(AT37,シフト記号表!$C$5:$W$46,21,FALSE))</f>
        <v/>
      </c>
      <c r="AU38" s="118" t="str">
        <f>IF(AU37="","",VLOOKUP(AU37,シフト記号表!$C$5:$W$46,21,FALSE))</f>
        <v/>
      </c>
      <c r="AV38" s="117" t="str">
        <f>IF(AV37="","",VLOOKUP(AV37,シフト記号表!$C$5:$W$46,21,FALSE))</f>
        <v/>
      </c>
      <c r="AW38" s="116" t="str">
        <f>IF(AW37="","",VLOOKUP(AW37,シフト記号表!$C$5:$W$46,21,FALSE))</f>
        <v/>
      </c>
      <c r="AX38" s="116" t="str">
        <f>IF(AX37="","",VLOOKUP(AX37,シフト記号表!$C$5:$W$46,21,FALSE))</f>
        <v/>
      </c>
      <c r="AY38" s="116" t="str">
        <f>IF(AY37="","",VLOOKUP(AY37,シフト記号表!$C$5:$W$46,21,FALSE))</f>
        <v/>
      </c>
      <c r="AZ38" s="116" t="str">
        <f>IF(AZ37="","",VLOOKUP(AZ37,シフト記号表!$C$5:$W$46,21,FALSE))</f>
        <v/>
      </c>
      <c r="BA38" s="116" t="str">
        <f>IF(BA37="","",VLOOKUP(BA37,シフト記号表!$C$5:$W$46,21,FALSE))</f>
        <v/>
      </c>
      <c r="BB38" s="118" t="str">
        <f>IF(BB37="","",VLOOKUP(BB37,シフト記号表!$C$5:$W$46,21,FALSE))</f>
        <v/>
      </c>
      <c r="BC38" s="117" t="str">
        <f>IF(BC37="","",VLOOKUP(BC37,シフト記号表!$C$5:$W$46,21,FALSE))</f>
        <v/>
      </c>
      <c r="BD38" s="116" t="str">
        <f>IF(BD37="","",VLOOKUP(BD37,シフト記号表!$C$5:$W$46,21,FALSE))</f>
        <v/>
      </c>
      <c r="BE38" s="116" t="str">
        <f>IF(BE37="","",VLOOKUP(BE37,シフト記号表!$C$5:$W$46,21,FALSE))</f>
        <v/>
      </c>
      <c r="BF38" s="1136">
        <f>IF($BI$3="計画",SUM(AA38:BB38),IF($BI$3="実績",SUM(AA38:BE38),""))</f>
        <v>0</v>
      </c>
      <c r="BG38" s="1137"/>
      <c r="BH38" s="1138">
        <f>IF($BI$3="計画",BF38/4,IF($BI$3="実績",(BF38/($BI$7/7)),""))</f>
        <v>0</v>
      </c>
      <c r="BI38" s="1139"/>
      <c r="BJ38" s="1143"/>
      <c r="BK38" s="1144"/>
      <c r="BL38" s="1144"/>
      <c r="BM38" s="1144"/>
      <c r="BN38" s="1145"/>
    </row>
    <row r="39" spans="2:66" ht="20.25" customHeight="1">
      <c r="B39" s="144"/>
      <c r="C39" s="1190"/>
      <c r="D39" s="1194"/>
      <c r="E39" s="1192"/>
      <c r="F39" s="1193"/>
      <c r="G39" s="1105"/>
      <c r="H39" s="1106"/>
      <c r="I39" s="1107">
        <f>G38</f>
        <v>0</v>
      </c>
      <c r="J39" s="1106"/>
      <c r="K39" s="1107">
        <f>M38</f>
        <v>0</v>
      </c>
      <c r="L39" s="1106"/>
      <c r="M39" s="1214"/>
      <c r="N39" s="1215"/>
      <c r="O39" s="1216"/>
      <c r="P39" s="1217"/>
      <c r="Q39" s="1217"/>
      <c r="R39" s="1218"/>
      <c r="S39" s="1206"/>
      <c r="T39" s="1147"/>
      <c r="U39" s="1207"/>
      <c r="V39" s="143" t="s">
        <v>121</v>
      </c>
      <c r="W39" s="147"/>
      <c r="X39" s="147"/>
      <c r="Y39" s="146"/>
      <c r="Z39" s="159"/>
      <c r="AA39" s="138" t="str">
        <f>IF(AA37="","",VLOOKUP(AA37,シフト記号表!$C$5:$Y$46,23,FALSE))</f>
        <v/>
      </c>
      <c r="AB39" s="137" t="str">
        <f>IF(AB37="","",VLOOKUP(AB37,シフト記号表!$C$5:$Y$46,23,FALSE))</f>
        <v/>
      </c>
      <c r="AC39" s="137" t="str">
        <f>IF(AC37="","",VLOOKUP(AC37,シフト記号表!$C$5:$Y$46,23,FALSE))</f>
        <v/>
      </c>
      <c r="AD39" s="137" t="str">
        <f>IF(AD37="","",VLOOKUP(AD37,シフト記号表!$C$5:$Y$46,23,FALSE))</f>
        <v/>
      </c>
      <c r="AE39" s="137" t="str">
        <f>IF(AE37="","",VLOOKUP(AE37,シフト記号表!$C$5:$Y$46,23,FALSE))</f>
        <v/>
      </c>
      <c r="AF39" s="137" t="str">
        <f>IF(AF37="","",VLOOKUP(AF37,シフト記号表!$C$5:$Y$46,23,FALSE))</f>
        <v/>
      </c>
      <c r="AG39" s="139" t="str">
        <f>IF(AG37="","",VLOOKUP(AG37,シフト記号表!$C$5:$Y$46,23,FALSE))</f>
        <v/>
      </c>
      <c r="AH39" s="138" t="str">
        <f>IF(AH37="","",VLOOKUP(AH37,シフト記号表!$C$5:$Y$46,23,FALSE))</f>
        <v/>
      </c>
      <c r="AI39" s="137" t="str">
        <f>IF(AI37="","",VLOOKUP(AI37,シフト記号表!$C$5:$Y$46,23,FALSE))</f>
        <v/>
      </c>
      <c r="AJ39" s="137" t="str">
        <f>IF(AJ37="","",VLOOKUP(AJ37,シフト記号表!$C$5:$Y$46,23,FALSE))</f>
        <v/>
      </c>
      <c r="AK39" s="137" t="str">
        <f>IF(AK37="","",VLOOKUP(AK37,シフト記号表!$C$5:$Y$46,23,FALSE))</f>
        <v/>
      </c>
      <c r="AL39" s="137" t="str">
        <f>IF(AL37="","",VLOOKUP(AL37,シフト記号表!$C$5:$Y$46,23,FALSE))</f>
        <v/>
      </c>
      <c r="AM39" s="137" t="str">
        <f>IF(AM37="","",VLOOKUP(AM37,シフト記号表!$C$5:$Y$46,23,FALSE))</f>
        <v/>
      </c>
      <c r="AN39" s="139" t="str">
        <f>IF(AN37="","",VLOOKUP(AN37,シフト記号表!$C$5:$Y$46,23,FALSE))</f>
        <v/>
      </c>
      <c r="AO39" s="138" t="str">
        <f>IF(AO37="","",VLOOKUP(AO37,シフト記号表!$C$5:$Y$46,23,FALSE))</f>
        <v/>
      </c>
      <c r="AP39" s="137" t="str">
        <f>IF(AP37="","",VLOOKUP(AP37,シフト記号表!$C$5:$Y$46,23,FALSE))</f>
        <v/>
      </c>
      <c r="AQ39" s="137" t="str">
        <f>IF(AQ37="","",VLOOKUP(AQ37,シフト記号表!$C$5:$Y$46,23,FALSE))</f>
        <v/>
      </c>
      <c r="AR39" s="137" t="str">
        <f>IF(AR37="","",VLOOKUP(AR37,シフト記号表!$C$5:$Y$46,23,FALSE))</f>
        <v/>
      </c>
      <c r="AS39" s="137" t="str">
        <f>IF(AS37="","",VLOOKUP(AS37,シフト記号表!$C$5:$Y$46,23,FALSE))</f>
        <v/>
      </c>
      <c r="AT39" s="137" t="str">
        <f>IF(AT37="","",VLOOKUP(AT37,シフト記号表!$C$5:$Y$46,23,FALSE))</f>
        <v/>
      </c>
      <c r="AU39" s="139" t="str">
        <f>IF(AU37="","",VLOOKUP(AU37,シフト記号表!$C$5:$Y$46,23,FALSE))</f>
        <v/>
      </c>
      <c r="AV39" s="138" t="str">
        <f>IF(AV37="","",VLOOKUP(AV37,シフト記号表!$C$5:$Y$46,23,FALSE))</f>
        <v/>
      </c>
      <c r="AW39" s="137" t="str">
        <f>IF(AW37="","",VLOOKUP(AW37,シフト記号表!$C$5:$Y$46,23,FALSE))</f>
        <v/>
      </c>
      <c r="AX39" s="137" t="str">
        <f>IF(AX37="","",VLOOKUP(AX37,シフト記号表!$C$5:$Y$46,23,FALSE))</f>
        <v/>
      </c>
      <c r="AY39" s="137" t="str">
        <f>IF(AY37="","",VLOOKUP(AY37,シフト記号表!$C$5:$Y$46,23,FALSE))</f>
        <v/>
      </c>
      <c r="AZ39" s="137" t="str">
        <f>IF(AZ37="","",VLOOKUP(AZ37,シフト記号表!$C$5:$Y$46,23,FALSE))</f>
        <v/>
      </c>
      <c r="BA39" s="137" t="str">
        <f>IF(BA37="","",VLOOKUP(BA37,シフト記号表!$C$5:$Y$46,23,FALSE))</f>
        <v/>
      </c>
      <c r="BB39" s="139" t="str">
        <f>IF(BB37="","",VLOOKUP(BB37,シフト記号表!$C$5:$Y$46,23,FALSE))</f>
        <v/>
      </c>
      <c r="BC39" s="138" t="str">
        <f>IF(BC37="","",VLOOKUP(BC37,シフト記号表!$C$5:$Y$46,23,FALSE))</f>
        <v/>
      </c>
      <c r="BD39" s="137" t="str">
        <f>IF(BD37="","",VLOOKUP(BD37,シフト記号表!$C$5:$Y$46,23,FALSE))</f>
        <v/>
      </c>
      <c r="BE39" s="137" t="str">
        <f>IF(BE37="","",VLOOKUP(BE37,シフト記号表!$C$5:$Y$46,23,FALSE))</f>
        <v/>
      </c>
      <c r="BF39" s="1179">
        <f>IF($BI$3="計画",SUM(AA39:BB39),IF($BI$3="実績",SUM(AA39:BE39),""))</f>
        <v>0</v>
      </c>
      <c r="BG39" s="1180"/>
      <c r="BH39" s="1181">
        <f>IF($BI$3="計画",BF39/4,IF($BI$3="実績",(BF39/($BI$7/7)),""))</f>
        <v>0</v>
      </c>
      <c r="BI39" s="1182"/>
      <c r="BJ39" s="1146"/>
      <c r="BK39" s="1147"/>
      <c r="BL39" s="1147"/>
      <c r="BM39" s="1147"/>
      <c r="BN39" s="1148"/>
    </row>
    <row r="40" spans="2:66" ht="20.25" customHeight="1">
      <c r="B40" s="136"/>
      <c r="C40" s="1189"/>
      <c r="D40" s="1191"/>
      <c r="E40" s="1192"/>
      <c r="F40" s="1193"/>
      <c r="G40" s="1130"/>
      <c r="H40" s="1131"/>
      <c r="I40" s="124"/>
      <c r="J40" s="123"/>
      <c r="K40" s="124"/>
      <c r="L40" s="123"/>
      <c r="M40" s="1197"/>
      <c r="N40" s="1198"/>
      <c r="O40" s="1134"/>
      <c r="P40" s="1135"/>
      <c r="Q40" s="1135"/>
      <c r="R40" s="1131"/>
      <c r="S40" s="1201"/>
      <c r="T40" s="1202"/>
      <c r="U40" s="1203"/>
      <c r="V40" s="148" t="s">
        <v>123</v>
      </c>
      <c r="W40" s="152"/>
      <c r="X40" s="152"/>
      <c r="Y40" s="151"/>
      <c r="Z40" s="150"/>
      <c r="AA40" s="128"/>
      <c r="AB40" s="127"/>
      <c r="AC40" s="127"/>
      <c r="AD40" s="127"/>
      <c r="AE40" s="127"/>
      <c r="AF40" s="127"/>
      <c r="AG40" s="129"/>
      <c r="AH40" s="128"/>
      <c r="AI40" s="127"/>
      <c r="AJ40" s="127"/>
      <c r="AK40" s="127"/>
      <c r="AL40" s="127"/>
      <c r="AM40" s="127"/>
      <c r="AN40" s="129"/>
      <c r="AO40" s="128"/>
      <c r="AP40" s="127"/>
      <c r="AQ40" s="127"/>
      <c r="AR40" s="127"/>
      <c r="AS40" s="127"/>
      <c r="AT40" s="127"/>
      <c r="AU40" s="129"/>
      <c r="AV40" s="128"/>
      <c r="AW40" s="127"/>
      <c r="AX40" s="127"/>
      <c r="AY40" s="127"/>
      <c r="AZ40" s="127"/>
      <c r="BA40" s="127"/>
      <c r="BB40" s="129"/>
      <c r="BC40" s="128"/>
      <c r="BD40" s="127"/>
      <c r="BE40" s="126"/>
      <c r="BF40" s="1208"/>
      <c r="BG40" s="1209"/>
      <c r="BH40" s="1227"/>
      <c r="BI40" s="1228"/>
      <c r="BJ40" s="1225"/>
      <c r="BK40" s="1202"/>
      <c r="BL40" s="1202"/>
      <c r="BM40" s="1202"/>
      <c r="BN40" s="1226"/>
    </row>
    <row r="41" spans="2:66" ht="20.25" customHeight="1">
      <c r="B41" s="125">
        <f>B38+1</f>
        <v>8</v>
      </c>
      <c r="C41" s="1190"/>
      <c r="D41" s="1194"/>
      <c r="E41" s="1192"/>
      <c r="F41" s="1193"/>
      <c r="G41" s="1130"/>
      <c r="H41" s="1131"/>
      <c r="I41" s="124"/>
      <c r="J41" s="123"/>
      <c r="K41" s="124"/>
      <c r="L41" s="123"/>
      <c r="M41" s="1132"/>
      <c r="N41" s="1133"/>
      <c r="O41" s="1134"/>
      <c r="P41" s="1135"/>
      <c r="Q41" s="1135"/>
      <c r="R41" s="1131"/>
      <c r="S41" s="1204"/>
      <c r="T41" s="1144"/>
      <c r="U41" s="1205"/>
      <c r="V41" s="122" t="s">
        <v>122</v>
      </c>
      <c r="W41" s="121"/>
      <c r="X41" s="121"/>
      <c r="Y41" s="120"/>
      <c r="Z41" s="119"/>
      <c r="AA41" s="117" t="str">
        <f>IF(AA40="","",VLOOKUP(AA40,シフト記号表!$C$5:$W$46,21,FALSE))</f>
        <v/>
      </c>
      <c r="AB41" s="116" t="str">
        <f>IF(AB40="","",VLOOKUP(AB40,シフト記号表!$C$5:$W$46,21,FALSE))</f>
        <v/>
      </c>
      <c r="AC41" s="116" t="str">
        <f>IF(AC40="","",VLOOKUP(AC40,シフト記号表!$C$5:$W$46,21,FALSE))</f>
        <v/>
      </c>
      <c r="AD41" s="116" t="str">
        <f>IF(AD40="","",VLOOKUP(AD40,シフト記号表!$C$5:$W$46,21,FALSE))</f>
        <v/>
      </c>
      <c r="AE41" s="116" t="str">
        <f>IF(AE40="","",VLOOKUP(AE40,シフト記号表!$C$5:$W$46,21,FALSE))</f>
        <v/>
      </c>
      <c r="AF41" s="116" t="str">
        <f>IF(AF40="","",VLOOKUP(AF40,シフト記号表!$C$5:$W$46,21,FALSE))</f>
        <v/>
      </c>
      <c r="AG41" s="118" t="str">
        <f>IF(AG40="","",VLOOKUP(AG40,シフト記号表!$C$5:$W$46,21,FALSE))</f>
        <v/>
      </c>
      <c r="AH41" s="117" t="str">
        <f>IF(AH40="","",VLOOKUP(AH40,シフト記号表!$C$5:$W$46,21,FALSE))</f>
        <v/>
      </c>
      <c r="AI41" s="116" t="str">
        <f>IF(AI40="","",VLOOKUP(AI40,シフト記号表!$C$5:$W$46,21,FALSE))</f>
        <v/>
      </c>
      <c r="AJ41" s="116" t="str">
        <f>IF(AJ40="","",VLOOKUP(AJ40,シフト記号表!$C$5:$W$46,21,FALSE))</f>
        <v/>
      </c>
      <c r="AK41" s="116" t="str">
        <f>IF(AK40="","",VLOOKUP(AK40,シフト記号表!$C$5:$W$46,21,FALSE))</f>
        <v/>
      </c>
      <c r="AL41" s="116" t="str">
        <f>IF(AL40="","",VLOOKUP(AL40,シフト記号表!$C$5:$W$46,21,FALSE))</f>
        <v/>
      </c>
      <c r="AM41" s="116" t="str">
        <f>IF(AM40="","",VLOOKUP(AM40,シフト記号表!$C$5:$W$46,21,FALSE))</f>
        <v/>
      </c>
      <c r="AN41" s="118" t="str">
        <f>IF(AN40="","",VLOOKUP(AN40,シフト記号表!$C$5:$W$46,21,FALSE))</f>
        <v/>
      </c>
      <c r="AO41" s="117" t="str">
        <f>IF(AO40="","",VLOOKUP(AO40,シフト記号表!$C$5:$W$46,21,FALSE))</f>
        <v/>
      </c>
      <c r="AP41" s="116" t="str">
        <f>IF(AP40="","",VLOOKUP(AP40,シフト記号表!$C$5:$W$46,21,FALSE))</f>
        <v/>
      </c>
      <c r="AQ41" s="116" t="str">
        <f>IF(AQ40="","",VLOOKUP(AQ40,シフト記号表!$C$5:$W$46,21,FALSE))</f>
        <v/>
      </c>
      <c r="AR41" s="116" t="str">
        <f>IF(AR40="","",VLOOKUP(AR40,シフト記号表!$C$5:$W$46,21,FALSE))</f>
        <v/>
      </c>
      <c r="AS41" s="116" t="str">
        <f>IF(AS40="","",VLOOKUP(AS40,シフト記号表!$C$5:$W$46,21,FALSE))</f>
        <v/>
      </c>
      <c r="AT41" s="116" t="str">
        <f>IF(AT40="","",VLOOKUP(AT40,シフト記号表!$C$5:$W$46,21,FALSE))</f>
        <v/>
      </c>
      <c r="AU41" s="118" t="str">
        <f>IF(AU40="","",VLOOKUP(AU40,シフト記号表!$C$5:$W$46,21,FALSE))</f>
        <v/>
      </c>
      <c r="AV41" s="117" t="str">
        <f>IF(AV40="","",VLOOKUP(AV40,シフト記号表!$C$5:$W$46,21,FALSE))</f>
        <v/>
      </c>
      <c r="AW41" s="116" t="str">
        <f>IF(AW40="","",VLOOKUP(AW40,シフト記号表!$C$5:$W$46,21,FALSE))</f>
        <v/>
      </c>
      <c r="AX41" s="116" t="str">
        <f>IF(AX40="","",VLOOKUP(AX40,シフト記号表!$C$5:$W$46,21,FALSE))</f>
        <v/>
      </c>
      <c r="AY41" s="116" t="str">
        <f>IF(AY40="","",VLOOKUP(AY40,シフト記号表!$C$5:$W$46,21,FALSE))</f>
        <v/>
      </c>
      <c r="AZ41" s="116" t="str">
        <f>IF(AZ40="","",VLOOKUP(AZ40,シフト記号表!$C$5:$W$46,21,FALSE))</f>
        <v/>
      </c>
      <c r="BA41" s="116" t="str">
        <f>IF(BA40="","",VLOOKUP(BA40,シフト記号表!$C$5:$W$46,21,FALSE))</f>
        <v/>
      </c>
      <c r="BB41" s="118" t="str">
        <f>IF(BB40="","",VLOOKUP(BB40,シフト記号表!$C$5:$W$46,21,FALSE))</f>
        <v/>
      </c>
      <c r="BC41" s="117" t="str">
        <f>IF(BC40="","",VLOOKUP(BC40,シフト記号表!$C$5:$W$46,21,FALSE))</f>
        <v/>
      </c>
      <c r="BD41" s="116" t="str">
        <f>IF(BD40="","",VLOOKUP(BD40,シフト記号表!$C$5:$W$46,21,FALSE))</f>
        <v/>
      </c>
      <c r="BE41" s="116" t="str">
        <f>IF(BE40="","",VLOOKUP(BE40,シフト記号表!$C$5:$W$46,21,FALSE))</f>
        <v/>
      </c>
      <c r="BF41" s="1136">
        <f>IF($BI$3="計画",SUM(AA41:BB41),IF($BI$3="実績",SUM(AA41:BE41),""))</f>
        <v>0</v>
      </c>
      <c r="BG41" s="1137"/>
      <c r="BH41" s="1138">
        <f>IF($BI$3="計画",BF41/4,IF($BI$3="実績",(BF41/($BI$7/7)),""))</f>
        <v>0</v>
      </c>
      <c r="BI41" s="1139"/>
      <c r="BJ41" s="1143"/>
      <c r="BK41" s="1144"/>
      <c r="BL41" s="1144"/>
      <c r="BM41" s="1144"/>
      <c r="BN41" s="1145"/>
    </row>
    <row r="42" spans="2:66" ht="20.25" customHeight="1">
      <c r="B42" s="144"/>
      <c r="C42" s="1190"/>
      <c r="D42" s="1194"/>
      <c r="E42" s="1192"/>
      <c r="F42" s="1193"/>
      <c r="G42" s="1105"/>
      <c r="H42" s="1106"/>
      <c r="I42" s="1107">
        <f>G41</f>
        <v>0</v>
      </c>
      <c r="J42" s="1106"/>
      <c r="K42" s="1107">
        <f>M41</f>
        <v>0</v>
      </c>
      <c r="L42" s="1106"/>
      <c r="M42" s="1214"/>
      <c r="N42" s="1215"/>
      <c r="O42" s="1216"/>
      <c r="P42" s="1217"/>
      <c r="Q42" s="1217"/>
      <c r="R42" s="1218"/>
      <c r="S42" s="1206"/>
      <c r="T42" s="1147"/>
      <c r="U42" s="1207"/>
      <c r="V42" s="143" t="s">
        <v>121</v>
      </c>
      <c r="W42" s="158"/>
      <c r="X42" s="158"/>
      <c r="Y42" s="157"/>
      <c r="Z42" s="156"/>
      <c r="AA42" s="138" t="str">
        <f>IF(AA40="","",VLOOKUP(AA40,シフト記号表!$C$5:$Y$46,23,FALSE))</f>
        <v/>
      </c>
      <c r="AB42" s="137" t="str">
        <f>IF(AB40="","",VLOOKUP(AB40,シフト記号表!$C$5:$Y$46,23,FALSE))</f>
        <v/>
      </c>
      <c r="AC42" s="137" t="str">
        <f>IF(AC40="","",VLOOKUP(AC40,シフト記号表!$C$5:$Y$46,23,FALSE))</f>
        <v/>
      </c>
      <c r="AD42" s="137" t="str">
        <f>IF(AD40="","",VLOOKUP(AD40,シフト記号表!$C$5:$Y$46,23,FALSE))</f>
        <v/>
      </c>
      <c r="AE42" s="137" t="str">
        <f>IF(AE40="","",VLOOKUP(AE40,シフト記号表!$C$5:$Y$46,23,FALSE))</f>
        <v/>
      </c>
      <c r="AF42" s="137" t="str">
        <f>IF(AF40="","",VLOOKUP(AF40,シフト記号表!$C$5:$Y$46,23,FALSE))</f>
        <v/>
      </c>
      <c r="AG42" s="139" t="str">
        <f>IF(AG40="","",VLOOKUP(AG40,シフト記号表!$C$5:$Y$46,23,FALSE))</f>
        <v/>
      </c>
      <c r="AH42" s="138" t="str">
        <f>IF(AH40="","",VLOOKUP(AH40,シフト記号表!$C$5:$Y$46,23,FALSE))</f>
        <v/>
      </c>
      <c r="AI42" s="137" t="str">
        <f>IF(AI40="","",VLOOKUP(AI40,シフト記号表!$C$5:$Y$46,23,FALSE))</f>
        <v/>
      </c>
      <c r="AJ42" s="137" t="str">
        <f>IF(AJ40="","",VLOOKUP(AJ40,シフト記号表!$C$5:$Y$46,23,FALSE))</f>
        <v/>
      </c>
      <c r="AK42" s="137" t="str">
        <f>IF(AK40="","",VLOOKUP(AK40,シフト記号表!$C$5:$Y$46,23,FALSE))</f>
        <v/>
      </c>
      <c r="AL42" s="137" t="str">
        <f>IF(AL40="","",VLOOKUP(AL40,シフト記号表!$C$5:$Y$46,23,FALSE))</f>
        <v/>
      </c>
      <c r="AM42" s="137" t="str">
        <f>IF(AM40="","",VLOOKUP(AM40,シフト記号表!$C$5:$Y$46,23,FALSE))</f>
        <v/>
      </c>
      <c r="AN42" s="139" t="str">
        <f>IF(AN40="","",VLOOKUP(AN40,シフト記号表!$C$5:$Y$46,23,FALSE))</f>
        <v/>
      </c>
      <c r="AO42" s="138" t="str">
        <f>IF(AO40="","",VLOOKUP(AO40,シフト記号表!$C$5:$Y$46,23,FALSE))</f>
        <v/>
      </c>
      <c r="AP42" s="137" t="str">
        <f>IF(AP40="","",VLOOKUP(AP40,シフト記号表!$C$5:$Y$46,23,FALSE))</f>
        <v/>
      </c>
      <c r="AQ42" s="137" t="str">
        <f>IF(AQ40="","",VLOOKUP(AQ40,シフト記号表!$C$5:$Y$46,23,FALSE))</f>
        <v/>
      </c>
      <c r="AR42" s="137" t="str">
        <f>IF(AR40="","",VLOOKUP(AR40,シフト記号表!$C$5:$Y$46,23,FALSE))</f>
        <v/>
      </c>
      <c r="AS42" s="137" t="str">
        <f>IF(AS40="","",VLOOKUP(AS40,シフト記号表!$C$5:$Y$46,23,FALSE))</f>
        <v/>
      </c>
      <c r="AT42" s="137" t="str">
        <f>IF(AT40="","",VLOOKUP(AT40,シフト記号表!$C$5:$Y$46,23,FALSE))</f>
        <v/>
      </c>
      <c r="AU42" s="139" t="str">
        <f>IF(AU40="","",VLOOKUP(AU40,シフト記号表!$C$5:$Y$46,23,FALSE))</f>
        <v/>
      </c>
      <c r="AV42" s="138" t="str">
        <f>IF(AV40="","",VLOOKUP(AV40,シフト記号表!$C$5:$Y$46,23,FALSE))</f>
        <v/>
      </c>
      <c r="AW42" s="137" t="str">
        <f>IF(AW40="","",VLOOKUP(AW40,シフト記号表!$C$5:$Y$46,23,FALSE))</f>
        <v/>
      </c>
      <c r="AX42" s="137" t="str">
        <f>IF(AX40="","",VLOOKUP(AX40,シフト記号表!$C$5:$Y$46,23,FALSE))</f>
        <v/>
      </c>
      <c r="AY42" s="137" t="str">
        <f>IF(AY40="","",VLOOKUP(AY40,シフト記号表!$C$5:$Y$46,23,FALSE))</f>
        <v/>
      </c>
      <c r="AZ42" s="137" t="str">
        <f>IF(AZ40="","",VLOOKUP(AZ40,シフト記号表!$C$5:$Y$46,23,FALSE))</f>
        <v/>
      </c>
      <c r="BA42" s="137" t="str">
        <f>IF(BA40="","",VLOOKUP(BA40,シフト記号表!$C$5:$Y$46,23,FALSE))</f>
        <v/>
      </c>
      <c r="BB42" s="139" t="str">
        <f>IF(BB40="","",VLOOKUP(BB40,シフト記号表!$C$5:$Y$46,23,FALSE))</f>
        <v/>
      </c>
      <c r="BC42" s="138" t="str">
        <f>IF(BC40="","",VLOOKUP(BC40,シフト記号表!$C$5:$Y$46,23,FALSE))</f>
        <v/>
      </c>
      <c r="BD42" s="137" t="str">
        <f>IF(BD40="","",VLOOKUP(BD40,シフト記号表!$C$5:$Y$46,23,FALSE))</f>
        <v/>
      </c>
      <c r="BE42" s="137" t="str">
        <f>IF(BE40="","",VLOOKUP(BE40,シフト記号表!$C$5:$Y$46,23,FALSE))</f>
        <v/>
      </c>
      <c r="BF42" s="1179">
        <f>IF($BI$3="計画",SUM(AA42:BB42),IF($BI$3="実績",SUM(AA42:BE42),""))</f>
        <v>0</v>
      </c>
      <c r="BG42" s="1180"/>
      <c r="BH42" s="1181">
        <f>IF($BI$3="計画",BF42/4,IF($BI$3="実績",(BF42/($BI$7/7)),""))</f>
        <v>0</v>
      </c>
      <c r="BI42" s="1182"/>
      <c r="BJ42" s="1146"/>
      <c r="BK42" s="1147"/>
      <c r="BL42" s="1147"/>
      <c r="BM42" s="1147"/>
      <c r="BN42" s="1148"/>
    </row>
    <row r="43" spans="2:66" ht="20.25" customHeight="1">
      <c r="B43" s="136"/>
      <c r="C43" s="1189"/>
      <c r="D43" s="1191"/>
      <c r="E43" s="1192"/>
      <c r="F43" s="1193"/>
      <c r="G43" s="1130"/>
      <c r="H43" s="1131"/>
      <c r="I43" s="124"/>
      <c r="J43" s="123"/>
      <c r="K43" s="124"/>
      <c r="L43" s="123"/>
      <c r="M43" s="1197"/>
      <c r="N43" s="1198"/>
      <c r="O43" s="1134"/>
      <c r="P43" s="1135"/>
      <c r="Q43" s="1135"/>
      <c r="R43" s="1131"/>
      <c r="S43" s="1201"/>
      <c r="T43" s="1202"/>
      <c r="U43" s="1203"/>
      <c r="V43" s="148" t="s">
        <v>123</v>
      </c>
      <c r="W43" s="152"/>
      <c r="X43" s="152"/>
      <c r="Y43" s="151"/>
      <c r="Z43" s="150"/>
      <c r="AA43" s="128"/>
      <c r="AB43" s="127"/>
      <c r="AC43" s="127"/>
      <c r="AD43" s="127"/>
      <c r="AE43" s="127"/>
      <c r="AF43" s="127"/>
      <c r="AG43" s="129"/>
      <c r="AH43" s="128"/>
      <c r="AI43" s="127"/>
      <c r="AJ43" s="127"/>
      <c r="AK43" s="127"/>
      <c r="AL43" s="127"/>
      <c r="AM43" s="127"/>
      <c r="AN43" s="129"/>
      <c r="AO43" s="128"/>
      <c r="AP43" s="127"/>
      <c r="AQ43" s="127"/>
      <c r="AR43" s="127"/>
      <c r="AS43" s="127"/>
      <c r="AT43" s="127"/>
      <c r="AU43" s="129"/>
      <c r="AV43" s="128"/>
      <c r="AW43" s="127"/>
      <c r="AX43" s="127"/>
      <c r="AY43" s="127"/>
      <c r="AZ43" s="127"/>
      <c r="BA43" s="127"/>
      <c r="BB43" s="129"/>
      <c r="BC43" s="128"/>
      <c r="BD43" s="127"/>
      <c r="BE43" s="126"/>
      <c r="BF43" s="1208"/>
      <c r="BG43" s="1209"/>
      <c r="BH43" s="1227"/>
      <c r="BI43" s="1228"/>
      <c r="BJ43" s="1225"/>
      <c r="BK43" s="1202"/>
      <c r="BL43" s="1202"/>
      <c r="BM43" s="1202"/>
      <c r="BN43" s="1226"/>
    </row>
    <row r="44" spans="2:66" ht="20.25" customHeight="1">
      <c r="B44" s="125">
        <f>B41+1</f>
        <v>9</v>
      </c>
      <c r="C44" s="1190"/>
      <c r="D44" s="1194"/>
      <c r="E44" s="1192"/>
      <c r="F44" s="1193"/>
      <c r="G44" s="1130"/>
      <c r="H44" s="1131"/>
      <c r="I44" s="124"/>
      <c r="J44" s="123"/>
      <c r="K44" s="124"/>
      <c r="L44" s="123"/>
      <c r="M44" s="1132"/>
      <c r="N44" s="1133"/>
      <c r="O44" s="1134"/>
      <c r="P44" s="1135"/>
      <c r="Q44" s="1135"/>
      <c r="R44" s="1131"/>
      <c r="S44" s="1204"/>
      <c r="T44" s="1144"/>
      <c r="U44" s="1205"/>
      <c r="V44" s="122" t="s">
        <v>122</v>
      </c>
      <c r="W44" s="121"/>
      <c r="X44" s="121"/>
      <c r="Y44" s="120"/>
      <c r="Z44" s="119"/>
      <c r="AA44" s="117" t="str">
        <f>IF(AA43="","",VLOOKUP(AA43,シフト記号表!$C$5:$W$46,21,FALSE))</f>
        <v/>
      </c>
      <c r="AB44" s="116" t="str">
        <f>IF(AB43="","",VLOOKUP(AB43,シフト記号表!$C$5:$W$46,21,FALSE))</f>
        <v/>
      </c>
      <c r="AC44" s="116" t="str">
        <f>IF(AC43="","",VLOOKUP(AC43,シフト記号表!$C$5:$W$46,21,FALSE))</f>
        <v/>
      </c>
      <c r="AD44" s="116" t="str">
        <f>IF(AD43="","",VLOOKUP(AD43,シフト記号表!$C$5:$W$46,21,FALSE))</f>
        <v/>
      </c>
      <c r="AE44" s="116" t="str">
        <f>IF(AE43="","",VLOOKUP(AE43,シフト記号表!$C$5:$W$46,21,FALSE))</f>
        <v/>
      </c>
      <c r="AF44" s="116" t="str">
        <f>IF(AF43="","",VLOOKUP(AF43,シフト記号表!$C$5:$W$46,21,FALSE))</f>
        <v/>
      </c>
      <c r="AG44" s="118" t="str">
        <f>IF(AG43="","",VLOOKUP(AG43,シフト記号表!$C$5:$W$46,21,FALSE))</f>
        <v/>
      </c>
      <c r="AH44" s="117" t="str">
        <f>IF(AH43="","",VLOOKUP(AH43,シフト記号表!$C$5:$W$46,21,FALSE))</f>
        <v/>
      </c>
      <c r="AI44" s="116" t="str">
        <f>IF(AI43="","",VLOOKUP(AI43,シフト記号表!$C$5:$W$46,21,FALSE))</f>
        <v/>
      </c>
      <c r="AJ44" s="116" t="str">
        <f>IF(AJ43="","",VLOOKUP(AJ43,シフト記号表!$C$5:$W$46,21,FALSE))</f>
        <v/>
      </c>
      <c r="AK44" s="116" t="str">
        <f>IF(AK43="","",VLOOKUP(AK43,シフト記号表!$C$5:$W$46,21,FALSE))</f>
        <v/>
      </c>
      <c r="AL44" s="116" t="str">
        <f>IF(AL43="","",VLOOKUP(AL43,シフト記号表!$C$5:$W$46,21,FALSE))</f>
        <v/>
      </c>
      <c r="AM44" s="116" t="str">
        <f>IF(AM43="","",VLOOKUP(AM43,シフト記号表!$C$5:$W$46,21,FALSE))</f>
        <v/>
      </c>
      <c r="AN44" s="118" t="str">
        <f>IF(AN43="","",VLOOKUP(AN43,シフト記号表!$C$5:$W$46,21,FALSE))</f>
        <v/>
      </c>
      <c r="AO44" s="117" t="str">
        <f>IF(AO43="","",VLOOKUP(AO43,シフト記号表!$C$5:$W$46,21,FALSE))</f>
        <v/>
      </c>
      <c r="AP44" s="116" t="str">
        <f>IF(AP43="","",VLOOKUP(AP43,シフト記号表!$C$5:$W$46,21,FALSE))</f>
        <v/>
      </c>
      <c r="AQ44" s="116" t="str">
        <f>IF(AQ43="","",VLOOKUP(AQ43,シフト記号表!$C$5:$W$46,21,FALSE))</f>
        <v/>
      </c>
      <c r="AR44" s="116" t="str">
        <f>IF(AR43="","",VLOOKUP(AR43,シフト記号表!$C$5:$W$46,21,FALSE))</f>
        <v/>
      </c>
      <c r="AS44" s="116" t="str">
        <f>IF(AS43="","",VLOOKUP(AS43,シフト記号表!$C$5:$W$46,21,FALSE))</f>
        <v/>
      </c>
      <c r="AT44" s="116" t="str">
        <f>IF(AT43="","",VLOOKUP(AT43,シフト記号表!$C$5:$W$46,21,FALSE))</f>
        <v/>
      </c>
      <c r="AU44" s="118" t="str">
        <f>IF(AU43="","",VLOOKUP(AU43,シフト記号表!$C$5:$W$46,21,FALSE))</f>
        <v/>
      </c>
      <c r="AV44" s="117" t="str">
        <f>IF(AV43="","",VLOOKUP(AV43,シフト記号表!$C$5:$W$46,21,FALSE))</f>
        <v/>
      </c>
      <c r="AW44" s="116" t="str">
        <f>IF(AW43="","",VLOOKUP(AW43,シフト記号表!$C$5:$W$46,21,FALSE))</f>
        <v/>
      </c>
      <c r="AX44" s="116" t="str">
        <f>IF(AX43="","",VLOOKUP(AX43,シフト記号表!$C$5:$W$46,21,FALSE))</f>
        <v/>
      </c>
      <c r="AY44" s="116" t="str">
        <f>IF(AY43="","",VLOOKUP(AY43,シフト記号表!$C$5:$W$46,21,FALSE))</f>
        <v/>
      </c>
      <c r="AZ44" s="116" t="str">
        <f>IF(AZ43="","",VLOOKUP(AZ43,シフト記号表!$C$5:$W$46,21,FALSE))</f>
        <v/>
      </c>
      <c r="BA44" s="116" t="str">
        <f>IF(BA43="","",VLOOKUP(BA43,シフト記号表!$C$5:$W$46,21,FALSE))</f>
        <v/>
      </c>
      <c r="BB44" s="118" t="str">
        <f>IF(BB43="","",VLOOKUP(BB43,シフト記号表!$C$5:$W$46,21,FALSE))</f>
        <v/>
      </c>
      <c r="BC44" s="117" t="str">
        <f>IF(BC43="","",VLOOKUP(BC43,シフト記号表!$C$5:$W$46,21,FALSE))</f>
        <v/>
      </c>
      <c r="BD44" s="116" t="str">
        <f>IF(BD43="","",VLOOKUP(BD43,シフト記号表!$C$5:$W$46,21,FALSE))</f>
        <v/>
      </c>
      <c r="BE44" s="116" t="str">
        <f>IF(BE43="","",VLOOKUP(BE43,シフト記号表!$C$5:$W$46,21,FALSE))</f>
        <v/>
      </c>
      <c r="BF44" s="1136">
        <f>IF($BI$3="計画",SUM(AA44:BB44),IF($BI$3="実績",SUM(AA44:BE44),""))</f>
        <v>0</v>
      </c>
      <c r="BG44" s="1137"/>
      <c r="BH44" s="1138">
        <f>IF($BI$3="計画",BF44/4,IF($BI$3="実績",(BF44/($BI$7/7)),""))</f>
        <v>0</v>
      </c>
      <c r="BI44" s="1139"/>
      <c r="BJ44" s="1143"/>
      <c r="BK44" s="1144"/>
      <c r="BL44" s="1144"/>
      <c r="BM44" s="1144"/>
      <c r="BN44" s="1145"/>
    </row>
    <row r="45" spans="2:66" ht="20.25" customHeight="1">
      <c r="B45" s="144"/>
      <c r="C45" s="1190"/>
      <c r="D45" s="1194"/>
      <c r="E45" s="1192"/>
      <c r="F45" s="1193"/>
      <c r="G45" s="1105"/>
      <c r="H45" s="1106"/>
      <c r="I45" s="1107">
        <f>G44</f>
        <v>0</v>
      </c>
      <c r="J45" s="1106"/>
      <c r="K45" s="1107">
        <f>M44</f>
        <v>0</v>
      </c>
      <c r="L45" s="1106"/>
      <c r="M45" s="1214"/>
      <c r="N45" s="1215"/>
      <c r="O45" s="1216"/>
      <c r="P45" s="1217"/>
      <c r="Q45" s="1217"/>
      <c r="R45" s="1218"/>
      <c r="S45" s="1206"/>
      <c r="T45" s="1147"/>
      <c r="U45" s="1207"/>
      <c r="V45" s="143" t="s">
        <v>121</v>
      </c>
      <c r="W45" s="155"/>
      <c r="X45" s="155"/>
      <c r="Y45" s="154"/>
      <c r="Z45" s="153"/>
      <c r="AA45" s="138" t="str">
        <f>IF(AA43="","",VLOOKUP(AA43,シフト記号表!$C$5:$Y$46,23,FALSE))</f>
        <v/>
      </c>
      <c r="AB45" s="137" t="str">
        <f>IF(AB43="","",VLOOKUP(AB43,シフト記号表!$C$5:$Y$46,23,FALSE))</f>
        <v/>
      </c>
      <c r="AC45" s="137" t="str">
        <f>IF(AC43="","",VLOOKUP(AC43,シフト記号表!$C$5:$Y$46,23,FALSE))</f>
        <v/>
      </c>
      <c r="AD45" s="137" t="str">
        <f>IF(AD43="","",VLOOKUP(AD43,シフト記号表!$C$5:$Y$46,23,FALSE))</f>
        <v/>
      </c>
      <c r="AE45" s="137" t="str">
        <f>IF(AE43="","",VLOOKUP(AE43,シフト記号表!$C$5:$Y$46,23,FALSE))</f>
        <v/>
      </c>
      <c r="AF45" s="137" t="str">
        <f>IF(AF43="","",VLOOKUP(AF43,シフト記号表!$C$5:$Y$46,23,FALSE))</f>
        <v/>
      </c>
      <c r="AG45" s="139" t="str">
        <f>IF(AG43="","",VLOOKUP(AG43,シフト記号表!$C$5:$Y$46,23,FALSE))</f>
        <v/>
      </c>
      <c r="AH45" s="138" t="str">
        <f>IF(AH43="","",VLOOKUP(AH43,シフト記号表!$C$5:$Y$46,23,FALSE))</f>
        <v/>
      </c>
      <c r="AI45" s="137" t="str">
        <f>IF(AI43="","",VLOOKUP(AI43,シフト記号表!$C$5:$Y$46,23,FALSE))</f>
        <v/>
      </c>
      <c r="AJ45" s="137" t="str">
        <f>IF(AJ43="","",VLOOKUP(AJ43,シフト記号表!$C$5:$Y$46,23,FALSE))</f>
        <v/>
      </c>
      <c r="AK45" s="137" t="str">
        <f>IF(AK43="","",VLOOKUP(AK43,シフト記号表!$C$5:$Y$46,23,FALSE))</f>
        <v/>
      </c>
      <c r="AL45" s="137" t="str">
        <f>IF(AL43="","",VLOOKUP(AL43,シフト記号表!$C$5:$Y$46,23,FALSE))</f>
        <v/>
      </c>
      <c r="AM45" s="137" t="str">
        <f>IF(AM43="","",VLOOKUP(AM43,シフト記号表!$C$5:$Y$46,23,FALSE))</f>
        <v/>
      </c>
      <c r="AN45" s="139" t="str">
        <f>IF(AN43="","",VLOOKUP(AN43,シフト記号表!$C$5:$Y$46,23,FALSE))</f>
        <v/>
      </c>
      <c r="AO45" s="138" t="str">
        <f>IF(AO43="","",VLOOKUP(AO43,シフト記号表!$C$5:$Y$46,23,FALSE))</f>
        <v/>
      </c>
      <c r="AP45" s="137" t="str">
        <f>IF(AP43="","",VLOOKUP(AP43,シフト記号表!$C$5:$Y$46,23,FALSE))</f>
        <v/>
      </c>
      <c r="AQ45" s="137" t="str">
        <f>IF(AQ43="","",VLOOKUP(AQ43,シフト記号表!$C$5:$Y$46,23,FALSE))</f>
        <v/>
      </c>
      <c r="AR45" s="137" t="str">
        <f>IF(AR43="","",VLOOKUP(AR43,シフト記号表!$C$5:$Y$46,23,FALSE))</f>
        <v/>
      </c>
      <c r="AS45" s="137" t="str">
        <f>IF(AS43="","",VLOOKUP(AS43,シフト記号表!$C$5:$Y$46,23,FALSE))</f>
        <v/>
      </c>
      <c r="AT45" s="137" t="str">
        <f>IF(AT43="","",VLOOKUP(AT43,シフト記号表!$C$5:$Y$46,23,FALSE))</f>
        <v/>
      </c>
      <c r="AU45" s="139" t="str">
        <f>IF(AU43="","",VLOOKUP(AU43,シフト記号表!$C$5:$Y$46,23,FALSE))</f>
        <v/>
      </c>
      <c r="AV45" s="138" t="str">
        <f>IF(AV43="","",VLOOKUP(AV43,シフト記号表!$C$5:$Y$46,23,FALSE))</f>
        <v/>
      </c>
      <c r="AW45" s="137" t="str">
        <f>IF(AW43="","",VLOOKUP(AW43,シフト記号表!$C$5:$Y$46,23,FALSE))</f>
        <v/>
      </c>
      <c r="AX45" s="137" t="str">
        <f>IF(AX43="","",VLOOKUP(AX43,シフト記号表!$C$5:$Y$46,23,FALSE))</f>
        <v/>
      </c>
      <c r="AY45" s="137" t="str">
        <f>IF(AY43="","",VLOOKUP(AY43,シフト記号表!$C$5:$Y$46,23,FALSE))</f>
        <v/>
      </c>
      <c r="AZ45" s="137" t="str">
        <f>IF(AZ43="","",VLOOKUP(AZ43,シフト記号表!$C$5:$Y$46,23,FALSE))</f>
        <v/>
      </c>
      <c r="BA45" s="137" t="str">
        <f>IF(BA43="","",VLOOKUP(BA43,シフト記号表!$C$5:$Y$46,23,FALSE))</f>
        <v/>
      </c>
      <c r="BB45" s="139" t="str">
        <f>IF(BB43="","",VLOOKUP(BB43,シフト記号表!$C$5:$Y$46,23,FALSE))</f>
        <v/>
      </c>
      <c r="BC45" s="138" t="str">
        <f>IF(BC43="","",VLOOKUP(BC43,シフト記号表!$C$5:$Y$46,23,FALSE))</f>
        <v/>
      </c>
      <c r="BD45" s="137" t="str">
        <f>IF(BD43="","",VLOOKUP(BD43,シフト記号表!$C$5:$Y$46,23,FALSE))</f>
        <v/>
      </c>
      <c r="BE45" s="137" t="str">
        <f>IF(BE43="","",VLOOKUP(BE43,シフト記号表!$C$5:$Y$46,23,FALSE))</f>
        <v/>
      </c>
      <c r="BF45" s="1179">
        <f>IF($BI$3="計画",SUM(AA45:BB45),IF($BI$3="実績",SUM(AA45:BE45),""))</f>
        <v>0</v>
      </c>
      <c r="BG45" s="1180"/>
      <c r="BH45" s="1181">
        <f>IF($BI$3="計画",BF45/4,IF($BI$3="実績",(BF45/($BI$7/7)),""))</f>
        <v>0</v>
      </c>
      <c r="BI45" s="1182"/>
      <c r="BJ45" s="1146"/>
      <c r="BK45" s="1147"/>
      <c r="BL45" s="1147"/>
      <c r="BM45" s="1147"/>
      <c r="BN45" s="1148"/>
    </row>
    <row r="46" spans="2:66" ht="20.25" customHeight="1">
      <c r="B46" s="136"/>
      <c r="C46" s="1189"/>
      <c r="D46" s="1191"/>
      <c r="E46" s="1192"/>
      <c r="F46" s="1193"/>
      <c r="G46" s="1130"/>
      <c r="H46" s="1131"/>
      <c r="I46" s="124"/>
      <c r="J46" s="123"/>
      <c r="K46" s="124"/>
      <c r="L46" s="123"/>
      <c r="M46" s="1197"/>
      <c r="N46" s="1198"/>
      <c r="O46" s="1134"/>
      <c r="P46" s="1135"/>
      <c r="Q46" s="1135"/>
      <c r="R46" s="1131"/>
      <c r="S46" s="1201"/>
      <c r="T46" s="1202"/>
      <c r="U46" s="1203"/>
      <c r="V46" s="148" t="s">
        <v>123</v>
      </c>
      <c r="W46" s="147"/>
      <c r="X46" s="147"/>
      <c r="Y46" s="146"/>
      <c r="Z46" s="145"/>
      <c r="AA46" s="128"/>
      <c r="AB46" s="127"/>
      <c r="AC46" s="127"/>
      <c r="AD46" s="127"/>
      <c r="AE46" s="127"/>
      <c r="AF46" s="127"/>
      <c r="AG46" s="129"/>
      <c r="AH46" s="128"/>
      <c r="AI46" s="127"/>
      <c r="AJ46" s="127"/>
      <c r="AK46" s="127"/>
      <c r="AL46" s="127"/>
      <c r="AM46" s="127"/>
      <c r="AN46" s="129"/>
      <c r="AO46" s="128"/>
      <c r="AP46" s="127"/>
      <c r="AQ46" s="127"/>
      <c r="AR46" s="127"/>
      <c r="AS46" s="127"/>
      <c r="AT46" s="127"/>
      <c r="AU46" s="129"/>
      <c r="AV46" s="128"/>
      <c r="AW46" s="127"/>
      <c r="AX46" s="127"/>
      <c r="AY46" s="127"/>
      <c r="AZ46" s="127"/>
      <c r="BA46" s="127"/>
      <c r="BB46" s="129"/>
      <c r="BC46" s="128"/>
      <c r="BD46" s="127"/>
      <c r="BE46" s="126"/>
      <c r="BF46" s="1208"/>
      <c r="BG46" s="1209"/>
      <c r="BH46" s="1227"/>
      <c r="BI46" s="1228"/>
      <c r="BJ46" s="1225"/>
      <c r="BK46" s="1202"/>
      <c r="BL46" s="1202"/>
      <c r="BM46" s="1202"/>
      <c r="BN46" s="1226"/>
    </row>
    <row r="47" spans="2:66" ht="20.25" customHeight="1">
      <c r="B47" s="125">
        <f>B44+1</f>
        <v>10</v>
      </c>
      <c r="C47" s="1190"/>
      <c r="D47" s="1194"/>
      <c r="E47" s="1192"/>
      <c r="F47" s="1193"/>
      <c r="G47" s="1130"/>
      <c r="H47" s="1131"/>
      <c r="I47" s="124"/>
      <c r="J47" s="123"/>
      <c r="K47" s="124"/>
      <c r="L47" s="123"/>
      <c r="M47" s="1132"/>
      <c r="N47" s="1133"/>
      <c r="O47" s="1134"/>
      <c r="P47" s="1135"/>
      <c r="Q47" s="1135"/>
      <c r="R47" s="1131"/>
      <c r="S47" s="1204"/>
      <c r="T47" s="1144"/>
      <c r="U47" s="1205"/>
      <c r="V47" s="122" t="s">
        <v>122</v>
      </c>
      <c r="W47" s="121"/>
      <c r="X47" s="121"/>
      <c r="Y47" s="120"/>
      <c r="Z47" s="119"/>
      <c r="AA47" s="117" t="str">
        <f>IF(AA46="","",VLOOKUP(AA46,シフト記号表!$C$5:$W$46,21,FALSE))</f>
        <v/>
      </c>
      <c r="AB47" s="116" t="str">
        <f>IF(AB46="","",VLOOKUP(AB46,シフト記号表!$C$5:$W$46,21,FALSE))</f>
        <v/>
      </c>
      <c r="AC47" s="116" t="str">
        <f>IF(AC46="","",VLOOKUP(AC46,シフト記号表!$C$5:$W$46,21,FALSE))</f>
        <v/>
      </c>
      <c r="AD47" s="116" t="str">
        <f>IF(AD46="","",VLOOKUP(AD46,シフト記号表!$C$5:$W$46,21,FALSE))</f>
        <v/>
      </c>
      <c r="AE47" s="116" t="str">
        <f>IF(AE46="","",VLOOKUP(AE46,シフト記号表!$C$5:$W$46,21,FALSE))</f>
        <v/>
      </c>
      <c r="AF47" s="116" t="str">
        <f>IF(AF46="","",VLOOKUP(AF46,シフト記号表!$C$5:$W$46,21,FALSE))</f>
        <v/>
      </c>
      <c r="AG47" s="118" t="str">
        <f>IF(AG46="","",VLOOKUP(AG46,シフト記号表!$C$5:$W$46,21,FALSE))</f>
        <v/>
      </c>
      <c r="AH47" s="117" t="str">
        <f>IF(AH46="","",VLOOKUP(AH46,シフト記号表!$C$5:$W$46,21,FALSE))</f>
        <v/>
      </c>
      <c r="AI47" s="116" t="str">
        <f>IF(AI46="","",VLOOKUP(AI46,シフト記号表!$C$5:$W$46,21,FALSE))</f>
        <v/>
      </c>
      <c r="AJ47" s="116" t="str">
        <f>IF(AJ46="","",VLOOKUP(AJ46,シフト記号表!$C$5:$W$46,21,FALSE))</f>
        <v/>
      </c>
      <c r="AK47" s="116" t="str">
        <f>IF(AK46="","",VLOOKUP(AK46,シフト記号表!$C$5:$W$46,21,FALSE))</f>
        <v/>
      </c>
      <c r="AL47" s="116" t="str">
        <f>IF(AL46="","",VLOOKUP(AL46,シフト記号表!$C$5:$W$46,21,FALSE))</f>
        <v/>
      </c>
      <c r="AM47" s="116" t="str">
        <f>IF(AM46="","",VLOOKUP(AM46,シフト記号表!$C$5:$W$46,21,FALSE))</f>
        <v/>
      </c>
      <c r="AN47" s="118" t="str">
        <f>IF(AN46="","",VLOOKUP(AN46,シフト記号表!$C$5:$W$46,21,FALSE))</f>
        <v/>
      </c>
      <c r="AO47" s="117" t="str">
        <f>IF(AO46="","",VLOOKUP(AO46,シフト記号表!$C$5:$W$46,21,FALSE))</f>
        <v/>
      </c>
      <c r="AP47" s="116" t="str">
        <f>IF(AP46="","",VLOOKUP(AP46,シフト記号表!$C$5:$W$46,21,FALSE))</f>
        <v/>
      </c>
      <c r="AQ47" s="116" t="str">
        <f>IF(AQ46="","",VLOOKUP(AQ46,シフト記号表!$C$5:$W$46,21,FALSE))</f>
        <v/>
      </c>
      <c r="AR47" s="116" t="str">
        <f>IF(AR46="","",VLOOKUP(AR46,シフト記号表!$C$5:$W$46,21,FALSE))</f>
        <v/>
      </c>
      <c r="AS47" s="116" t="str">
        <f>IF(AS46="","",VLOOKUP(AS46,シフト記号表!$C$5:$W$46,21,FALSE))</f>
        <v/>
      </c>
      <c r="AT47" s="116" t="str">
        <f>IF(AT46="","",VLOOKUP(AT46,シフト記号表!$C$5:$W$46,21,FALSE))</f>
        <v/>
      </c>
      <c r="AU47" s="118" t="str">
        <f>IF(AU46="","",VLOOKUP(AU46,シフト記号表!$C$5:$W$46,21,FALSE))</f>
        <v/>
      </c>
      <c r="AV47" s="117" t="str">
        <f>IF(AV46="","",VLOOKUP(AV46,シフト記号表!$C$5:$W$46,21,FALSE))</f>
        <v/>
      </c>
      <c r="AW47" s="116" t="str">
        <f>IF(AW46="","",VLOOKUP(AW46,シフト記号表!$C$5:$W$46,21,FALSE))</f>
        <v/>
      </c>
      <c r="AX47" s="116" t="str">
        <f>IF(AX46="","",VLOOKUP(AX46,シフト記号表!$C$5:$W$46,21,FALSE))</f>
        <v/>
      </c>
      <c r="AY47" s="116" t="str">
        <f>IF(AY46="","",VLOOKUP(AY46,シフト記号表!$C$5:$W$46,21,FALSE))</f>
        <v/>
      </c>
      <c r="AZ47" s="116" t="str">
        <f>IF(AZ46="","",VLOOKUP(AZ46,シフト記号表!$C$5:$W$46,21,FALSE))</f>
        <v/>
      </c>
      <c r="BA47" s="116" t="str">
        <f>IF(BA46="","",VLOOKUP(BA46,シフト記号表!$C$5:$W$46,21,FALSE))</f>
        <v/>
      </c>
      <c r="BB47" s="118" t="str">
        <f>IF(BB46="","",VLOOKUP(BB46,シフト記号表!$C$5:$W$46,21,FALSE))</f>
        <v/>
      </c>
      <c r="BC47" s="117" t="str">
        <f>IF(BC46="","",VLOOKUP(BC46,シフト記号表!$C$5:$W$46,21,FALSE))</f>
        <v/>
      </c>
      <c r="BD47" s="116" t="str">
        <f>IF(BD46="","",VLOOKUP(BD46,シフト記号表!$C$5:$W$46,21,FALSE))</f>
        <v/>
      </c>
      <c r="BE47" s="116" t="str">
        <f>IF(BE46="","",VLOOKUP(BE46,シフト記号表!$C$5:$W$46,21,FALSE))</f>
        <v/>
      </c>
      <c r="BF47" s="1136">
        <f>IF($BI$3="計画",SUM(AA47:BB47),IF($BI$3="実績",SUM(AA47:BE47),""))</f>
        <v>0</v>
      </c>
      <c r="BG47" s="1137"/>
      <c r="BH47" s="1138">
        <f>IF($BI$3="計画",BF47/4,IF($BI$3="実績",(BF47/($BI$7/7)),""))</f>
        <v>0</v>
      </c>
      <c r="BI47" s="1139"/>
      <c r="BJ47" s="1143"/>
      <c r="BK47" s="1144"/>
      <c r="BL47" s="1144"/>
      <c r="BM47" s="1144"/>
      <c r="BN47" s="1145"/>
    </row>
    <row r="48" spans="2:66" ht="20.25" customHeight="1">
      <c r="B48" s="144"/>
      <c r="C48" s="1190"/>
      <c r="D48" s="1194"/>
      <c r="E48" s="1192"/>
      <c r="F48" s="1193"/>
      <c r="G48" s="1105"/>
      <c r="H48" s="1106"/>
      <c r="I48" s="1107">
        <f>G47</f>
        <v>0</v>
      </c>
      <c r="J48" s="1106"/>
      <c r="K48" s="1107">
        <f>M47</f>
        <v>0</v>
      </c>
      <c r="L48" s="1106"/>
      <c r="M48" s="1214"/>
      <c r="N48" s="1215"/>
      <c r="O48" s="1216"/>
      <c r="P48" s="1217"/>
      <c r="Q48" s="1217"/>
      <c r="R48" s="1218"/>
      <c r="S48" s="1206"/>
      <c r="T48" s="1147"/>
      <c r="U48" s="1207"/>
      <c r="V48" s="143" t="s">
        <v>121</v>
      </c>
      <c r="W48" s="142"/>
      <c r="X48" s="142"/>
      <c r="Y48" s="141"/>
      <c r="Z48" s="140"/>
      <c r="AA48" s="138" t="str">
        <f>IF(AA46="","",VLOOKUP(AA46,シフト記号表!$C$5:$Y$46,23,FALSE))</f>
        <v/>
      </c>
      <c r="AB48" s="137" t="str">
        <f>IF(AB46="","",VLOOKUP(AB46,シフト記号表!$C$5:$Y$46,23,FALSE))</f>
        <v/>
      </c>
      <c r="AC48" s="137" t="str">
        <f>IF(AC46="","",VLOOKUP(AC46,シフト記号表!$C$5:$Y$46,23,FALSE))</f>
        <v/>
      </c>
      <c r="AD48" s="137" t="str">
        <f>IF(AD46="","",VLOOKUP(AD46,シフト記号表!$C$5:$Y$46,23,FALSE))</f>
        <v/>
      </c>
      <c r="AE48" s="137" t="str">
        <f>IF(AE46="","",VLOOKUP(AE46,シフト記号表!$C$5:$Y$46,23,FALSE))</f>
        <v/>
      </c>
      <c r="AF48" s="137" t="str">
        <f>IF(AF46="","",VLOOKUP(AF46,シフト記号表!$C$5:$Y$46,23,FALSE))</f>
        <v/>
      </c>
      <c r="AG48" s="139" t="str">
        <f>IF(AG46="","",VLOOKUP(AG46,シフト記号表!$C$5:$Y$46,23,FALSE))</f>
        <v/>
      </c>
      <c r="AH48" s="138" t="str">
        <f>IF(AH46="","",VLOOKUP(AH46,シフト記号表!$C$5:$Y$46,23,FALSE))</f>
        <v/>
      </c>
      <c r="AI48" s="137" t="str">
        <f>IF(AI46="","",VLOOKUP(AI46,シフト記号表!$C$5:$Y$46,23,FALSE))</f>
        <v/>
      </c>
      <c r="AJ48" s="137" t="str">
        <f>IF(AJ46="","",VLOOKUP(AJ46,シフト記号表!$C$5:$Y$46,23,FALSE))</f>
        <v/>
      </c>
      <c r="AK48" s="137" t="str">
        <f>IF(AK46="","",VLOOKUP(AK46,シフト記号表!$C$5:$Y$46,23,FALSE))</f>
        <v/>
      </c>
      <c r="AL48" s="137" t="str">
        <f>IF(AL46="","",VLOOKUP(AL46,シフト記号表!$C$5:$Y$46,23,FALSE))</f>
        <v/>
      </c>
      <c r="AM48" s="137" t="str">
        <f>IF(AM46="","",VLOOKUP(AM46,シフト記号表!$C$5:$Y$46,23,FALSE))</f>
        <v/>
      </c>
      <c r="AN48" s="139" t="str">
        <f>IF(AN46="","",VLOOKUP(AN46,シフト記号表!$C$5:$Y$46,23,FALSE))</f>
        <v/>
      </c>
      <c r="AO48" s="138" t="str">
        <f>IF(AO46="","",VLOOKUP(AO46,シフト記号表!$C$5:$Y$46,23,FALSE))</f>
        <v/>
      </c>
      <c r="AP48" s="137" t="str">
        <f>IF(AP46="","",VLOOKUP(AP46,シフト記号表!$C$5:$Y$46,23,FALSE))</f>
        <v/>
      </c>
      <c r="AQ48" s="137" t="str">
        <f>IF(AQ46="","",VLOOKUP(AQ46,シフト記号表!$C$5:$Y$46,23,FALSE))</f>
        <v/>
      </c>
      <c r="AR48" s="137" t="str">
        <f>IF(AR46="","",VLOOKUP(AR46,シフト記号表!$C$5:$Y$46,23,FALSE))</f>
        <v/>
      </c>
      <c r="AS48" s="137" t="str">
        <f>IF(AS46="","",VLOOKUP(AS46,シフト記号表!$C$5:$Y$46,23,FALSE))</f>
        <v/>
      </c>
      <c r="AT48" s="137" t="str">
        <f>IF(AT46="","",VLOOKUP(AT46,シフト記号表!$C$5:$Y$46,23,FALSE))</f>
        <v/>
      </c>
      <c r="AU48" s="139" t="str">
        <f>IF(AU46="","",VLOOKUP(AU46,シフト記号表!$C$5:$Y$46,23,FALSE))</f>
        <v/>
      </c>
      <c r="AV48" s="138" t="str">
        <f>IF(AV46="","",VLOOKUP(AV46,シフト記号表!$C$5:$Y$46,23,FALSE))</f>
        <v/>
      </c>
      <c r="AW48" s="137" t="str">
        <f>IF(AW46="","",VLOOKUP(AW46,シフト記号表!$C$5:$Y$46,23,FALSE))</f>
        <v/>
      </c>
      <c r="AX48" s="137" t="str">
        <f>IF(AX46="","",VLOOKUP(AX46,シフト記号表!$C$5:$Y$46,23,FALSE))</f>
        <v/>
      </c>
      <c r="AY48" s="137" t="str">
        <f>IF(AY46="","",VLOOKUP(AY46,シフト記号表!$C$5:$Y$46,23,FALSE))</f>
        <v/>
      </c>
      <c r="AZ48" s="137" t="str">
        <f>IF(AZ46="","",VLOOKUP(AZ46,シフト記号表!$C$5:$Y$46,23,FALSE))</f>
        <v/>
      </c>
      <c r="BA48" s="137" t="str">
        <f>IF(BA46="","",VLOOKUP(BA46,シフト記号表!$C$5:$Y$46,23,FALSE))</f>
        <v/>
      </c>
      <c r="BB48" s="139" t="str">
        <f>IF(BB46="","",VLOOKUP(BB46,シフト記号表!$C$5:$Y$46,23,FALSE))</f>
        <v/>
      </c>
      <c r="BC48" s="138" t="str">
        <f>IF(BC46="","",VLOOKUP(BC46,シフト記号表!$C$5:$Y$46,23,FALSE))</f>
        <v/>
      </c>
      <c r="BD48" s="137" t="str">
        <f>IF(BD46="","",VLOOKUP(BD46,シフト記号表!$C$5:$Y$46,23,FALSE))</f>
        <v/>
      </c>
      <c r="BE48" s="137" t="str">
        <f>IF(BE46="","",VLOOKUP(BE46,シフト記号表!$C$5:$Y$46,23,FALSE))</f>
        <v/>
      </c>
      <c r="BF48" s="1179">
        <f>IF($BI$3="計画",SUM(AA48:BB48),IF($BI$3="実績",SUM(AA48:BE48),""))</f>
        <v>0</v>
      </c>
      <c r="BG48" s="1180"/>
      <c r="BH48" s="1181">
        <f>IF($BI$3="計画",BF48/4,IF($BI$3="実績",(BF48/($BI$7/7)),""))</f>
        <v>0</v>
      </c>
      <c r="BI48" s="1182"/>
      <c r="BJ48" s="1146"/>
      <c r="BK48" s="1147"/>
      <c r="BL48" s="1147"/>
      <c r="BM48" s="1147"/>
      <c r="BN48" s="1148"/>
    </row>
    <row r="49" spans="2:66" ht="20.25" customHeight="1">
      <c r="B49" s="136"/>
      <c r="C49" s="1189"/>
      <c r="D49" s="1191"/>
      <c r="E49" s="1192"/>
      <c r="F49" s="1193"/>
      <c r="G49" s="1130"/>
      <c r="H49" s="1131"/>
      <c r="I49" s="124"/>
      <c r="J49" s="123"/>
      <c r="K49" s="124"/>
      <c r="L49" s="123"/>
      <c r="M49" s="1197"/>
      <c r="N49" s="1198"/>
      <c r="O49" s="1134"/>
      <c r="P49" s="1135"/>
      <c r="Q49" s="1135"/>
      <c r="R49" s="1131"/>
      <c r="S49" s="1201"/>
      <c r="T49" s="1202"/>
      <c r="U49" s="1203"/>
      <c r="V49" s="148" t="s">
        <v>123</v>
      </c>
      <c r="W49" s="147"/>
      <c r="X49" s="147"/>
      <c r="Y49" s="146"/>
      <c r="Z49" s="145"/>
      <c r="AA49" s="128"/>
      <c r="AB49" s="127"/>
      <c r="AC49" s="127"/>
      <c r="AD49" s="127"/>
      <c r="AE49" s="127"/>
      <c r="AF49" s="127"/>
      <c r="AG49" s="129"/>
      <c r="AH49" s="128"/>
      <c r="AI49" s="127"/>
      <c r="AJ49" s="127"/>
      <c r="AK49" s="127"/>
      <c r="AL49" s="127"/>
      <c r="AM49" s="127"/>
      <c r="AN49" s="129"/>
      <c r="AO49" s="128"/>
      <c r="AP49" s="127"/>
      <c r="AQ49" s="127"/>
      <c r="AR49" s="127"/>
      <c r="AS49" s="127"/>
      <c r="AT49" s="127"/>
      <c r="AU49" s="129"/>
      <c r="AV49" s="128"/>
      <c r="AW49" s="127"/>
      <c r="AX49" s="127"/>
      <c r="AY49" s="127"/>
      <c r="AZ49" s="127"/>
      <c r="BA49" s="127"/>
      <c r="BB49" s="129"/>
      <c r="BC49" s="128"/>
      <c r="BD49" s="127"/>
      <c r="BE49" s="126"/>
      <c r="BF49" s="1208"/>
      <c r="BG49" s="1209"/>
      <c r="BH49" s="1227"/>
      <c r="BI49" s="1228"/>
      <c r="BJ49" s="1225"/>
      <c r="BK49" s="1202"/>
      <c r="BL49" s="1202"/>
      <c r="BM49" s="1202"/>
      <c r="BN49" s="1226"/>
    </row>
    <row r="50" spans="2:66" ht="20.25" customHeight="1">
      <c r="B50" s="125">
        <f>B47+1</f>
        <v>11</v>
      </c>
      <c r="C50" s="1190"/>
      <c r="D50" s="1194"/>
      <c r="E50" s="1192"/>
      <c r="F50" s="1193"/>
      <c r="G50" s="1130"/>
      <c r="H50" s="1131"/>
      <c r="I50" s="124"/>
      <c r="J50" s="123"/>
      <c r="K50" s="124"/>
      <c r="L50" s="123"/>
      <c r="M50" s="1132"/>
      <c r="N50" s="1133"/>
      <c r="O50" s="1134"/>
      <c r="P50" s="1135"/>
      <c r="Q50" s="1135"/>
      <c r="R50" s="1131"/>
      <c r="S50" s="1204"/>
      <c r="T50" s="1144"/>
      <c r="U50" s="1205"/>
      <c r="V50" s="122" t="s">
        <v>122</v>
      </c>
      <c r="W50" s="121"/>
      <c r="X50" s="121"/>
      <c r="Y50" s="120"/>
      <c r="Z50" s="119"/>
      <c r="AA50" s="117" t="str">
        <f>IF(AA49="","",VLOOKUP(AA49,シフト記号表!$C$5:$W$46,21,FALSE))</f>
        <v/>
      </c>
      <c r="AB50" s="116" t="str">
        <f>IF(AB49="","",VLOOKUP(AB49,シフト記号表!$C$5:$W$46,21,FALSE))</f>
        <v/>
      </c>
      <c r="AC50" s="116" t="str">
        <f>IF(AC49="","",VLOOKUP(AC49,シフト記号表!$C$5:$W$46,21,FALSE))</f>
        <v/>
      </c>
      <c r="AD50" s="116" t="str">
        <f>IF(AD49="","",VLOOKUP(AD49,シフト記号表!$C$5:$W$46,21,FALSE))</f>
        <v/>
      </c>
      <c r="AE50" s="116" t="str">
        <f>IF(AE49="","",VLOOKUP(AE49,シフト記号表!$C$5:$W$46,21,FALSE))</f>
        <v/>
      </c>
      <c r="AF50" s="116" t="str">
        <f>IF(AF49="","",VLOOKUP(AF49,シフト記号表!$C$5:$W$46,21,FALSE))</f>
        <v/>
      </c>
      <c r="AG50" s="118" t="str">
        <f>IF(AG49="","",VLOOKUP(AG49,シフト記号表!$C$5:$W$46,21,FALSE))</f>
        <v/>
      </c>
      <c r="AH50" s="117" t="str">
        <f>IF(AH49="","",VLOOKUP(AH49,シフト記号表!$C$5:$W$46,21,FALSE))</f>
        <v/>
      </c>
      <c r="AI50" s="116" t="str">
        <f>IF(AI49="","",VLOOKUP(AI49,シフト記号表!$C$5:$W$46,21,FALSE))</f>
        <v/>
      </c>
      <c r="AJ50" s="116" t="str">
        <f>IF(AJ49="","",VLOOKUP(AJ49,シフト記号表!$C$5:$W$46,21,FALSE))</f>
        <v/>
      </c>
      <c r="AK50" s="116" t="str">
        <f>IF(AK49="","",VLOOKUP(AK49,シフト記号表!$C$5:$W$46,21,FALSE))</f>
        <v/>
      </c>
      <c r="AL50" s="116" t="str">
        <f>IF(AL49="","",VLOOKUP(AL49,シフト記号表!$C$5:$W$46,21,FALSE))</f>
        <v/>
      </c>
      <c r="AM50" s="116" t="str">
        <f>IF(AM49="","",VLOOKUP(AM49,シフト記号表!$C$5:$W$46,21,FALSE))</f>
        <v/>
      </c>
      <c r="AN50" s="118" t="str">
        <f>IF(AN49="","",VLOOKUP(AN49,シフト記号表!$C$5:$W$46,21,FALSE))</f>
        <v/>
      </c>
      <c r="AO50" s="117" t="str">
        <f>IF(AO49="","",VLOOKUP(AO49,シフト記号表!$C$5:$W$46,21,FALSE))</f>
        <v/>
      </c>
      <c r="AP50" s="116" t="str">
        <f>IF(AP49="","",VLOOKUP(AP49,シフト記号表!$C$5:$W$46,21,FALSE))</f>
        <v/>
      </c>
      <c r="AQ50" s="116" t="str">
        <f>IF(AQ49="","",VLOOKUP(AQ49,シフト記号表!$C$5:$W$46,21,FALSE))</f>
        <v/>
      </c>
      <c r="AR50" s="116" t="str">
        <f>IF(AR49="","",VLOOKUP(AR49,シフト記号表!$C$5:$W$46,21,FALSE))</f>
        <v/>
      </c>
      <c r="AS50" s="116" t="str">
        <f>IF(AS49="","",VLOOKUP(AS49,シフト記号表!$C$5:$W$46,21,FALSE))</f>
        <v/>
      </c>
      <c r="AT50" s="116" t="str">
        <f>IF(AT49="","",VLOOKUP(AT49,シフト記号表!$C$5:$W$46,21,FALSE))</f>
        <v/>
      </c>
      <c r="AU50" s="118" t="str">
        <f>IF(AU49="","",VLOOKUP(AU49,シフト記号表!$C$5:$W$46,21,FALSE))</f>
        <v/>
      </c>
      <c r="AV50" s="117" t="str">
        <f>IF(AV49="","",VLOOKUP(AV49,シフト記号表!$C$5:$W$46,21,FALSE))</f>
        <v/>
      </c>
      <c r="AW50" s="116" t="str">
        <f>IF(AW49="","",VLOOKUP(AW49,シフト記号表!$C$5:$W$46,21,FALSE))</f>
        <v/>
      </c>
      <c r="AX50" s="116" t="str">
        <f>IF(AX49="","",VLOOKUP(AX49,シフト記号表!$C$5:$W$46,21,FALSE))</f>
        <v/>
      </c>
      <c r="AY50" s="116" t="str">
        <f>IF(AY49="","",VLOOKUP(AY49,シフト記号表!$C$5:$W$46,21,FALSE))</f>
        <v/>
      </c>
      <c r="AZ50" s="116" t="str">
        <f>IF(AZ49="","",VLOOKUP(AZ49,シフト記号表!$C$5:$W$46,21,FALSE))</f>
        <v/>
      </c>
      <c r="BA50" s="116" t="str">
        <f>IF(BA49="","",VLOOKUP(BA49,シフト記号表!$C$5:$W$46,21,FALSE))</f>
        <v/>
      </c>
      <c r="BB50" s="118" t="str">
        <f>IF(BB49="","",VLOOKUP(BB49,シフト記号表!$C$5:$W$46,21,FALSE))</f>
        <v/>
      </c>
      <c r="BC50" s="117" t="str">
        <f>IF(BC49="","",VLOOKUP(BC49,シフト記号表!$C$5:$W$46,21,FALSE))</f>
        <v/>
      </c>
      <c r="BD50" s="116" t="str">
        <f>IF(BD49="","",VLOOKUP(BD49,シフト記号表!$C$5:$W$46,21,FALSE))</f>
        <v/>
      </c>
      <c r="BE50" s="116" t="str">
        <f>IF(BE49="","",VLOOKUP(BE49,シフト記号表!$C$5:$W$46,21,FALSE))</f>
        <v/>
      </c>
      <c r="BF50" s="1136">
        <f>IF($BI$3="計画",SUM(AA50:BB50),IF($BI$3="実績",SUM(AA50:BE50),""))</f>
        <v>0</v>
      </c>
      <c r="BG50" s="1137"/>
      <c r="BH50" s="1138">
        <f>IF($BI$3="計画",BF50/4,IF($BI$3="実績",(BF50/($BI$7/7)),""))</f>
        <v>0</v>
      </c>
      <c r="BI50" s="1139"/>
      <c r="BJ50" s="1143"/>
      <c r="BK50" s="1144"/>
      <c r="BL50" s="1144"/>
      <c r="BM50" s="1144"/>
      <c r="BN50" s="1145"/>
    </row>
    <row r="51" spans="2:66" ht="20.25" customHeight="1">
      <c r="B51" s="144"/>
      <c r="C51" s="1190"/>
      <c r="D51" s="1194"/>
      <c r="E51" s="1192"/>
      <c r="F51" s="1193"/>
      <c r="G51" s="1105"/>
      <c r="H51" s="1106"/>
      <c r="I51" s="1107">
        <f>G50</f>
        <v>0</v>
      </c>
      <c r="J51" s="1106"/>
      <c r="K51" s="1107">
        <f>M50</f>
        <v>0</v>
      </c>
      <c r="L51" s="1106"/>
      <c r="M51" s="1214"/>
      <c r="N51" s="1215"/>
      <c r="O51" s="1216"/>
      <c r="P51" s="1217"/>
      <c r="Q51" s="1217"/>
      <c r="R51" s="1218"/>
      <c r="S51" s="1206"/>
      <c r="T51" s="1147"/>
      <c r="U51" s="1207"/>
      <c r="V51" s="143" t="s">
        <v>121</v>
      </c>
      <c r="W51" s="142"/>
      <c r="X51" s="142"/>
      <c r="Y51" s="141"/>
      <c r="Z51" s="140"/>
      <c r="AA51" s="138" t="str">
        <f>IF(AA49="","",VLOOKUP(AA49,シフト記号表!$C$5:$Y$46,23,FALSE))</f>
        <v/>
      </c>
      <c r="AB51" s="137" t="str">
        <f>IF(AB49="","",VLOOKUP(AB49,シフト記号表!$C$5:$Y$46,23,FALSE))</f>
        <v/>
      </c>
      <c r="AC51" s="137" t="str">
        <f>IF(AC49="","",VLOOKUP(AC49,シフト記号表!$C$5:$Y$46,23,FALSE))</f>
        <v/>
      </c>
      <c r="AD51" s="137" t="str">
        <f>IF(AD49="","",VLOOKUP(AD49,シフト記号表!$C$5:$Y$46,23,FALSE))</f>
        <v/>
      </c>
      <c r="AE51" s="137" t="str">
        <f>IF(AE49="","",VLOOKUP(AE49,シフト記号表!$C$5:$Y$46,23,FALSE))</f>
        <v/>
      </c>
      <c r="AF51" s="137" t="str">
        <f>IF(AF49="","",VLOOKUP(AF49,シフト記号表!$C$5:$Y$46,23,FALSE))</f>
        <v/>
      </c>
      <c r="AG51" s="139" t="str">
        <f>IF(AG49="","",VLOOKUP(AG49,シフト記号表!$C$5:$Y$46,23,FALSE))</f>
        <v/>
      </c>
      <c r="AH51" s="138" t="str">
        <f>IF(AH49="","",VLOOKUP(AH49,シフト記号表!$C$5:$Y$46,23,FALSE))</f>
        <v/>
      </c>
      <c r="AI51" s="137" t="str">
        <f>IF(AI49="","",VLOOKUP(AI49,シフト記号表!$C$5:$Y$46,23,FALSE))</f>
        <v/>
      </c>
      <c r="AJ51" s="137" t="str">
        <f>IF(AJ49="","",VLOOKUP(AJ49,シフト記号表!$C$5:$Y$46,23,FALSE))</f>
        <v/>
      </c>
      <c r="AK51" s="137" t="str">
        <f>IF(AK49="","",VLOOKUP(AK49,シフト記号表!$C$5:$Y$46,23,FALSE))</f>
        <v/>
      </c>
      <c r="AL51" s="137" t="str">
        <f>IF(AL49="","",VLOOKUP(AL49,シフト記号表!$C$5:$Y$46,23,FALSE))</f>
        <v/>
      </c>
      <c r="AM51" s="137" t="str">
        <f>IF(AM49="","",VLOOKUP(AM49,シフト記号表!$C$5:$Y$46,23,FALSE))</f>
        <v/>
      </c>
      <c r="AN51" s="139" t="str">
        <f>IF(AN49="","",VLOOKUP(AN49,シフト記号表!$C$5:$Y$46,23,FALSE))</f>
        <v/>
      </c>
      <c r="AO51" s="138" t="str">
        <f>IF(AO49="","",VLOOKUP(AO49,シフト記号表!$C$5:$Y$46,23,FALSE))</f>
        <v/>
      </c>
      <c r="AP51" s="137" t="str">
        <f>IF(AP49="","",VLOOKUP(AP49,シフト記号表!$C$5:$Y$46,23,FALSE))</f>
        <v/>
      </c>
      <c r="AQ51" s="137" t="str">
        <f>IF(AQ49="","",VLOOKUP(AQ49,シフト記号表!$C$5:$Y$46,23,FALSE))</f>
        <v/>
      </c>
      <c r="AR51" s="137" t="str">
        <f>IF(AR49="","",VLOOKUP(AR49,シフト記号表!$C$5:$Y$46,23,FALSE))</f>
        <v/>
      </c>
      <c r="AS51" s="137" t="str">
        <f>IF(AS49="","",VLOOKUP(AS49,シフト記号表!$C$5:$Y$46,23,FALSE))</f>
        <v/>
      </c>
      <c r="AT51" s="137" t="str">
        <f>IF(AT49="","",VLOOKUP(AT49,シフト記号表!$C$5:$Y$46,23,FALSE))</f>
        <v/>
      </c>
      <c r="AU51" s="139" t="str">
        <f>IF(AU49="","",VLOOKUP(AU49,シフト記号表!$C$5:$Y$46,23,FALSE))</f>
        <v/>
      </c>
      <c r="AV51" s="138" t="str">
        <f>IF(AV49="","",VLOOKUP(AV49,シフト記号表!$C$5:$Y$46,23,FALSE))</f>
        <v/>
      </c>
      <c r="AW51" s="137" t="str">
        <f>IF(AW49="","",VLOOKUP(AW49,シフト記号表!$C$5:$Y$46,23,FALSE))</f>
        <v/>
      </c>
      <c r="AX51" s="137" t="str">
        <f>IF(AX49="","",VLOOKUP(AX49,シフト記号表!$C$5:$Y$46,23,FALSE))</f>
        <v/>
      </c>
      <c r="AY51" s="137" t="str">
        <f>IF(AY49="","",VLOOKUP(AY49,シフト記号表!$C$5:$Y$46,23,FALSE))</f>
        <v/>
      </c>
      <c r="AZ51" s="137" t="str">
        <f>IF(AZ49="","",VLOOKUP(AZ49,シフト記号表!$C$5:$Y$46,23,FALSE))</f>
        <v/>
      </c>
      <c r="BA51" s="137" t="str">
        <f>IF(BA49="","",VLOOKUP(BA49,シフト記号表!$C$5:$Y$46,23,FALSE))</f>
        <v/>
      </c>
      <c r="BB51" s="139" t="str">
        <f>IF(BB49="","",VLOOKUP(BB49,シフト記号表!$C$5:$Y$46,23,FALSE))</f>
        <v/>
      </c>
      <c r="BC51" s="138" t="str">
        <f>IF(BC49="","",VLOOKUP(BC49,シフト記号表!$C$5:$Y$46,23,FALSE))</f>
        <v/>
      </c>
      <c r="BD51" s="137" t="str">
        <f>IF(BD49="","",VLOOKUP(BD49,シフト記号表!$C$5:$Y$46,23,FALSE))</f>
        <v/>
      </c>
      <c r="BE51" s="137" t="str">
        <f>IF(BE49="","",VLOOKUP(BE49,シフト記号表!$C$5:$Y$46,23,FALSE))</f>
        <v/>
      </c>
      <c r="BF51" s="1179">
        <f>IF($BI$3="計画",SUM(AA51:BB51),IF($BI$3="実績",SUM(AA51:BE51),""))</f>
        <v>0</v>
      </c>
      <c r="BG51" s="1180"/>
      <c r="BH51" s="1181">
        <f>IF($BI$3="計画",BF51/4,IF($BI$3="実績",(BF51/($BI$7/7)),""))</f>
        <v>0</v>
      </c>
      <c r="BI51" s="1182"/>
      <c r="BJ51" s="1146"/>
      <c r="BK51" s="1147"/>
      <c r="BL51" s="1147"/>
      <c r="BM51" s="1147"/>
      <c r="BN51" s="1148"/>
    </row>
    <row r="52" spans="2:66" ht="20.25" customHeight="1">
      <c r="B52" s="136"/>
      <c r="C52" s="1189"/>
      <c r="D52" s="1191"/>
      <c r="E52" s="1192"/>
      <c r="F52" s="1193"/>
      <c r="G52" s="1130"/>
      <c r="H52" s="1131"/>
      <c r="I52" s="124"/>
      <c r="J52" s="123"/>
      <c r="K52" s="124"/>
      <c r="L52" s="123"/>
      <c r="M52" s="1197"/>
      <c r="N52" s="1198"/>
      <c r="O52" s="1134"/>
      <c r="P52" s="1135"/>
      <c r="Q52" s="1135"/>
      <c r="R52" s="1131"/>
      <c r="S52" s="1201"/>
      <c r="T52" s="1202"/>
      <c r="U52" s="1203"/>
      <c r="V52" s="148" t="s">
        <v>123</v>
      </c>
      <c r="W52" s="147"/>
      <c r="X52" s="147"/>
      <c r="Y52" s="146"/>
      <c r="Z52" s="145"/>
      <c r="AA52" s="128"/>
      <c r="AB52" s="127"/>
      <c r="AC52" s="127"/>
      <c r="AD52" s="127"/>
      <c r="AE52" s="127"/>
      <c r="AF52" s="127"/>
      <c r="AG52" s="129"/>
      <c r="AH52" s="128"/>
      <c r="AI52" s="127"/>
      <c r="AJ52" s="127"/>
      <c r="AK52" s="127"/>
      <c r="AL52" s="127"/>
      <c r="AM52" s="127"/>
      <c r="AN52" s="129"/>
      <c r="AO52" s="128"/>
      <c r="AP52" s="127"/>
      <c r="AQ52" s="127"/>
      <c r="AR52" s="127"/>
      <c r="AS52" s="127"/>
      <c r="AT52" s="127"/>
      <c r="AU52" s="129"/>
      <c r="AV52" s="128"/>
      <c r="AW52" s="127"/>
      <c r="AX52" s="127"/>
      <c r="AY52" s="127"/>
      <c r="AZ52" s="127"/>
      <c r="BA52" s="127"/>
      <c r="BB52" s="129"/>
      <c r="BC52" s="128"/>
      <c r="BD52" s="127"/>
      <c r="BE52" s="126"/>
      <c r="BF52" s="1208"/>
      <c r="BG52" s="1209"/>
      <c r="BH52" s="1227"/>
      <c r="BI52" s="1228"/>
      <c r="BJ52" s="1225"/>
      <c r="BK52" s="1202"/>
      <c r="BL52" s="1202"/>
      <c r="BM52" s="1202"/>
      <c r="BN52" s="1226"/>
    </row>
    <row r="53" spans="2:66" ht="20.25" customHeight="1">
      <c r="B53" s="125">
        <f>B50+1</f>
        <v>12</v>
      </c>
      <c r="C53" s="1190"/>
      <c r="D53" s="1194"/>
      <c r="E53" s="1192"/>
      <c r="F53" s="1193"/>
      <c r="G53" s="1130"/>
      <c r="H53" s="1131"/>
      <c r="I53" s="124"/>
      <c r="J53" s="123"/>
      <c r="K53" s="124"/>
      <c r="L53" s="123"/>
      <c r="M53" s="1132"/>
      <c r="N53" s="1133"/>
      <c r="O53" s="1134"/>
      <c r="P53" s="1135"/>
      <c r="Q53" s="1135"/>
      <c r="R53" s="1131"/>
      <c r="S53" s="1204"/>
      <c r="T53" s="1144"/>
      <c r="U53" s="1205"/>
      <c r="V53" s="122" t="s">
        <v>122</v>
      </c>
      <c r="W53" s="121"/>
      <c r="X53" s="121"/>
      <c r="Y53" s="120"/>
      <c r="Z53" s="119"/>
      <c r="AA53" s="117" t="str">
        <f>IF(AA52="","",VLOOKUP(AA52,シフト記号表!$C$5:$W$46,21,FALSE))</f>
        <v/>
      </c>
      <c r="AB53" s="116" t="str">
        <f>IF(AB52="","",VLOOKUP(AB52,シフト記号表!$C$5:$W$46,21,FALSE))</f>
        <v/>
      </c>
      <c r="AC53" s="116" t="str">
        <f>IF(AC52="","",VLOOKUP(AC52,シフト記号表!$C$5:$W$46,21,FALSE))</f>
        <v/>
      </c>
      <c r="AD53" s="116" t="str">
        <f>IF(AD52="","",VLOOKUP(AD52,シフト記号表!$C$5:$W$46,21,FALSE))</f>
        <v/>
      </c>
      <c r="AE53" s="116" t="str">
        <f>IF(AE52="","",VLOOKUP(AE52,シフト記号表!$C$5:$W$46,21,FALSE))</f>
        <v/>
      </c>
      <c r="AF53" s="116" t="str">
        <f>IF(AF52="","",VLOOKUP(AF52,シフト記号表!$C$5:$W$46,21,FALSE))</f>
        <v/>
      </c>
      <c r="AG53" s="118" t="str">
        <f>IF(AG52="","",VLOOKUP(AG52,シフト記号表!$C$5:$W$46,21,FALSE))</f>
        <v/>
      </c>
      <c r="AH53" s="117" t="str">
        <f>IF(AH52="","",VLOOKUP(AH52,シフト記号表!$C$5:$W$46,21,FALSE))</f>
        <v/>
      </c>
      <c r="AI53" s="116" t="str">
        <f>IF(AI52="","",VLOOKUP(AI52,シフト記号表!$C$5:$W$46,21,FALSE))</f>
        <v/>
      </c>
      <c r="AJ53" s="116" t="str">
        <f>IF(AJ52="","",VLOOKUP(AJ52,シフト記号表!$C$5:$W$46,21,FALSE))</f>
        <v/>
      </c>
      <c r="AK53" s="116" t="str">
        <f>IF(AK52="","",VLOOKUP(AK52,シフト記号表!$C$5:$W$46,21,FALSE))</f>
        <v/>
      </c>
      <c r="AL53" s="116" t="str">
        <f>IF(AL52="","",VLOOKUP(AL52,シフト記号表!$C$5:$W$46,21,FALSE))</f>
        <v/>
      </c>
      <c r="AM53" s="116" t="str">
        <f>IF(AM52="","",VLOOKUP(AM52,シフト記号表!$C$5:$W$46,21,FALSE))</f>
        <v/>
      </c>
      <c r="AN53" s="118" t="str">
        <f>IF(AN52="","",VLOOKUP(AN52,シフト記号表!$C$5:$W$46,21,FALSE))</f>
        <v/>
      </c>
      <c r="AO53" s="117" t="str">
        <f>IF(AO52="","",VLOOKUP(AO52,シフト記号表!$C$5:$W$46,21,FALSE))</f>
        <v/>
      </c>
      <c r="AP53" s="116" t="str">
        <f>IF(AP52="","",VLOOKUP(AP52,シフト記号表!$C$5:$W$46,21,FALSE))</f>
        <v/>
      </c>
      <c r="AQ53" s="116" t="str">
        <f>IF(AQ52="","",VLOOKUP(AQ52,シフト記号表!$C$5:$W$46,21,FALSE))</f>
        <v/>
      </c>
      <c r="AR53" s="116" t="str">
        <f>IF(AR52="","",VLOOKUP(AR52,シフト記号表!$C$5:$W$46,21,FALSE))</f>
        <v/>
      </c>
      <c r="AS53" s="116" t="str">
        <f>IF(AS52="","",VLOOKUP(AS52,シフト記号表!$C$5:$W$46,21,FALSE))</f>
        <v/>
      </c>
      <c r="AT53" s="116" t="str">
        <f>IF(AT52="","",VLOOKUP(AT52,シフト記号表!$C$5:$W$46,21,FALSE))</f>
        <v/>
      </c>
      <c r="AU53" s="118" t="str">
        <f>IF(AU52="","",VLOOKUP(AU52,シフト記号表!$C$5:$W$46,21,FALSE))</f>
        <v/>
      </c>
      <c r="AV53" s="117" t="str">
        <f>IF(AV52="","",VLOOKUP(AV52,シフト記号表!$C$5:$W$46,21,FALSE))</f>
        <v/>
      </c>
      <c r="AW53" s="116" t="str">
        <f>IF(AW52="","",VLOOKUP(AW52,シフト記号表!$C$5:$W$46,21,FALSE))</f>
        <v/>
      </c>
      <c r="AX53" s="116" t="str">
        <f>IF(AX52="","",VLOOKUP(AX52,シフト記号表!$C$5:$W$46,21,FALSE))</f>
        <v/>
      </c>
      <c r="AY53" s="116" t="str">
        <f>IF(AY52="","",VLOOKUP(AY52,シフト記号表!$C$5:$W$46,21,FALSE))</f>
        <v/>
      </c>
      <c r="AZ53" s="116" t="str">
        <f>IF(AZ52="","",VLOOKUP(AZ52,シフト記号表!$C$5:$W$46,21,FALSE))</f>
        <v/>
      </c>
      <c r="BA53" s="116" t="str">
        <f>IF(BA52="","",VLOOKUP(BA52,シフト記号表!$C$5:$W$46,21,FALSE))</f>
        <v/>
      </c>
      <c r="BB53" s="118" t="str">
        <f>IF(BB52="","",VLOOKUP(BB52,シフト記号表!$C$5:$W$46,21,FALSE))</f>
        <v/>
      </c>
      <c r="BC53" s="117" t="str">
        <f>IF(BC52="","",VLOOKUP(BC52,シフト記号表!$C$5:$W$46,21,FALSE))</f>
        <v/>
      </c>
      <c r="BD53" s="116" t="str">
        <f>IF(BD52="","",VLOOKUP(BD52,シフト記号表!$C$5:$W$46,21,FALSE))</f>
        <v/>
      </c>
      <c r="BE53" s="116" t="str">
        <f>IF(BE52="","",VLOOKUP(BE52,シフト記号表!$C$5:$W$46,21,FALSE))</f>
        <v/>
      </c>
      <c r="BF53" s="1136">
        <f>IF($BI$3="計画",SUM(AA53:BB53),IF($BI$3="実績",SUM(AA53:BE53),""))</f>
        <v>0</v>
      </c>
      <c r="BG53" s="1137"/>
      <c r="BH53" s="1138">
        <f>IF($BI$3="計画",BF53/4,IF($BI$3="実績",(BF53/($BI$7/7)),""))</f>
        <v>0</v>
      </c>
      <c r="BI53" s="1139"/>
      <c r="BJ53" s="1143"/>
      <c r="BK53" s="1144"/>
      <c r="BL53" s="1144"/>
      <c r="BM53" s="1144"/>
      <c r="BN53" s="1145"/>
    </row>
    <row r="54" spans="2:66" ht="20.25" customHeight="1">
      <c r="B54" s="144"/>
      <c r="C54" s="1190"/>
      <c r="D54" s="1194"/>
      <c r="E54" s="1192"/>
      <c r="F54" s="1193"/>
      <c r="G54" s="1105"/>
      <c r="H54" s="1106"/>
      <c r="I54" s="1107">
        <f>G53</f>
        <v>0</v>
      </c>
      <c r="J54" s="1106"/>
      <c r="K54" s="1107">
        <f>M53</f>
        <v>0</v>
      </c>
      <c r="L54" s="1106"/>
      <c r="M54" s="1214"/>
      <c r="N54" s="1215"/>
      <c r="O54" s="1216"/>
      <c r="P54" s="1217"/>
      <c r="Q54" s="1217"/>
      <c r="R54" s="1218"/>
      <c r="S54" s="1206"/>
      <c r="T54" s="1147"/>
      <c r="U54" s="1207"/>
      <c r="V54" s="143" t="s">
        <v>121</v>
      </c>
      <c r="W54" s="142"/>
      <c r="X54" s="142"/>
      <c r="Y54" s="141"/>
      <c r="Z54" s="140"/>
      <c r="AA54" s="138" t="str">
        <f>IF(AA52="","",VLOOKUP(AA52,シフト記号表!$C$5:$Y$46,23,FALSE))</f>
        <v/>
      </c>
      <c r="AB54" s="137" t="str">
        <f>IF(AB52="","",VLOOKUP(AB52,シフト記号表!$C$5:$Y$46,23,FALSE))</f>
        <v/>
      </c>
      <c r="AC54" s="137" t="str">
        <f>IF(AC52="","",VLOOKUP(AC52,シフト記号表!$C$5:$Y$46,23,FALSE))</f>
        <v/>
      </c>
      <c r="AD54" s="137" t="str">
        <f>IF(AD52="","",VLOOKUP(AD52,シフト記号表!$C$5:$Y$46,23,FALSE))</f>
        <v/>
      </c>
      <c r="AE54" s="137" t="str">
        <f>IF(AE52="","",VLOOKUP(AE52,シフト記号表!$C$5:$Y$46,23,FALSE))</f>
        <v/>
      </c>
      <c r="AF54" s="137" t="str">
        <f>IF(AF52="","",VLOOKUP(AF52,シフト記号表!$C$5:$Y$46,23,FALSE))</f>
        <v/>
      </c>
      <c r="AG54" s="139" t="str">
        <f>IF(AG52="","",VLOOKUP(AG52,シフト記号表!$C$5:$Y$46,23,FALSE))</f>
        <v/>
      </c>
      <c r="AH54" s="138" t="str">
        <f>IF(AH52="","",VLOOKUP(AH52,シフト記号表!$C$5:$Y$46,23,FALSE))</f>
        <v/>
      </c>
      <c r="AI54" s="137" t="str">
        <f>IF(AI52="","",VLOOKUP(AI52,シフト記号表!$C$5:$Y$46,23,FALSE))</f>
        <v/>
      </c>
      <c r="AJ54" s="137" t="str">
        <f>IF(AJ52="","",VLOOKUP(AJ52,シフト記号表!$C$5:$Y$46,23,FALSE))</f>
        <v/>
      </c>
      <c r="AK54" s="137" t="str">
        <f>IF(AK52="","",VLOOKUP(AK52,シフト記号表!$C$5:$Y$46,23,FALSE))</f>
        <v/>
      </c>
      <c r="AL54" s="137" t="str">
        <f>IF(AL52="","",VLOOKUP(AL52,シフト記号表!$C$5:$Y$46,23,FALSE))</f>
        <v/>
      </c>
      <c r="AM54" s="137" t="str">
        <f>IF(AM52="","",VLOOKUP(AM52,シフト記号表!$C$5:$Y$46,23,FALSE))</f>
        <v/>
      </c>
      <c r="AN54" s="139" t="str">
        <f>IF(AN52="","",VLOOKUP(AN52,シフト記号表!$C$5:$Y$46,23,FALSE))</f>
        <v/>
      </c>
      <c r="AO54" s="138" t="str">
        <f>IF(AO52="","",VLOOKUP(AO52,シフト記号表!$C$5:$Y$46,23,FALSE))</f>
        <v/>
      </c>
      <c r="AP54" s="137" t="str">
        <f>IF(AP52="","",VLOOKUP(AP52,シフト記号表!$C$5:$Y$46,23,FALSE))</f>
        <v/>
      </c>
      <c r="AQ54" s="137" t="str">
        <f>IF(AQ52="","",VLOOKUP(AQ52,シフト記号表!$C$5:$Y$46,23,FALSE))</f>
        <v/>
      </c>
      <c r="AR54" s="137" t="str">
        <f>IF(AR52="","",VLOOKUP(AR52,シフト記号表!$C$5:$Y$46,23,FALSE))</f>
        <v/>
      </c>
      <c r="AS54" s="137" t="str">
        <f>IF(AS52="","",VLOOKUP(AS52,シフト記号表!$C$5:$Y$46,23,FALSE))</f>
        <v/>
      </c>
      <c r="AT54" s="137" t="str">
        <f>IF(AT52="","",VLOOKUP(AT52,シフト記号表!$C$5:$Y$46,23,FALSE))</f>
        <v/>
      </c>
      <c r="AU54" s="139" t="str">
        <f>IF(AU52="","",VLOOKUP(AU52,シフト記号表!$C$5:$Y$46,23,FALSE))</f>
        <v/>
      </c>
      <c r="AV54" s="138" t="str">
        <f>IF(AV52="","",VLOOKUP(AV52,シフト記号表!$C$5:$Y$46,23,FALSE))</f>
        <v/>
      </c>
      <c r="AW54" s="137" t="str">
        <f>IF(AW52="","",VLOOKUP(AW52,シフト記号表!$C$5:$Y$46,23,FALSE))</f>
        <v/>
      </c>
      <c r="AX54" s="137" t="str">
        <f>IF(AX52="","",VLOOKUP(AX52,シフト記号表!$C$5:$Y$46,23,FALSE))</f>
        <v/>
      </c>
      <c r="AY54" s="137" t="str">
        <f>IF(AY52="","",VLOOKUP(AY52,シフト記号表!$C$5:$Y$46,23,FALSE))</f>
        <v/>
      </c>
      <c r="AZ54" s="137" t="str">
        <f>IF(AZ52="","",VLOOKUP(AZ52,シフト記号表!$C$5:$Y$46,23,FALSE))</f>
        <v/>
      </c>
      <c r="BA54" s="137" t="str">
        <f>IF(BA52="","",VLOOKUP(BA52,シフト記号表!$C$5:$Y$46,23,FALSE))</f>
        <v/>
      </c>
      <c r="BB54" s="139" t="str">
        <f>IF(BB52="","",VLOOKUP(BB52,シフト記号表!$C$5:$Y$46,23,FALSE))</f>
        <v/>
      </c>
      <c r="BC54" s="138" t="str">
        <f>IF(BC52="","",VLOOKUP(BC52,シフト記号表!$C$5:$Y$46,23,FALSE))</f>
        <v/>
      </c>
      <c r="BD54" s="137" t="str">
        <f>IF(BD52="","",VLOOKUP(BD52,シフト記号表!$C$5:$Y$46,23,FALSE))</f>
        <v/>
      </c>
      <c r="BE54" s="137" t="str">
        <f>IF(BE52="","",VLOOKUP(BE52,シフト記号表!$C$5:$Y$46,23,FALSE))</f>
        <v/>
      </c>
      <c r="BF54" s="1179">
        <f>IF($BI$3="計画",SUM(AA54:BB54),IF($BI$3="実績",SUM(AA54:BE54),""))</f>
        <v>0</v>
      </c>
      <c r="BG54" s="1180"/>
      <c r="BH54" s="1181">
        <f>IF($BI$3="計画",BF54/4,IF($BI$3="実績",(BF54/($BI$7/7)),""))</f>
        <v>0</v>
      </c>
      <c r="BI54" s="1182"/>
      <c r="BJ54" s="1146"/>
      <c r="BK54" s="1147"/>
      <c r="BL54" s="1147"/>
      <c r="BM54" s="1147"/>
      <c r="BN54" s="1148"/>
    </row>
    <row r="55" spans="2:66" ht="20.25" customHeight="1">
      <c r="B55" s="136"/>
      <c r="C55" s="1189"/>
      <c r="D55" s="1191"/>
      <c r="E55" s="1192"/>
      <c r="F55" s="1193"/>
      <c r="G55" s="1130"/>
      <c r="H55" s="1131"/>
      <c r="I55" s="124"/>
      <c r="J55" s="123"/>
      <c r="K55" s="124"/>
      <c r="L55" s="123"/>
      <c r="M55" s="1197"/>
      <c r="N55" s="1198"/>
      <c r="O55" s="1134"/>
      <c r="P55" s="1135"/>
      <c r="Q55" s="1135"/>
      <c r="R55" s="1131"/>
      <c r="S55" s="1201"/>
      <c r="T55" s="1202"/>
      <c r="U55" s="1203"/>
      <c r="V55" s="148" t="s">
        <v>123</v>
      </c>
      <c r="W55" s="147"/>
      <c r="X55" s="147"/>
      <c r="Y55" s="146"/>
      <c r="Z55" s="145"/>
      <c r="AA55" s="128"/>
      <c r="AB55" s="127"/>
      <c r="AC55" s="127"/>
      <c r="AD55" s="127"/>
      <c r="AE55" s="127"/>
      <c r="AF55" s="127"/>
      <c r="AG55" s="129"/>
      <c r="AH55" s="128"/>
      <c r="AI55" s="127"/>
      <c r="AJ55" s="127"/>
      <c r="AK55" s="127"/>
      <c r="AL55" s="127"/>
      <c r="AM55" s="127"/>
      <c r="AN55" s="129"/>
      <c r="AO55" s="128"/>
      <c r="AP55" s="127"/>
      <c r="AQ55" s="127"/>
      <c r="AR55" s="127"/>
      <c r="AS55" s="127"/>
      <c r="AT55" s="127"/>
      <c r="AU55" s="129"/>
      <c r="AV55" s="128"/>
      <c r="AW55" s="127"/>
      <c r="AX55" s="127"/>
      <c r="AY55" s="127"/>
      <c r="AZ55" s="127"/>
      <c r="BA55" s="127"/>
      <c r="BB55" s="129"/>
      <c r="BC55" s="128"/>
      <c r="BD55" s="127"/>
      <c r="BE55" s="126"/>
      <c r="BF55" s="1208"/>
      <c r="BG55" s="1209"/>
      <c r="BH55" s="1227"/>
      <c r="BI55" s="1228"/>
      <c r="BJ55" s="1225"/>
      <c r="BK55" s="1202"/>
      <c r="BL55" s="1202"/>
      <c r="BM55" s="1202"/>
      <c r="BN55" s="1226"/>
    </row>
    <row r="56" spans="2:66" ht="20.25" customHeight="1">
      <c r="B56" s="125">
        <f>B53+1</f>
        <v>13</v>
      </c>
      <c r="C56" s="1190"/>
      <c r="D56" s="1194"/>
      <c r="E56" s="1192"/>
      <c r="F56" s="1193"/>
      <c r="G56" s="1130"/>
      <c r="H56" s="1131"/>
      <c r="I56" s="124"/>
      <c r="J56" s="123"/>
      <c r="K56" s="124"/>
      <c r="L56" s="123"/>
      <c r="M56" s="1132"/>
      <c r="N56" s="1133"/>
      <c r="O56" s="1134"/>
      <c r="P56" s="1135"/>
      <c r="Q56" s="1135"/>
      <c r="R56" s="1131"/>
      <c r="S56" s="1204"/>
      <c r="T56" s="1144"/>
      <c r="U56" s="1205"/>
      <c r="V56" s="122" t="s">
        <v>122</v>
      </c>
      <c r="W56" s="121"/>
      <c r="X56" s="121"/>
      <c r="Y56" s="120"/>
      <c r="Z56" s="119"/>
      <c r="AA56" s="117" t="str">
        <f>IF(AA55="","",VLOOKUP(AA55,シフト記号表!$C$5:$W$46,21,FALSE))</f>
        <v/>
      </c>
      <c r="AB56" s="116" t="str">
        <f>IF(AB55="","",VLOOKUP(AB55,シフト記号表!$C$5:$W$46,21,FALSE))</f>
        <v/>
      </c>
      <c r="AC56" s="116" t="str">
        <f>IF(AC55="","",VLOOKUP(AC55,シフト記号表!$C$5:$W$46,21,FALSE))</f>
        <v/>
      </c>
      <c r="AD56" s="116" t="str">
        <f>IF(AD55="","",VLOOKUP(AD55,シフト記号表!$C$5:$W$46,21,FALSE))</f>
        <v/>
      </c>
      <c r="AE56" s="116" t="str">
        <f>IF(AE55="","",VLOOKUP(AE55,シフト記号表!$C$5:$W$46,21,FALSE))</f>
        <v/>
      </c>
      <c r="AF56" s="116" t="str">
        <f>IF(AF55="","",VLOOKUP(AF55,シフト記号表!$C$5:$W$46,21,FALSE))</f>
        <v/>
      </c>
      <c r="AG56" s="118" t="str">
        <f>IF(AG55="","",VLOOKUP(AG55,シフト記号表!$C$5:$W$46,21,FALSE))</f>
        <v/>
      </c>
      <c r="AH56" s="117" t="str">
        <f>IF(AH55="","",VLOOKUP(AH55,シフト記号表!$C$5:$W$46,21,FALSE))</f>
        <v/>
      </c>
      <c r="AI56" s="116" t="str">
        <f>IF(AI55="","",VLOOKUP(AI55,シフト記号表!$C$5:$W$46,21,FALSE))</f>
        <v/>
      </c>
      <c r="AJ56" s="116" t="str">
        <f>IF(AJ55="","",VLOOKUP(AJ55,シフト記号表!$C$5:$W$46,21,FALSE))</f>
        <v/>
      </c>
      <c r="AK56" s="116" t="str">
        <f>IF(AK55="","",VLOOKUP(AK55,シフト記号表!$C$5:$W$46,21,FALSE))</f>
        <v/>
      </c>
      <c r="AL56" s="116" t="str">
        <f>IF(AL55="","",VLOOKUP(AL55,シフト記号表!$C$5:$W$46,21,FALSE))</f>
        <v/>
      </c>
      <c r="AM56" s="116" t="str">
        <f>IF(AM55="","",VLOOKUP(AM55,シフト記号表!$C$5:$W$46,21,FALSE))</f>
        <v/>
      </c>
      <c r="AN56" s="118" t="str">
        <f>IF(AN55="","",VLOOKUP(AN55,シフト記号表!$C$5:$W$46,21,FALSE))</f>
        <v/>
      </c>
      <c r="AO56" s="117" t="str">
        <f>IF(AO55="","",VLOOKUP(AO55,シフト記号表!$C$5:$W$46,21,FALSE))</f>
        <v/>
      </c>
      <c r="AP56" s="116" t="str">
        <f>IF(AP55="","",VLOOKUP(AP55,シフト記号表!$C$5:$W$46,21,FALSE))</f>
        <v/>
      </c>
      <c r="AQ56" s="116" t="str">
        <f>IF(AQ55="","",VLOOKUP(AQ55,シフト記号表!$C$5:$W$46,21,FALSE))</f>
        <v/>
      </c>
      <c r="AR56" s="116" t="str">
        <f>IF(AR55="","",VLOOKUP(AR55,シフト記号表!$C$5:$W$46,21,FALSE))</f>
        <v/>
      </c>
      <c r="AS56" s="116" t="str">
        <f>IF(AS55="","",VLOOKUP(AS55,シフト記号表!$C$5:$W$46,21,FALSE))</f>
        <v/>
      </c>
      <c r="AT56" s="116" t="str">
        <f>IF(AT55="","",VLOOKUP(AT55,シフト記号表!$C$5:$W$46,21,FALSE))</f>
        <v/>
      </c>
      <c r="AU56" s="118" t="str">
        <f>IF(AU55="","",VLOOKUP(AU55,シフト記号表!$C$5:$W$46,21,FALSE))</f>
        <v/>
      </c>
      <c r="AV56" s="117" t="str">
        <f>IF(AV55="","",VLOOKUP(AV55,シフト記号表!$C$5:$W$46,21,FALSE))</f>
        <v/>
      </c>
      <c r="AW56" s="116" t="str">
        <f>IF(AW55="","",VLOOKUP(AW55,シフト記号表!$C$5:$W$46,21,FALSE))</f>
        <v/>
      </c>
      <c r="AX56" s="116" t="str">
        <f>IF(AX55="","",VLOOKUP(AX55,シフト記号表!$C$5:$W$46,21,FALSE))</f>
        <v/>
      </c>
      <c r="AY56" s="116" t="str">
        <f>IF(AY55="","",VLOOKUP(AY55,シフト記号表!$C$5:$W$46,21,FALSE))</f>
        <v/>
      </c>
      <c r="AZ56" s="116" t="str">
        <f>IF(AZ55="","",VLOOKUP(AZ55,シフト記号表!$C$5:$W$46,21,FALSE))</f>
        <v/>
      </c>
      <c r="BA56" s="116" t="str">
        <f>IF(BA55="","",VLOOKUP(BA55,シフト記号表!$C$5:$W$46,21,FALSE))</f>
        <v/>
      </c>
      <c r="BB56" s="118" t="str">
        <f>IF(BB55="","",VLOOKUP(BB55,シフト記号表!$C$5:$W$46,21,FALSE))</f>
        <v/>
      </c>
      <c r="BC56" s="117" t="str">
        <f>IF(BC55="","",VLOOKUP(BC55,シフト記号表!$C$5:$W$46,21,FALSE))</f>
        <v/>
      </c>
      <c r="BD56" s="116" t="str">
        <f>IF(BD55="","",VLOOKUP(BD55,シフト記号表!$C$5:$W$46,21,FALSE))</f>
        <v/>
      </c>
      <c r="BE56" s="116" t="str">
        <f>IF(BE55="","",VLOOKUP(BE55,シフト記号表!$C$5:$W$46,21,FALSE))</f>
        <v/>
      </c>
      <c r="BF56" s="1136">
        <f>IF($BI$3="計画",SUM(AA56:BB56),IF($BI$3="実績",SUM(AA56:BE56),""))</f>
        <v>0</v>
      </c>
      <c r="BG56" s="1137"/>
      <c r="BH56" s="1138">
        <f>IF($BI$3="計画",BF56/4,IF($BI$3="実績",(BF56/($BI$7/7)),""))</f>
        <v>0</v>
      </c>
      <c r="BI56" s="1139"/>
      <c r="BJ56" s="1143"/>
      <c r="BK56" s="1144"/>
      <c r="BL56" s="1144"/>
      <c r="BM56" s="1144"/>
      <c r="BN56" s="1145"/>
    </row>
    <row r="57" spans="2:66" ht="20.25" customHeight="1">
      <c r="B57" s="144"/>
      <c r="C57" s="1190"/>
      <c r="D57" s="1194"/>
      <c r="E57" s="1192"/>
      <c r="F57" s="1193"/>
      <c r="G57" s="1105"/>
      <c r="H57" s="1106"/>
      <c r="I57" s="1107">
        <f>G56</f>
        <v>0</v>
      </c>
      <c r="J57" s="1106"/>
      <c r="K57" s="1107">
        <f>M56</f>
        <v>0</v>
      </c>
      <c r="L57" s="1106"/>
      <c r="M57" s="1214"/>
      <c r="N57" s="1215"/>
      <c r="O57" s="1216"/>
      <c r="P57" s="1217"/>
      <c r="Q57" s="1217"/>
      <c r="R57" s="1218"/>
      <c r="S57" s="1206"/>
      <c r="T57" s="1147"/>
      <c r="U57" s="1207"/>
      <c r="V57" s="143" t="s">
        <v>121</v>
      </c>
      <c r="W57" s="142"/>
      <c r="X57" s="142"/>
      <c r="Y57" s="141"/>
      <c r="Z57" s="140"/>
      <c r="AA57" s="138" t="str">
        <f>IF(AA55="","",VLOOKUP(AA55,シフト記号表!$C$5:$Y$46,23,FALSE))</f>
        <v/>
      </c>
      <c r="AB57" s="137" t="str">
        <f>IF(AB55="","",VLOOKUP(AB55,シフト記号表!$C$5:$Y$46,23,FALSE))</f>
        <v/>
      </c>
      <c r="AC57" s="137" t="str">
        <f>IF(AC55="","",VLOOKUP(AC55,シフト記号表!$C$5:$Y$46,23,FALSE))</f>
        <v/>
      </c>
      <c r="AD57" s="137" t="str">
        <f>IF(AD55="","",VLOOKUP(AD55,シフト記号表!$C$5:$Y$46,23,FALSE))</f>
        <v/>
      </c>
      <c r="AE57" s="137" t="str">
        <f>IF(AE55="","",VLOOKUP(AE55,シフト記号表!$C$5:$Y$46,23,FALSE))</f>
        <v/>
      </c>
      <c r="AF57" s="137" t="str">
        <f>IF(AF55="","",VLOOKUP(AF55,シフト記号表!$C$5:$Y$46,23,FALSE))</f>
        <v/>
      </c>
      <c r="AG57" s="139" t="str">
        <f>IF(AG55="","",VLOOKUP(AG55,シフト記号表!$C$5:$Y$46,23,FALSE))</f>
        <v/>
      </c>
      <c r="AH57" s="138" t="str">
        <f>IF(AH55="","",VLOOKUP(AH55,シフト記号表!$C$5:$Y$46,23,FALSE))</f>
        <v/>
      </c>
      <c r="AI57" s="137" t="str">
        <f>IF(AI55="","",VLOOKUP(AI55,シフト記号表!$C$5:$Y$46,23,FALSE))</f>
        <v/>
      </c>
      <c r="AJ57" s="137" t="str">
        <f>IF(AJ55="","",VLOOKUP(AJ55,シフト記号表!$C$5:$Y$46,23,FALSE))</f>
        <v/>
      </c>
      <c r="AK57" s="137" t="str">
        <f>IF(AK55="","",VLOOKUP(AK55,シフト記号表!$C$5:$Y$46,23,FALSE))</f>
        <v/>
      </c>
      <c r="AL57" s="137" t="str">
        <f>IF(AL55="","",VLOOKUP(AL55,シフト記号表!$C$5:$Y$46,23,FALSE))</f>
        <v/>
      </c>
      <c r="AM57" s="137" t="str">
        <f>IF(AM55="","",VLOOKUP(AM55,シフト記号表!$C$5:$Y$46,23,FALSE))</f>
        <v/>
      </c>
      <c r="AN57" s="139" t="str">
        <f>IF(AN55="","",VLOOKUP(AN55,シフト記号表!$C$5:$Y$46,23,FALSE))</f>
        <v/>
      </c>
      <c r="AO57" s="138" t="str">
        <f>IF(AO55="","",VLOOKUP(AO55,シフト記号表!$C$5:$Y$46,23,FALSE))</f>
        <v/>
      </c>
      <c r="AP57" s="137" t="str">
        <f>IF(AP55="","",VLOOKUP(AP55,シフト記号表!$C$5:$Y$46,23,FALSE))</f>
        <v/>
      </c>
      <c r="AQ57" s="137" t="str">
        <f>IF(AQ55="","",VLOOKUP(AQ55,シフト記号表!$C$5:$Y$46,23,FALSE))</f>
        <v/>
      </c>
      <c r="AR57" s="137" t="str">
        <f>IF(AR55="","",VLOOKUP(AR55,シフト記号表!$C$5:$Y$46,23,FALSE))</f>
        <v/>
      </c>
      <c r="AS57" s="137" t="str">
        <f>IF(AS55="","",VLOOKUP(AS55,シフト記号表!$C$5:$Y$46,23,FALSE))</f>
        <v/>
      </c>
      <c r="AT57" s="137" t="str">
        <f>IF(AT55="","",VLOOKUP(AT55,シフト記号表!$C$5:$Y$46,23,FALSE))</f>
        <v/>
      </c>
      <c r="AU57" s="139" t="str">
        <f>IF(AU55="","",VLOOKUP(AU55,シフト記号表!$C$5:$Y$46,23,FALSE))</f>
        <v/>
      </c>
      <c r="AV57" s="138" t="str">
        <f>IF(AV55="","",VLOOKUP(AV55,シフト記号表!$C$5:$Y$46,23,FALSE))</f>
        <v/>
      </c>
      <c r="AW57" s="137" t="str">
        <f>IF(AW55="","",VLOOKUP(AW55,シフト記号表!$C$5:$Y$46,23,FALSE))</f>
        <v/>
      </c>
      <c r="AX57" s="137" t="str">
        <f>IF(AX55="","",VLOOKUP(AX55,シフト記号表!$C$5:$Y$46,23,FALSE))</f>
        <v/>
      </c>
      <c r="AY57" s="137" t="str">
        <f>IF(AY55="","",VLOOKUP(AY55,シフト記号表!$C$5:$Y$46,23,FALSE))</f>
        <v/>
      </c>
      <c r="AZ57" s="137" t="str">
        <f>IF(AZ55="","",VLOOKUP(AZ55,シフト記号表!$C$5:$Y$46,23,FALSE))</f>
        <v/>
      </c>
      <c r="BA57" s="137" t="str">
        <f>IF(BA55="","",VLOOKUP(BA55,シフト記号表!$C$5:$Y$46,23,FALSE))</f>
        <v/>
      </c>
      <c r="BB57" s="139" t="str">
        <f>IF(BB55="","",VLOOKUP(BB55,シフト記号表!$C$5:$Y$46,23,FALSE))</f>
        <v/>
      </c>
      <c r="BC57" s="138" t="str">
        <f>IF(BC55="","",VLOOKUP(BC55,シフト記号表!$C$5:$Y$46,23,FALSE))</f>
        <v/>
      </c>
      <c r="BD57" s="137" t="str">
        <f>IF(BD55="","",VLOOKUP(BD55,シフト記号表!$C$5:$Y$46,23,FALSE))</f>
        <v/>
      </c>
      <c r="BE57" s="137" t="str">
        <f>IF(BE55="","",VLOOKUP(BE55,シフト記号表!$C$5:$Y$46,23,FALSE))</f>
        <v/>
      </c>
      <c r="BF57" s="1179">
        <f>IF($BI$3="計画",SUM(AA57:BB57),IF($BI$3="実績",SUM(AA57:BE57),""))</f>
        <v>0</v>
      </c>
      <c r="BG57" s="1180"/>
      <c r="BH57" s="1181">
        <f>IF($BI$3="計画",BF57/4,IF($BI$3="実績",(BF57/($BI$7/7)),""))</f>
        <v>0</v>
      </c>
      <c r="BI57" s="1182"/>
      <c r="BJ57" s="1146"/>
      <c r="BK57" s="1147"/>
      <c r="BL57" s="1147"/>
      <c r="BM57" s="1147"/>
      <c r="BN57" s="1148"/>
    </row>
    <row r="58" spans="2:66" ht="20.25" customHeight="1">
      <c r="B58" s="136"/>
      <c r="C58" s="1189"/>
      <c r="D58" s="1191"/>
      <c r="E58" s="1192"/>
      <c r="F58" s="1193"/>
      <c r="G58" s="1130"/>
      <c r="H58" s="1131"/>
      <c r="I58" s="124"/>
      <c r="J58" s="123"/>
      <c r="K58" s="124"/>
      <c r="L58" s="123"/>
      <c r="M58" s="1197"/>
      <c r="N58" s="1198"/>
      <c r="O58" s="1134"/>
      <c r="P58" s="1135"/>
      <c r="Q58" s="1135"/>
      <c r="R58" s="1131"/>
      <c r="S58" s="1201"/>
      <c r="T58" s="1202"/>
      <c r="U58" s="1203"/>
      <c r="V58" s="148" t="s">
        <v>123</v>
      </c>
      <c r="W58" s="147"/>
      <c r="X58" s="147"/>
      <c r="Y58" s="146"/>
      <c r="Z58" s="145"/>
      <c r="AA58" s="128"/>
      <c r="AB58" s="127"/>
      <c r="AC58" s="127"/>
      <c r="AD58" s="127"/>
      <c r="AE58" s="127"/>
      <c r="AF58" s="127"/>
      <c r="AG58" s="129"/>
      <c r="AH58" s="128"/>
      <c r="AI58" s="127"/>
      <c r="AJ58" s="127"/>
      <c r="AK58" s="127"/>
      <c r="AL58" s="127"/>
      <c r="AM58" s="127"/>
      <c r="AN58" s="129"/>
      <c r="AO58" s="128"/>
      <c r="AP58" s="127"/>
      <c r="AQ58" s="127"/>
      <c r="AR58" s="127"/>
      <c r="AS58" s="127"/>
      <c r="AT58" s="127"/>
      <c r="AU58" s="129"/>
      <c r="AV58" s="128"/>
      <c r="AW58" s="127"/>
      <c r="AX58" s="127"/>
      <c r="AY58" s="127"/>
      <c r="AZ58" s="127"/>
      <c r="BA58" s="127"/>
      <c r="BB58" s="129"/>
      <c r="BC58" s="128"/>
      <c r="BD58" s="127"/>
      <c r="BE58" s="126"/>
      <c r="BF58" s="1208"/>
      <c r="BG58" s="1209"/>
      <c r="BH58" s="1227"/>
      <c r="BI58" s="1228"/>
      <c r="BJ58" s="1225"/>
      <c r="BK58" s="1202"/>
      <c r="BL58" s="1202"/>
      <c r="BM58" s="1202"/>
      <c r="BN58" s="1226"/>
    </row>
    <row r="59" spans="2:66" ht="20.25" customHeight="1">
      <c r="B59" s="125">
        <f>B56+1</f>
        <v>14</v>
      </c>
      <c r="C59" s="1190"/>
      <c r="D59" s="1194"/>
      <c r="E59" s="1192"/>
      <c r="F59" s="1193"/>
      <c r="G59" s="1130"/>
      <c r="H59" s="1131"/>
      <c r="I59" s="124"/>
      <c r="J59" s="123"/>
      <c r="K59" s="124"/>
      <c r="L59" s="123"/>
      <c r="M59" s="1132"/>
      <c r="N59" s="1133"/>
      <c r="O59" s="1134"/>
      <c r="P59" s="1135"/>
      <c r="Q59" s="1135"/>
      <c r="R59" s="1131"/>
      <c r="S59" s="1204"/>
      <c r="T59" s="1144"/>
      <c r="U59" s="1205"/>
      <c r="V59" s="122" t="s">
        <v>122</v>
      </c>
      <c r="W59" s="121"/>
      <c r="X59" s="121"/>
      <c r="Y59" s="120"/>
      <c r="Z59" s="119"/>
      <c r="AA59" s="117" t="str">
        <f>IF(AA58="","",VLOOKUP(AA58,シフト記号表!$C$5:$W$46,21,FALSE))</f>
        <v/>
      </c>
      <c r="AB59" s="116" t="str">
        <f>IF(AB58="","",VLOOKUP(AB58,シフト記号表!$C$5:$W$46,21,FALSE))</f>
        <v/>
      </c>
      <c r="AC59" s="116" t="str">
        <f>IF(AC58="","",VLOOKUP(AC58,シフト記号表!$C$5:$W$46,21,FALSE))</f>
        <v/>
      </c>
      <c r="AD59" s="116" t="str">
        <f>IF(AD58="","",VLOOKUP(AD58,シフト記号表!$C$5:$W$46,21,FALSE))</f>
        <v/>
      </c>
      <c r="AE59" s="116" t="str">
        <f>IF(AE58="","",VLOOKUP(AE58,シフト記号表!$C$5:$W$46,21,FALSE))</f>
        <v/>
      </c>
      <c r="AF59" s="116" t="str">
        <f>IF(AF58="","",VLOOKUP(AF58,シフト記号表!$C$5:$W$46,21,FALSE))</f>
        <v/>
      </c>
      <c r="AG59" s="118" t="str">
        <f>IF(AG58="","",VLOOKUP(AG58,シフト記号表!$C$5:$W$46,21,FALSE))</f>
        <v/>
      </c>
      <c r="AH59" s="117" t="str">
        <f>IF(AH58="","",VLOOKUP(AH58,シフト記号表!$C$5:$W$46,21,FALSE))</f>
        <v/>
      </c>
      <c r="AI59" s="116" t="str">
        <f>IF(AI58="","",VLOOKUP(AI58,シフト記号表!$C$5:$W$46,21,FALSE))</f>
        <v/>
      </c>
      <c r="AJ59" s="116" t="str">
        <f>IF(AJ58="","",VLOOKUP(AJ58,シフト記号表!$C$5:$W$46,21,FALSE))</f>
        <v/>
      </c>
      <c r="AK59" s="116" t="str">
        <f>IF(AK58="","",VLOOKUP(AK58,シフト記号表!$C$5:$W$46,21,FALSE))</f>
        <v/>
      </c>
      <c r="AL59" s="116" t="str">
        <f>IF(AL58="","",VLOOKUP(AL58,シフト記号表!$C$5:$W$46,21,FALSE))</f>
        <v/>
      </c>
      <c r="AM59" s="116" t="str">
        <f>IF(AM58="","",VLOOKUP(AM58,シフト記号表!$C$5:$W$46,21,FALSE))</f>
        <v/>
      </c>
      <c r="AN59" s="118" t="str">
        <f>IF(AN58="","",VLOOKUP(AN58,シフト記号表!$C$5:$W$46,21,FALSE))</f>
        <v/>
      </c>
      <c r="AO59" s="117" t="str">
        <f>IF(AO58="","",VLOOKUP(AO58,シフト記号表!$C$5:$W$46,21,FALSE))</f>
        <v/>
      </c>
      <c r="AP59" s="116" t="str">
        <f>IF(AP58="","",VLOOKUP(AP58,シフト記号表!$C$5:$W$46,21,FALSE))</f>
        <v/>
      </c>
      <c r="AQ59" s="116" t="str">
        <f>IF(AQ58="","",VLOOKUP(AQ58,シフト記号表!$C$5:$W$46,21,FALSE))</f>
        <v/>
      </c>
      <c r="AR59" s="116" t="str">
        <f>IF(AR58="","",VLOOKUP(AR58,シフト記号表!$C$5:$W$46,21,FALSE))</f>
        <v/>
      </c>
      <c r="AS59" s="116" t="str">
        <f>IF(AS58="","",VLOOKUP(AS58,シフト記号表!$C$5:$W$46,21,FALSE))</f>
        <v/>
      </c>
      <c r="AT59" s="116" t="str">
        <f>IF(AT58="","",VLOOKUP(AT58,シフト記号表!$C$5:$W$46,21,FALSE))</f>
        <v/>
      </c>
      <c r="AU59" s="118" t="str">
        <f>IF(AU58="","",VLOOKUP(AU58,シフト記号表!$C$5:$W$46,21,FALSE))</f>
        <v/>
      </c>
      <c r="AV59" s="117" t="str">
        <f>IF(AV58="","",VLOOKUP(AV58,シフト記号表!$C$5:$W$46,21,FALSE))</f>
        <v/>
      </c>
      <c r="AW59" s="116" t="str">
        <f>IF(AW58="","",VLOOKUP(AW58,シフト記号表!$C$5:$W$46,21,FALSE))</f>
        <v/>
      </c>
      <c r="AX59" s="116" t="str">
        <f>IF(AX58="","",VLOOKUP(AX58,シフト記号表!$C$5:$W$46,21,FALSE))</f>
        <v/>
      </c>
      <c r="AY59" s="116" t="str">
        <f>IF(AY58="","",VLOOKUP(AY58,シフト記号表!$C$5:$W$46,21,FALSE))</f>
        <v/>
      </c>
      <c r="AZ59" s="116" t="str">
        <f>IF(AZ58="","",VLOOKUP(AZ58,シフト記号表!$C$5:$W$46,21,FALSE))</f>
        <v/>
      </c>
      <c r="BA59" s="116" t="str">
        <f>IF(BA58="","",VLOOKUP(BA58,シフト記号表!$C$5:$W$46,21,FALSE))</f>
        <v/>
      </c>
      <c r="BB59" s="118" t="str">
        <f>IF(BB58="","",VLOOKUP(BB58,シフト記号表!$C$5:$W$46,21,FALSE))</f>
        <v/>
      </c>
      <c r="BC59" s="117" t="str">
        <f>IF(BC58="","",VLOOKUP(BC58,シフト記号表!$C$5:$W$46,21,FALSE))</f>
        <v/>
      </c>
      <c r="BD59" s="116" t="str">
        <f>IF(BD58="","",VLOOKUP(BD58,シフト記号表!$C$5:$W$46,21,FALSE))</f>
        <v/>
      </c>
      <c r="BE59" s="116" t="str">
        <f>IF(BE58="","",VLOOKUP(BE58,シフト記号表!$C$5:$W$46,21,FALSE))</f>
        <v/>
      </c>
      <c r="BF59" s="1136">
        <f>IF($BI$3="計画",SUM(AA59:BB59),IF($BI$3="実績",SUM(AA59:BE59),""))</f>
        <v>0</v>
      </c>
      <c r="BG59" s="1137"/>
      <c r="BH59" s="1138">
        <f>IF($BI$3="計画",BF59/4,IF($BI$3="実績",(BF59/($BI$7/7)),""))</f>
        <v>0</v>
      </c>
      <c r="BI59" s="1139"/>
      <c r="BJ59" s="1143"/>
      <c r="BK59" s="1144"/>
      <c r="BL59" s="1144"/>
      <c r="BM59" s="1144"/>
      <c r="BN59" s="1145"/>
    </row>
    <row r="60" spans="2:66" ht="20.25" customHeight="1">
      <c r="B60" s="144"/>
      <c r="C60" s="1190"/>
      <c r="D60" s="1194"/>
      <c r="E60" s="1192"/>
      <c r="F60" s="1193"/>
      <c r="G60" s="1105"/>
      <c r="H60" s="1106"/>
      <c r="I60" s="1107">
        <f>G59</f>
        <v>0</v>
      </c>
      <c r="J60" s="1106"/>
      <c r="K60" s="1107">
        <f>M59</f>
        <v>0</v>
      </c>
      <c r="L60" s="1106"/>
      <c r="M60" s="1214"/>
      <c r="N60" s="1215"/>
      <c r="O60" s="1216"/>
      <c r="P60" s="1217"/>
      <c r="Q60" s="1217"/>
      <c r="R60" s="1218"/>
      <c r="S60" s="1206"/>
      <c r="T60" s="1147"/>
      <c r="U60" s="1207"/>
      <c r="V60" s="143" t="s">
        <v>121</v>
      </c>
      <c r="W60" s="142"/>
      <c r="X60" s="142"/>
      <c r="Y60" s="141"/>
      <c r="Z60" s="140"/>
      <c r="AA60" s="138" t="str">
        <f>IF(AA58="","",VLOOKUP(AA58,シフト記号表!$C$5:$Y$46,23,FALSE))</f>
        <v/>
      </c>
      <c r="AB60" s="137" t="str">
        <f>IF(AB58="","",VLOOKUP(AB58,シフト記号表!$C$5:$Y$46,23,FALSE))</f>
        <v/>
      </c>
      <c r="AC60" s="137" t="str">
        <f>IF(AC58="","",VLOOKUP(AC58,シフト記号表!$C$5:$Y$46,23,FALSE))</f>
        <v/>
      </c>
      <c r="AD60" s="137" t="str">
        <f>IF(AD58="","",VLOOKUP(AD58,シフト記号表!$C$5:$Y$46,23,FALSE))</f>
        <v/>
      </c>
      <c r="AE60" s="137" t="str">
        <f>IF(AE58="","",VLOOKUP(AE58,シフト記号表!$C$5:$Y$46,23,FALSE))</f>
        <v/>
      </c>
      <c r="AF60" s="137" t="str">
        <f>IF(AF58="","",VLOOKUP(AF58,シフト記号表!$C$5:$Y$46,23,FALSE))</f>
        <v/>
      </c>
      <c r="AG60" s="139" t="str">
        <f>IF(AG58="","",VLOOKUP(AG58,シフト記号表!$C$5:$Y$46,23,FALSE))</f>
        <v/>
      </c>
      <c r="AH60" s="138" t="str">
        <f>IF(AH58="","",VLOOKUP(AH58,シフト記号表!$C$5:$Y$46,23,FALSE))</f>
        <v/>
      </c>
      <c r="AI60" s="137" t="str">
        <f>IF(AI58="","",VLOOKUP(AI58,シフト記号表!$C$5:$Y$46,23,FALSE))</f>
        <v/>
      </c>
      <c r="AJ60" s="137" t="str">
        <f>IF(AJ58="","",VLOOKUP(AJ58,シフト記号表!$C$5:$Y$46,23,FALSE))</f>
        <v/>
      </c>
      <c r="AK60" s="137" t="str">
        <f>IF(AK58="","",VLOOKUP(AK58,シフト記号表!$C$5:$Y$46,23,FALSE))</f>
        <v/>
      </c>
      <c r="AL60" s="137" t="str">
        <f>IF(AL58="","",VLOOKUP(AL58,シフト記号表!$C$5:$Y$46,23,FALSE))</f>
        <v/>
      </c>
      <c r="AM60" s="137" t="str">
        <f>IF(AM58="","",VLOOKUP(AM58,シフト記号表!$C$5:$Y$46,23,FALSE))</f>
        <v/>
      </c>
      <c r="AN60" s="139" t="str">
        <f>IF(AN58="","",VLOOKUP(AN58,シフト記号表!$C$5:$Y$46,23,FALSE))</f>
        <v/>
      </c>
      <c r="AO60" s="138" t="str">
        <f>IF(AO58="","",VLOOKUP(AO58,シフト記号表!$C$5:$Y$46,23,FALSE))</f>
        <v/>
      </c>
      <c r="AP60" s="137" t="str">
        <f>IF(AP58="","",VLOOKUP(AP58,シフト記号表!$C$5:$Y$46,23,FALSE))</f>
        <v/>
      </c>
      <c r="AQ60" s="137" t="str">
        <f>IF(AQ58="","",VLOOKUP(AQ58,シフト記号表!$C$5:$Y$46,23,FALSE))</f>
        <v/>
      </c>
      <c r="AR60" s="137" t="str">
        <f>IF(AR58="","",VLOOKUP(AR58,シフト記号表!$C$5:$Y$46,23,FALSE))</f>
        <v/>
      </c>
      <c r="AS60" s="137" t="str">
        <f>IF(AS58="","",VLOOKUP(AS58,シフト記号表!$C$5:$Y$46,23,FALSE))</f>
        <v/>
      </c>
      <c r="AT60" s="137" t="str">
        <f>IF(AT58="","",VLOOKUP(AT58,シフト記号表!$C$5:$Y$46,23,FALSE))</f>
        <v/>
      </c>
      <c r="AU60" s="139" t="str">
        <f>IF(AU58="","",VLOOKUP(AU58,シフト記号表!$C$5:$Y$46,23,FALSE))</f>
        <v/>
      </c>
      <c r="AV60" s="138" t="str">
        <f>IF(AV58="","",VLOOKUP(AV58,シフト記号表!$C$5:$Y$46,23,FALSE))</f>
        <v/>
      </c>
      <c r="AW60" s="137" t="str">
        <f>IF(AW58="","",VLOOKUP(AW58,シフト記号表!$C$5:$Y$46,23,FALSE))</f>
        <v/>
      </c>
      <c r="AX60" s="137" t="str">
        <f>IF(AX58="","",VLOOKUP(AX58,シフト記号表!$C$5:$Y$46,23,FALSE))</f>
        <v/>
      </c>
      <c r="AY60" s="137" t="str">
        <f>IF(AY58="","",VLOOKUP(AY58,シフト記号表!$C$5:$Y$46,23,FALSE))</f>
        <v/>
      </c>
      <c r="AZ60" s="137" t="str">
        <f>IF(AZ58="","",VLOOKUP(AZ58,シフト記号表!$C$5:$Y$46,23,FALSE))</f>
        <v/>
      </c>
      <c r="BA60" s="137" t="str">
        <f>IF(BA58="","",VLOOKUP(BA58,シフト記号表!$C$5:$Y$46,23,FALSE))</f>
        <v/>
      </c>
      <c r="BB60" s="139" t="str">
        <f>IF(BB58="","",VLOOKUP(BB58,シフト記号表!$C$5:$Y$46,23,FALSE))</f>
        <v/>
      </c>
      <c r="BC60" s="138" t="str">
        <f>IF(BC58="","",VLOOKUP(BC58,シフト記号表!$C$5:$Y$46,23,FALSE))</f>
        <v/>
      </c>
      <c r="BD60" s="137" t="str">
        <f>IF(BD58="","",VLOOKUP(BD58,シフト記号表!$C$5:$Y$46,23,FALSE))</f>
        <v/>
      </c>
      <c r="BE60" s="137" t="str">
        <f>IF(BE58="","",VLOOKUP(BE58,シフト記号表!$C$5:$Y$46,23,FALSE))</f>
        <v/>
      </c>
      <c r="BF60" s="1179">
        <f>IF($BI$3="計画",SUM(AA60:BB60),IF($BI$3="実績",SUM(AA60:BE60),""))</f>
        <v>0</v>
      </c>
      <c r="BG60" s="1180"/>
      <c r="BH60" s="1181">
        <f>IF($BI$3="計画",BF60/4,IF($BI$3="実績",(BF60/($BI$7/7)),""))</f>
        <v>0</v>
      </c>
      <c r="BI60" s="1182"/>
      <c r="BJ60" s="1146"/>
      <c r="BK60" s="1147"/>
      <c r="BL60" s="1147"/>
      <c r="BM60" s="1147"/>
      <c r="BN60" s="1148"/>
    </row>
    <row r="61" spans="2:66" ht="20.25" customHeight="1">
      <c r="B61" s="136"/>
      <c r="C61" s="1189"/>
      <c r="D61" s="1191"/>
      <c r="E61" s="1192"/>
      <c r="F61" s="1193"/>
      <c r="G61" s="1130"/>
      <c r="H61" s="1131"/>
      <c r="I61" s="124"/>
      <c r="J61" s="123"/>
      <c r="K61" s="124"/>
      <c r="L61" s="123"/>
      <c r="M61" s="1197"/>
      <c r="N61" s="1198"/>
      <c r="O61" s="1134"/>
      <c r="P61" s="1135"/>
      <c r="Q61" s="1135"/>
      <c r="R61" s="1131"/>
      <c r="S61" s="1201"/>
      <c r="T61" s="1202"/>
      <c r="U61" s="1203"/>
      <c r="V61" s="148" t="s">
        <v>123</v>
      </c>
      <c r="W61" s="147"/>
      <c r="X61" s="147"/>
      <c r="Y61" s="146"/>
      <c r="Z61" s="145"/>
      <c r="AA61" s="128"/>
      <c r="AB61" s="127"/>
      <c r="AC61" s="127"/>
      <c r="AD61" s="127"/>
      <c r="AE61" s="127"/>
      <c r="AF61" s="127"/>
      <c r="AG61" s="129"/>
      <c r="AH61" s="128"/>
      <c r="AI61" s="127"/>
      <c r="AJ61" s="127"/>
      <c r="AK61" s="127"/>
      <c r="AL61" s="127"/>
      <c r="AM61" s="127"/>
      <c r="AN61" s="129"/>
      <c r="AO61" s="128"/>
      <c r="AP61" s="127"/>
      <c r="AQ61" s="127"/>
      <c r="AR61" s="127"/>
      <c r="AS61" s="127"/>
      <c r="AT61" s="127"/>
      <c r="AU61" s="129"/>
      <c r="AV61" s="128"/>
      <c r="AW61" s="127"/>
      <c r="AX61" s="127"/>
      <c r="AY61" s="127"/>
      <c r="AZ61" s="127"/>
      <c r="BA61" s="127"/>
      <c r="BB61" s="129"/>
      <c r="BC61" s="128"/>
      <c r="BD61" s="127"/>
      <c r="BE61" s="126"/>
      <c r="BF61" s="1208"/>
      <c r="BG61" s="1209"/>
      <c r="BH61" s="1227"/>
      <c r="BI61" s="1228"/>
      <c r="BJ61" s="1225"/>
      <c r="BK61" s="1202"/>
      <c r="BL61" s="1202"/>
      <c r="BM61" s="1202"/>
      <c r="BN61" s="1226"/>
    </row>
    <row r="62" spans="2:66" ht="20.25" customHeight="1">
      <c r="B62" s="125">
        <f>B59+1</f>
        <v>15</v>
      </c>
      <c r="C62" s="1190"/>
      <c r="D62" s="1194"/>
      <c r="E62" s="1192"/>
      <c r="F62" s="1193"/>
      <c r="G62" s="1130"/>
      <c r="H62" s="1131"/>
      <c r="I62" s="124"/>
      <c r="J62" s="123"/>
      <c r="K62" s="124"/>
      <c r="L62" s="123"/>
      <c r="M62" s="1132"/>
      <c r="N62" s="1133"/>
      <c r="O62" s="1134"/>
      <c r="P62" s="1135"/>
      <c r="Q62" s="1135"/>
      <c r="R62" s="1131"/>
      <c r="S62" s="1204"/>
      <c r="T62" s="1144"/>
      <c r="U62" s="1205"/>
      <c r="V62" s="122" t="s">
        <v>122</v>
      </c>
      <c r="W62" s="121"/>
      <c r="X62" s="121"/>
      <c r="Y62" s="120"/>
      <c r="Z62" s="119"/>
      <c r="AA62" s="117" t="str">
        <f>IF(AA61="","",VLOOKUP(AA61,シフト記号表!$C$5:$W$46,21,FALSE))</f>
        <v/>
      </c>
      <c r="AB62" s="116" t="str">
        <f>IF(AB61="","",VLOOKUP(AB61,シフト記号表!$C$5:$W$46,21,FALSE))</f>
        <v/>
      </c>
      <c r="AC62" s="116" t="str">
        <f>IF(AC61="","",VLOOKUP(AC61,シフト記号表!$C$5:$W$46,21,FALSE))</f>
        <v/>
      </c>
      <c r="AD62" s="116" t="str">
        <f>IF(AD61="","",VLOOKUP(AD61,シフト記号表!$C$5:$W$46,21,FALSE))</f>
        <v/>
      </c>
      <c r="AE62" s="116" t="str">
        <f>IF(AE61="","",VLOOKUP(AE61,シフト記号表!$C$5:$W$46,21,FALSE))</f>
        <v/>
      </c>
      <c r="AF62" s="116" t="str">
        <f>IF(AF61="","",VLOOKUP(AF61,シフト記号表!$C$5:$W$46,21,FALSE))</f>
        <v/>
      </c>
      <c r="AG62" s="118" t="str">
        <f>IF(AG61="","",VLOOKUP(AG61,シフト記号表!$C$5:$W$46,21,FALSE))</f>
        <v/>
      </c>
      <c r="AH62" s="117" t="str">
        <f>IF(AH61="","",VLOOKUP(AH61,シフト記号表!$C$5:$W$46,21,FALSE))</f>
        <v/>
      </c>
      <c r="AI62" s="116" t="str">
        <f>IF(AI61="","",VLOOKUP(AI61,シフト記号表!$C$5:$W$46,21,FALSE))</f>
        <v/>
      </c>
      <c r="AJ62" s="116" t="str">
        <f>IF(AJ61="","",VLOOKUP(AJ61,シフト記号表!$C$5:$W$46,21,FALSE))</f>
        <v/>
      </c>
      <c r="AK62" s="116" t="str">
        <f>IF(AK61="","",VLOOKUP(AK61,シフト記号表!$C$5:$W$46,21,FALSE))</f>
        <v/>
      </c>
      <c r="AL62" s="116" t="str">
        <f>IF(AL61="","",VLOOKUP(AL61,シフト記号表!$C$5:$W$46,21,FALSE))</f>
        <v/>
      </c>
      <c r="AM62" s="116" t="str">
        <f>IF(AM61="","",VLOOKUP(AM61,シフト記号表!$C$5:$W$46,21,FALSE))</f>
        <v/>
      </c>
      <c r="AN62" s="118" t="str">
        <f>IF(AN61="","",VLOOKUP(AN61,シフト記号表!$C$5:$W$46,21,FALSE))</f>
        <v/>
      </c>
      <c r="AO62" s="117" t="str">
        <f>IF(AO61="","",VLOOKUP(AO61,シフト記号表!$C$5:$W$46,21,FALSE))</f>
        <v/>
      </c>
      <c r="AP62" s="116" t="str">
        <f>IF(AP61="","",VLOOKUP(AP61,シフト記号表!$C$5:$W$46,21,FALSE))</f>
        <v/>
      </c>
      <c r="AQ62" s="116" t="str">
        <f>IF(AQ61="","",VLOOKUP(AQ61,シフト記号表!$C$5:$W$46,21,FALSE))</f>
        <v/>
      </c>
      <c r="AR62" s="116" t="str">
        <f>IF(AR61="","",VLOOKUP(AR61,シフト記号表!$C$5:$W$46,21,FALSE))</f>
        <v/>
      </c>
      <c r="AS62" s="116" t="str">
        <f>IF(AS61="","",VLOOKUP(AS61,シフト記号表!$C$5:$W$46,21,FALSE))</f>
        <v/>
      </c>
      <c r="AT62" s="116" t="str">
        <f>IF(AT61="","",VLOOKUP(AT61,シフト記号表!$C$5:$W$46,21,FALSE))</f>
        <v/>
      </c>
      <c r="AU62" s="118" t="str">
        <f>IF(AU61="","",VLOOKUP(AU61,シフト記号表!$C$5:$W$46,21,FALSE))</f>
        <v/>
      </c>
      <c r="AV62" s="117" t="str">
        <f>IF(AV61="","",VLOOKUP(AV61,シフト記号表!$C$5:$W$46,21,FALSE))</f>
        <v/>
      </c>
      <c r="AW62" s="116" t="str">
        <f>IF(AW61="","",VLOOKUP(AW61,シフト記号表!$C$5:$W$46,21,FALSE))</f>
        <v/>
      </c>
      <c r="AX62" s="116" t="str">
        <f>IF(AX61="","",VLOOKUP(AX61,シフト記号表!$C$5:$W$46,21,FALSE))</f>
        <v/>
      </c>
      <c r="AY62" s="116" t="str">
        <f>IF(AY61="","",VLOOKUP(AY61,シフト記号表!$C$5:$W$46,21,FALSE))</f>
        <v/>
      </c>
      <c r="AZ62" s="116" t="str">
        <f>IF(AZ61="","",VLOOKUP(AZ61,シフト記号表!$C$5:$W$46,21,FALSE))</f>
        <v/>
      </c>
      <c r="BA62" s="116" t="str">
        <f>IF(BA61="","",VLOOKUP(BA61,シフト記号表!$C$5:$W$46,21,FALSE))</f>
        <v/>
      </c>
      <c r="BB62" s="118" t="str">
        <f>IF(BB61="","",VLOOKUP(BB61,シフト記号表!$C$5:$W$46,21,FALSE))</f>
        <v/>
      </c>
      <c r="BC62" s="117" t="str">
        <f>IF(BC61="","",VLOOKUP(BC61,シフト記号表!$C$5:$W$46,21,FALSE))</f>
        <v/>
      </c>
      <c r="BD62" s="116" t="str">
        <f>IF(BD61="","",VLOOKUP(BD61,シフト記号表!$C$5:$W$46,21,FALSE))</f>
        <v/>
      </c>
      <c r="BE62" s="116" t="str">
        <f>IF(BE61="","",VLOOKUP(BE61,シフト記号表!$C$5:$W$46,21,FALSE))</f>
        <v/>
      </c>
      <c r="BF62" s="1136">
        <f>IF($BI$3="計画",SUM(AA62:BB62),IF($BI$3="実績",SUM(AA62:BE62),""))</f>
        <v>0</v>
      </c>
      <c r="BG62" s="1137"/>
      <c r="BH62" s="1138">
        <f>IF($BI$3="計画",BF62/4,IF($BI$3="実績",(BF62/($BI$7/7)),""))</f>
        <v>0</v>
      </c>
      <c r="BI62" s="1139"/>
      <c r="BJ62" s="1143"/>
      <c r="BK62" s="1144"/>
      <c r="BL62" s="1144"/>
      <c r="BM62" s="1144"/>
      <c r="BN62" s="1145"/>
    </row>
    <row r="63" spans="2:66" ht="20.25" customHeight="1">
      <c r="B63" s="144"/>
      <c r="C63" s="1190"/>
      <c r="D63" s="1194"/>
      <c r="E63" s="1192"/>
      <c r="F63" s="1193"/>
      <c r="G63" s="1105"/>
      <c r="H63" s="1106"/>
      <c r="I63" s="1107">
        <f>G62</f>
        <v>0</v>
      </c>
      <c r="J63" s="1106"/>
      <c r="K63" s="1107">
        <f>M62</f>
        <v>0</v>
      </c>
      <c r="L63" s="1106"/>
      <c r="M63" s="1214"/>
      <c r="N63" s="1215"/>
      <c r="O63" s="1216"/>
      <c r="P63" s="1217"/>
      <c r="Q63" s="1217"/>
      <c r="R63" s="1218"/>
      <c r="S63" s="1206"/>
      <c r="T63" s="1147"/>
      <c r="U63" s="1207"/>
      <c r="V63" s="143" t="s">
        <v>121</v>
      </c>
      <c r="W63" s="142"/>
      <c r="X63" s="142"/>
      <c r="Y63" s="141"/>
      <c r="Z63" s="140"/>
      <c r="AA63" s="138" t="str">
        <f>IF(AA61="","",VLOOKUP(AA61,シフト記号表!$C$5:$Y$46,23,FALSE))</f>
        <v/>
      </c>
      <c r="AB63" s="137" t="str">
        <f>IF(AB61="","",VLOOKUP(AB61,シフト記号表!$C$5:$Y$46,23,FALSE))</f>
        <v/>
      </c>
      <c r="AC63" s="137" t="str">
        <f>IF(AC61="","",VLOOKUP(AC61,シフト記号表!$C$5:$Y$46,23,FALSE))</f>
        <v/>
      </c>
      <c r="AD63" s="137" t="str">
        <f>IF(AD61="","",VLOOKUP(AD61,シフト記号表!$C$5:$Y$46,23,FALSE))</f>
        <v/>
      </c>
      <c r="AE63" s="137" t="str">
        <f>IF(AE61="","",VLOOKUP(AE61,シフト記号表!$C$5:$Y$46,23,FALSE))</f>
        <v/>
      </c>
      <c r="AF63" s="137" t="str">
        <f>IF(AF61="","",VLOOKUP(AF61,シフト記号表!$C$5:$Y$46,23,FALSE))</f>
        <v/>
      </c>
      <c r="AG63" s="139" t="str">
        <f>IF(AG61="","",VLOOKUP(AG61,シフト記号表!$C$5:$Y$46,23,FALSE))</f>
        <v/>
      </c>
      <c r="AH63" s="138" t="str">
        <f>IF(AH61="","",VLOOKUP(AH61,シフト記号表!$C$5:$Y$46,23,FALSE))</f>
        <v/>
      </c>
      <c r="AI63" s="137" t="str">
        <f>IF(AI61="","",VLOOKUP(AI61,シフト記号表!$C$5:$Y$46,23,FALSE))</f>
        <v/>
      </c>
      <c r="AJ63" s="137" t="str">
        <f>IF(AJ61="","",VLOOKUP(AJ61,シフト記号表!$C$5:$Y$46,23,FALSE))</f>
        <v/>
      </c>
      <c r="AK63" s="137" t="str">
        <f>IF(AK61="","",VLOOKUP(AK61,シフト記号表!$C$5:$Y$46,23,FALSE))</f>
        <v/>
      </c>
      <c r="AL63" s="137" t="str">
        <f>IF(AL61="","",VLOOKUP(AL61,シフト記号表!$C$5:$Y$46,23,FALSE))</f>
        <v/>
      </c>
      <c r="AM63" s="137" t="str">
        <f>IF(AM61="","",VLOOKUP(AM61,シフト記号表!$C$5:$Y$46,23,FALSE))</f>
        <v/>
      </c>
      <c r="AN63" s="139" t="str">
        <f>IF(AN61="","",VLOOKUP(AN61,シフト記号表!$C$5:$Y$46,23,FALSE))</f>
        <v/>
      </c>
      <c r="AO63" s="138" t="str">
        <f>IF(AO61="","",VLOOKUP(AO61,シフト記号表!$C$5:$Y$46,23,FALSE))</f>
        <v/>
      </c>
      <c r="AP63" s="137" t="str">
        <f>IF(AP61="","",VLOOKUP(AP61,シフト記号表!$C$5:$Y$46,23,FALSE))</f>
        <v/>
      </c>
      <c r="AQ63" s="137" t="str">
        <f>IF(AQ61="","",VLOOKUP(AQ61,シフト記号表!$C$5:$Y$46,23,FALSE))</f>
        <v/>
      </c>
      <c r="AR63" s="137" t="str">
        <f>IF(AR61="","",VLOOKUP(AR61,シフト記号表!$C$5:$Y$46,23,FALSE))</f>
        <v/>
      </c>
      <c r="AS63" s="137" t="str">
        <f>IF(AS61="","",VLOOKUP(AS61,シフト記号表!$C$5:$Y$46,23,FALSE))</f>
        <v/>
      </c>
      <c r="AT63" s="137" t="str">
        <f>IF(AT61="","",VLOOKUP(AT61,シフト記号表!$C$5:$Y$46,23,FALSE))</f>
        <v/>
      </c>
      <c r="AU63" s="139" t="str">
        <f>IF(AU61="","",VLOOKUP(AU61,シフト記号表!$C$5:$Y$46,23,FALSE))</f>
        <v/>
      </c>
      <c r="AV63" s="138" t="str">
        <f>IF(AV61="","",VLOOKUP(AV61,シフト記号表!$C$5:$Y$46,23,FALSE))</f>
        <v/>
      </c>
      <c r="AW63" s="137" t="str">
        <f>IF(AW61="","",VLOOKUP(AW61,シフト記号表!$C$5:$Y$46,23,FALSE))</f>
        <v/>
      </c>
      <c r="AX63" s="137" t="str">
        <f>IF(AX61="","",VLOOKUP(AX61,シフト記号表!$C$5:$Y$46,23,FALSE))</f>
        <v/>
      </c>
      <c r="AY63" s="137" t="str">
        <f>IF(AY61="","",VLOOKUP(AY61,シフト記号表!$C$5:$Y$46,23,FALSE))</f>
        <v/>
      </c>
      <c r="AZ63" s="137" t="str">
        <f>IF(AZ61="","",VLOOKUP(AZ61,シフト記号表!$C$5:$Y$46,23,FALSE))</f>
        <v/>
      </c>
      <c r="BA63" s="137" t="str">
        <f>IF(BA61="","",VLOOKUP(BA61,シフト記号表!$C$5:$Y$46,23,FALSE))</f>
        <v/>
      </c>
      <c r="BB63" s="139" t="str">
        <f>IF(BB61="","",VLOOKUP(BB61,シフト記号表!$C$5:$Y$46,23,FALSE))</f>
        <v/>
      </c>
      <c r="BC63" s="138" t="str">
        <f>IF(BC61="","",VLOOKUP(BC61,シフト記号表!$C$5:$Y$46,23,FALSE))</f>
        <v/>
      </c>
      <c r="BD63" s="137" t="str">
        <f>IF(BD61="","",VLOOKUP(BD61,シフト記号表!$C$5:$Y$46,23,FALSE))</f>
        <v/>
      </c>
      <c r="BE63" s="137" t="str">
        <f>IF(BE61="","",VLOOKUP(BE61,シフト記号表!$C$5:$Y$46,23,FALSE))</f>
        <v/>
      </c>
      <c r="BF63" s="1179">
        <f>IF($BI$3="計画",SUM(AA63:BB63),IF($BI$3="実績",SUM(AA63:BE63),""))</f>
        <v>0</v>
      </c>
      <c r="BG63" s="1180"/>
      <c r="BH63" s="1181">
        <f>IF($BI$3="計画",BF63/4,IF($BI$3="実績",(BF63/($BI$7/7)),""))</f>
        <v>0</v>
      </c>
      <c r="BI63" s="1182"/>
      <c r="BJ63" s="1146"/>
      <c r="BK63" s="1147"/>
      <c r="BL63" s="1147"/>
      <c r="BM63" s="1147"/>
      <c r="BN63" s="1148"/>
    </row>
    <row r="64" spans="2:66" ht="20.25" customHeight="1">
      <c r="B64" s="136"/>
      <c r="C64" s="1189"/>
      <c r="D64" s="1191"/>
      <c r="E64" s="1192"/>
      <c r="F64" s="1193"/>
      <c r="G64" s="1130"/>
      <c r="H64" s="1131"/>
      <c r="I64" s="124"/>
      <c r="J64" s="123"/>
      <c r="K64" s="124"/>
      <c r="L64" s="123"/>
      <c r="M64" s="1197"/>
      <c r="N64" s="1198"/>
      <c r="O64" s="1134"/>
      <c r="P64" s="1135"/>
      <c r="Q64" s="1135"/>
      <c r="R64" s="1131"/>
      <c r="S64" s="1201"/>
      <c r="T64" s="1202"/>
      <c r="U64" s="1203"/>
      <c r="V64" s="148" t="s">
        <v>123</v>
      </c>
      <c r="W64" s="147"/>
      <c r="X64" s="147"/>
      <c r="Y64" s="146"/>
      <c r="Z64" s="145"/>
      <c r="AA64" s="128"/>
      <c r="AB64" s="127"/>
      <c r="AC64" s="127"/>
      <c r="AD64" s="127"/>
      <c r="AE64" s="127"/>
      <c r="AF64" s="127"/>
      <c r="AG64" s="129"/>
      <c r="AH64" s="128"/>
      <c r="AI64" s="127"/>
      <c r="AJ64" s="127"/>
      <c r="AK64" s="127"/>
      <c r="AL64" s="127"/>
      <c r="AM64" s="127"/>
      <c r="AN64" s="129"/>
      <c r="AO64" s="128"/>
      <c r="AP64" s="127"/>
      <c r="AQ64" s="127"/>
      <c r="AR64" s="127"/>
      <c r="AS64" s="127"/>
      <c r="AT64" s="127"/>
      <c r="AU64" s="129"/>
      <c r="AV64" s="128"/>
      <c r="AW64" s="127"/>
      <c r="AX64" s="127"/>
      <c r="AY64" s="127"/>
      <c r="AZ64" s="127"/>
      <c r="BA64" s="127"/>
      <c r="BB64" s="129"/>
      <c r="BC64" s="128"/>
      <c r="BD64" s="127"/>
      <c r="BE64" s="126"/>
      <c r="BF64" s="1208"/>
      <c r="BG64" s="1209"/>
      <c r="BH64" s="1227"/>
      <c r="BI64" s="1228"/>
      <c r="BJ64" s="1225"/>
      <c r="BK64" s="1202"/>
      <c r="BL64" s="1202"/>
      <c r="BM64" s="1202"/>
      <c r="BN64" s="1226"/>
    </row>
    <row r="65" spans="2:66" ht="20.25" customHeight="1">
      <c r="B65" s="125">
        <f>B62+1</f>
        <v>16</v>
      </c>
      <c r="C65" s="1190"/>
      <c r="D65" s="1194"/>
      <c r="E65" s="1192"/>
      <c r="F65" s="1193"/>
      <c r="G65" s="1130"/>
      <c r="H65" s="1131"/>
      <c r="I65" s="124"/>
      <c r="J65" s="123"/>
      <c r="K65" s="124"/>
      <c r="L65" s="123"/>
      <c r="M65" s="1132"/>
      <c r="N65" s="1133"/>
      <c r="O65" s="1134"/>
      <c r="P65" s="1135"/>
      <c r="Q65" s="1135"/>
      <c r="R65" s="1131"/>
      <c r="S65" s="1204"/>
      <c r="T65" s="1144"/>
      <c r="U65" s="1205"/>
      <c r="V65" s="122" t="s">
        <v>122</v>
      </c>
      <c r="W65" s="121"/>
      <c r="X65" s="121"/>
      <c r="Y65" s="120"/>
      <c r="Z65" s="119"/>
      <c r="AA65" s="117" t="str">
        <f>IF(AA64="","",VLOOKUP(AA64,シフト記号表!$C$5:$W$46,21,FALSE))</f>
        <v/>
      </c>
      <c r="AB65" s="116" t="str">
        <f>IF(AB64="","",VLOOKUP(AB64,シフト記号表!$C$5:$W$46,21,FALSE))</f>
        <v/>
      </c>
      <c r="AC65" s="116" t="str">
        <f>IF(AC64="","",VLOOKUP(AC64,シフト記号表!$C$5:$W$46,21,FALSE))</f>
        <v/>
      </c>
      <c r="AD65" s="116" t="str">
        <f>IF(AD64="","",VLOOKUP(AD64,シフト記号表!$C$5:$W$46,21,FALSE))</f>
        <v/>
      </c>
      <c r="AE65" s="116" t="str">
        <f>IF(AE64="","",VLOOKUP(AE64,シフト記号表!$C$5:$W$46,21,FALSE))</f>
        <v/>
      </c>
      <c r="AF65" s="116" t="str">
        <f>IF(AF64="","",VLOOKUP(AF64,シフト記号表!$C$5:$W$46,21,FALSE))</f>
        <v/>
      </c>
      <c r="AG65" s="118" t="str">
        <f>IF(AG64="","",VLOOKUP(AG64,シフト記号表!$C$5:$W$46,21,FALSE))</f>
        <v/>
      </c>
      <c r="AH65" s="117" t="str">
        <f>IF(AH64="","",VLOOKUP(AH64,シフト記号表!$C$5:$W$46,21,FALSE))</f>
        <v/>
      </c>
      <c r="AI65" s="116" t="str">
        <f>IF(AI64="","",VLOOKUP(AI64,シフト記号表!$C$5:$W$46,21,FALSE))</f>
        <v/>
      </c>
      <c r="AJ65" s="116" t="str">
        <f>IF(AJ64="","",VLOOKUP(AJ64,シフト記号表!$C$5:$W$46,21,FALSE))</f>
        <v/>
      </c>
      <c r="AK65" s="116" t="str">
        <f>IF(AK64="","",VLOOKUP(AK64,シフト記号表!$C$5:$W$46,21,FALSE))</f>
        <v/>
      </c>
      <c r="AL65" s="116" t="str">
        <f>IF(AL64="","",VLOOKUP(AL64,シフト記号表!$C$5:$W$46,21,FALSE))</f>
        <v/>
      </c>
      <c r="AM65" s="116" t="str">
        <f>IF(AM64="","",VLOOKUP(AM64,シフト記号表!$C$5:$W$46,21,FALSE))</f>
        <v/>
      </c>
      <c r="AN65" s="118" t="str">
        <f>IF(AN64="","",VLOOKUP(AN64,シフト記号表!$C$5:$W$46,21,FALSE))</f>
        <v/>
      </c>
      <c r="AO65" s="117" t="str">
        <f>IF(AO64="","",VLOOKUP(AO64,シフト記号表!$C$5:$W$46,21,FALSE))</f>
        <v/>
      </c>
      <c r="AP65" s="116" t="str">
        <f>IF(AP64="","",VLOOKUP(AP64,シフト記号表!$C$5:$W$46,21,FALSE))</f>
        <v/>
      </c>
      <c r="AQ65" s="116" t="str">
        <f>IF(AQ64="","",VLOOKUP(AQ64,シフト記号表!$C$5:$W$46,21,FALSE))</f>
        <v/>
      </c>
      <c r="AR65" s="116" t="str">
        <f>IF(AR64="","",VLOOKUP(AR64,シフト記号表!$C$5:$W$46,21,FALSE))</f>
        <v/>
      </c>
      <c r="AS65" s="116" t="str">
        <f>IF(AS64="","",VLOOKUP(AS64,シフト記号表!$C$5:$W$46,21,FALSE))</f>
        <v/>
      </c>
      <c r="AT65" s="116" t="str">
        <f>IF(AT64="","",VLOOKUP(AT64,シフト記号表!$C$5:$W$46,21,FALSE))</f>
        <v/>
      </c>
      <c r="AU65" s="118" t="str">
        <f>IF(AU64="","",VLOOKUP(AU64,シフト記号表!$C$5:$W$46,21,FALSE))</f>
        <v/>
      </c>
      <c r="AV65" s="117" t="str">
        <f>IF(AV64="","",VLOOKUP(AV64,シフト記号表!$C$5:$W$46,21,FALSE))</f>
        <v/>
      </c>
      <c r="AW65" s="116" t="str">
        <f>IF(AW64="","",VLOOKUP(AW64,シフト記号表!$C$5:$W$46,21,FALSE))</f>
        <v/>
      </c>
      <c r="AX65" s="116" t="str">
        <f>IF(AX64="","",VLOOKUP(AX64,シフト記号表!$C$5:$W$46,21,FALSE))</f>
        <v/>
      </c>
      <c r="AY65" s="116" t="str">
        <f>IF(AY64="","",VLOOKUP(AY64,シフト記号表!$C$5:$W$46,21,FALSE))</f>
        <v/>
      </c>
      <c r="AZ65" s="116" t="str">
        <f>IF(AZ64="","",VLOOKUP(AZ64,シフト記号表!$C$5:$W$46,21,FALSE))</f>
        <v/>
      </c>
      <c r="BA65" s="116" t="str">
        <f>IF(BA64="","",VLOOKUP(BA64,シフト記号表!$C$5:$W$46,21,FALSE))</f>
        <v/>
      </c>
      <c r="BB65" s="118" t="str">
        <f>IF(BB64="","",VLOOKUP(BB64,シフト記号表!$C$5:$W$46,21,FALSE))</f>
        <v/>
      </c>
      <c r="BC65" s="117" t="str">
        <f>IF(BC64="","",VLOOKUP(BC64,シフト記号表!$C$5:$W$46,21,FALSE))</f>
        <v/>
      </c>
      <c r="BD65" s="116" t="str">
        <f>IF(BD64="","",VLOOKUP(BD64,シフト記号表!$C$5:$W$46,21,FALSE))</f>
        <v/>
      </c>
      <c r="BE65" s="116" t="str">
        <f>IF(BE64="","",VLOOKUP(BE64,シフト記号表!$C$5:$W$46,21,FALSE))</f>
        <v/>
      </c>
      <c r="BF65" s="1136">
        <f>IF($BI$3="計画",SUM(AA65:BB65),IF($BI$3="実績",SUM(AA65:BE65),""))</f>
        <v>0</v>
      </c>
      <c r="BG65" s="1137"/>
      <c r="BH65" s="1138">
        <f>IF($BI$3="計画",BF65/4,IF($BI$3="実績",(BF65/($BI$7/7)),""))</f>
        <v>0</v>
      </c>
      <c r="BI65" s="1139"/>
      <c r="BJ65" s="1143"/>
      <c r="BK65" s="1144"/>
      <c r="BL65" s="1144"/>
      <c r="BM65" s="1144"/>
      <c r="BN65" s="1145"/>
    </row>
    <row r="66" spans="2:66" ht="20.25" customHeight="1">
      <c r="B66" s="144"/>
      <c r="C66" s="1190"/>
      <c r="D66" s="1194"/>
      <c r="E66" s="1192"/>
      <c r="F66" s="1193"/>
      <c r="G66" s="1105"/>
      <c r="H66" s="1106"/>
      <c r="I66" s="1107">
        <f>G65</f>
        <v>0</v>
      </c>
      <c r="J66" s="1106"/>
      <c r="K66" s="1107">
        <f>M65</f>
        <v>0</v>
      </c>
      <c r="L66" s="1106"/>
      <c r="M66" s="1214"/>
      <c r="N66" s="1215"/>
      <c r="O66" s="1216"/>
      <c r="P66" s="1217"/>
      <c r="Q66" s="1217"/>
      <c r="R66" s="1218"/>
      <c r="S66" s="1206"/>
      <c r="T66" s="1147"/>
      <c r="U66" s="1207"/>
      <c r="V66" s="143" t="s">
        <v>121</v>
      </c>
      <c r="W66" s="142"/>
      <c r="X66" s="142"/>
      <c r="Y66" s="141"/>
      <c r="Z66" s="140"/>
      <c r="AA66" s="138" t="str">
        <f>IF(AA64="","",VLOOKUP(AA64,シフト記号表!$C$5:$Y$46,23,FALSE))</f>
        <v/>
      </c>
      <c r="AB66" s="137" t="str">
        <f>IF(AB64="","",VLOOKUP(AB64,シフト記号表!$C$5:$Y$46,23,FALSE))</f>
        <v/>
      </c>
      <c r="AC66" s="137" t="str">
        <f>IF(AC64="","",VLOOKUP(AC64,シフト記号表!$C$5:$Y$46,23,FALSE))</f>
        <v/>
      </c>
      <c r="AD66" s="137" t="str">
        <f>IF(AD64="","",VLOOKUP(AD64,シフト記号表!$C$5:$Y$46,23,FALSE))</f>
        <v/>
      </c>
      <c r="AE66" s="137" t="str">
        <f>IF(AE64="","",VLOOKUP(AE64,シフト記号表!$C$5:$Y$46,23,FALSE))</f>
        <v/>
      </c>
      <c r="AF66" s="137" t="str">
        <f>IF(AF64="","",VLOOKUP(AF64,シフト記号表!$C$5:$Y$46,23,FALSE))</f>
        <v/>
      </c>
      <c r="AG66" s="139" t="str">
        <f>IF(AG64="","",VLOOKUP(AG64,シフト記号表!$C$5:$Y$46,23,FALSE))</f>
        <v/>
      </c>
      <c r="AH66" s="138" t="str">
        <f>IF(AH64="","",VLOOKUP(AH64,シフト記号表!$C$5:$Y$46,23,FALSE))</f>
        <v/>
      </c>
      <c r="AI66" s="137" t="str">
        <f>IF(AI64="","",VLOOKUP(AI64,シフト記号表!$C$5:$Y$46,23,FALSE))</f>
        <v/>
      </c>
      <c r="AJ66" s="137" t="str">
        <f>IF(AJ64="","",VLOOKUP(AJ64,シフト記号表!$C$5:$Y$46,23,FALSE))</f>
        <v/>
      </c>
      <c r="AK66" s="137" t="str">
        <f>IF(AK64="","",VLOOKUP(AK64,シフト記号表!$C$5:$Y$46,23,FALSE))</f>
        <v/>
      </c>
      <c r="AL66" s="137" t="str">
        <f>IF(AL64="","",VLOOKUP(AL64,シフト記号表!$C$5:$Y$46,23,FALSE))</f>
        <v/>
      </c>
      <c r="AM66" s="137" t="str">
        <f>IF(AM64="","",VLOOKUP(AM64,シフト記号表!$C$5:$Y$46,23,FALSE))</f>
        <v/>
      </c>
      <c r="AN66" s="139" t="str">
        <f>IF(AN64="","",VLOOKUP(AN64,シフト記号表!$C$5:$Y$46,23,FALSE))</f>
        <v/>
      </c>
      <c r="AO66" s="138" t="str">
        <f>IF(AO64="","",VLOOKUP(AO64,シフト記号表!$C$5:$Y$46,23,FALSE))</f>
        <v/>
      </c>
      <c r="AP66" s="137" t="str">
        <f>IF(AP64="","",VLOOKUP(AP64,シフト記号表!$C$5:$Y$46,23,FALSE))</f>
        <v/>
      </c>
      <c r="AQ66" s="137" t="str">
        <f>IF(AQ64="","",VLOOKUP(AQ64,シフト記号表!$C$5:$Y$46,23,FALSE))</f>
        <v/>
      </c>
      <c r="AR66" s="137" t="str">
        <f>IF(AR64="","",VLOOKUP(AR64,シフト記号表!$C$5:$Y$46,23,FALSE))</f>
        <v/>
      </c>
      <c r="AS66" s="137" t="str">
        <f>IF(AS64="","",VLOOKUP(AS64,シフト記号表!$C$5:$Y$46,23,FALSE))</f>
        <v/>
      </c>
      <c r="AT66" s="137" t="str">
        <f>IF(AT64="","",VLOOKUP(AT64,シフト記号表!$C$5:$Y$46,23,FALSE))</f>
        <v/>
      </c>
      <c r="AU66" s="139" t="str">
        <f>IF(AU64="","",VLOOKUP(AU64,シフト記号表!$C$5:$Y$46,23,FALSE))</f>
        <v/>
      </c>
      <c r="AV66" s="138" t="str">
        <f>IF(AV64="","",VLOOKUP(AV64,シフト記号表!$C$5:$Y$46,23,FALSE))</f>
        <v/>
      </c>
      <c r="AW66" s="137" t="str">
        <f>IF(AW64="","",VLOOKUP(AW64,シフト記号表!$C$5:$Y$46,23,FALSE))</f>
        <v/>
      </c>
      <c r="AX66" s="137" t="str">
        <f>IF(AX64="","",VLOOKUP(AX64,シフト記号表!$C$5:$Y$46,23,FALSE))</f>
        <v/>
      </c>
      <c r="AY66" s="137" t="str">
        <f>IF(AY64="","",VLOOKUP(AY64,シフト記号表!$C$5:$Y$46,23,FALSE))</f>
        <v/>
      </c>
      <c r="AZ66" s="137" t="str">
        <f>IF(AZ64="","",VLOOKUP(AZ64,シフト記号表!$C$5:$Y$46,23,FALSE))</f>
        <v/>
      </c>
      <c r="BA66" s="137" t="str">
        <f>IF(BA64="","",VLOOKUP(BA64,シフト記号表!$C$5:$Y$46,23,FALSE))</f>
        <v/>
      </c>
      <c r="BB66" s="139" t="str">
        <f>IF(BB64="","",VLOOKUP(BB64,シフト記号表!$C$5:$Y$46,23,FALSE))</f>
        <v/>
      </c>
      <c r="BC66" s="138" t="str">
        <f>IF(BC64="","",VLOOKUP(BC64,シフト記号表!$C$5:$Y$46,23,FALSE))</f>
        <v/>
      </c>
      <c r="BD66" s="137" t="str">
        <f>IF(BD64="","",VLOOKUP(BD64,シフト記号表!$C$5:$Y$46,23,FALSE))</f>
        <v/>
      </c>
      <c r="BE66" s="137" t="str">
        <f>IF(BE64="","",VLOOKUP(BE64,シフト記号表!$C$5:$Y$46,23,FALSE))</f>
        <v/>
      </c>
      <c r="BF66" s="1179">
        <f>IF($BI$3="計画",SUM(AA66:BB66),IF($BI$3="実績",SUM(AA66:BE66),""))</f>
        <v>0</v>
      </c>
      <c r="BG66" s="1180"/>
      <c r="BH66" s="1181">
        <f>IF($BI$3="計画",BF66/4,IF($BI$3="実績",(BF66/($BI$7/7)),""))</f>
        <v>0</v>
      </c>
      <c r="BI66" s="1182"/>
      <c r="BJ66" s="1146"/>
      <c r="BK66" s="1147"/>
      <c r="BL66" s="1147"/>
      <c r="BM66" s="1147"/>
      <c r="BN66" s="1148"/>
    </row>
    <row r="67" spans="2:66" ht="20.25" customHeight="1">
      <c r="B67" s="136"/>
      <c r="C67" s="1189"/>
      <c r="D67" s="1191"/>
      <c r="E67" s="1192"/>
      <c r="F67" s="1193"/>
      <c r="G67" s="1130"/>
      <c r="H67" s="1131"/>
      <c r="I67" s="124"/>
      <c r="J67" s="123"/>
      <c r="K67" s="124"/>
      <c r="L67" s="123"/>
      <c r="M67" s="1197"/>
      <c r="N67" s="1198"/>
      <c r="O67" s="1134"/>
      <c r="P67" s="1135"/>
      <c r="Q67" s="1135"/>
      <c r="R67" s="1131"/>
      <c r="S67" s="1201"/>
      <c r="T67" s="1202"/>
      <c r="U67" s="1203"/>
      <c r="V67" s="148" t="s">
        <v>123</v>
      </c>
      <c r="W67" s="147"/>
      <c r="X67" s="147"/>
      <c r="Y67" s="146"/>
      <c r="Z67" s="145"/>
      <c r="AA67" s="128"/>
      <c r="AB67" s="127"/>
      <c r="AC67" s="127"/>
      <c r="AD67" s="127"/>
      <c r="AE67" s="127"/>
      <c r="AF67" s="127"/>
      <c r="AG67" s="129"/>
      <c r="AH67" s="128"/>
      <c r="AI67" s="127"/>
      <c r="AJ67" s="127"/>
      <c r="AK67" s="127"/>
      <c r="AL67" s="127"/>
      <c r="AM67" s="127"/>
      <c r="AN67" s="129"/>
      <c r="AO67" s="128"/>
      <c r="AP67" s="127"/>
      <c r="AQ67" s="127"/>
      <c r="AR67" s="127"/>
      <c r="AS67" s="127"/>
      <c r="AT67" s="127"/>
      <c r="AU67" s="129"/>
      <c r="AV67" s="128"/>
      <c r="AW67" s="127"/>
      <c r="AX67" s="127"/>
      <c r="AY67" s="127"/>
      <c r="AZ67" s="127"/>
      <c r="BA67" s="127"/>
      <c r="BB67" s="129"/>
      <c r="BC67" s="128"/>
      <c r="BD67" s="127"/>
      <c r="BE67" s="126"/>
      <c r="BF67" s="1208"/>
      <c r="BG67" s="1209"/>
      <c r="BH67" s="1227"/>
      <c r="BI67" s="1228"/>
      <c r="BJ67" s="1225"/>
      <c r="BK67" s="1202"/>
      <c r="BL67" s="1202"/>
      <c r="BM67" s="1202"/>
      <c r="BN67" s="1226"/>
    </row>
    <row r="68" spans="2:66" ht="20.25" customHeight="1">
      <c r="B68" s="125">
        <f>B65+1</f>
        <v>17</v>
      </c>
      <c r="C68" s="1190"/>
      <c r="D68" s="1194"/>
      <c r="E68" s="1192"/>
      <c r="F68" s="1193"/>
      <c r="G68" s="1130"/>
      <c r="H68" s="1131"/>
      <c r="I68" s="124"/>
      <c r="J68" s="123"/>
      <c r="K68" s="124"/>
      <c r="L68" s="123"/>
      <c r="M68" s="1132"/>
      <c r="N68" s="1133"/>
      <c r="O68" s="1134"/>
      <c r="P68" s="1135"/>
      <c r="Q68" s="1135"/>
      <c r="R68" s="1131"/>
      <c r="S68" s="1204"/>
      <c r="T68" s="1144"/>
      <c r="U68" s="1205"/>
      <c r="V68" s="122" t="s">
        <v>122</v>
      </c>
      <c r="W68" s="121"/>
      <c r="X68" s="121"/>
      <c r="Y68" s="120"/>
      <c r="Z68" s="119"/>
      <c r="AA68" s="117" t="str">
        <f>IF(AA67="","",VLOOKUP(AA67,シフト記号表!$C$5:$W$46,21,FALSE))</f>
        <v/>
      </c>
      <c r="AB68" s="116" t="str">
        <f>IF(AB67="","",VLOOKUP(AB67,シフト記号表!$C$5:$W$46,21,FALSE))</f>
        <v/>
      </c>
      <c r="AC68" s="116" t="str">
        <f>IF(AC67="","",VLOOKUP(AC67,シフト記号表!$C$5:$W$46,21,FALSE))</f>
        <v/>
      </c>
      <c r="AD68" s="116" t="str">
        <f>IF(AD67="","",VLOOKUP(AD67,シフト記号表!$C$5:$W$46,21,FALSE))</f>
        <v/>
      </c>
      <c r="AE68" s="116" t="str">
        <f>IF(AE67="","",VLOOKUP(AE67,シフト記号表!$C$5:$W$46,21,FALSE))</f>
        <v/>
      </c>
      <c r="AF68" s="116" t="str">
        <f>IF(AF67="","",VLOOKUP(AF67,シフト記号表!$C$5:$W$46,21,FALSE))</f>
        <v/>
      </c>
      <c r="AG68" s="118" t="str">
        <f>IF(AG67="","",VLOOKUP(AG67,シフト記号表!$C$5:$W$46,21,FALSE))</f>
        <v/>
      </c>
      <c r="AH68" s="117" t="str">
        <f>IF(AH67="","",VLOOKUP(AH67,シフト記号表!$C$5:$W$46,21,FALSE))</f>
        <v/>
      </c>
      <c r="AI68" s="116" t="str">
        <f>IF(AI67="","",VLOOKUP(AI67,シフト記号表!$C$5:$W$46,21,FALSE))</f>
        <v/>
      </c>
      <c r="AJ68" s="116" t="str">
        <f>IF(AJ67="","",VLOOKUP(AJ67,シフト記号表!$C$5:$W$46,21,FALSE))</f>
        <v/>
      </c>
      <c r="AK68" s="116" t="str">
        <f>IF(AK67="","",VLOOKUP(AK67,シフト記号表!$C$5:$W$46,21,FALSE))</f>
        <v/>
      </c>
      <c r="AL68" s="116" t="str">
        <f>IF(AL67="","",VLOOKUP(AL67,シフト記号表!$C$5:$W$46,21,FALSE))</f>
        <v/>
      </c>
      <c r="AM68" s="116" t="str">
        <f>IF(AM67="","",VLOOKUP(AM67,シフト記号表!$C$5:$W$46,21,FALSE))</f>
        <v/>
      </c>
      <c r="AN68" s="118" t="str">
        <f>IF(AN67="","",VLOOKUP(AN67,シフト記号表!$C$5:$W$46,21,FALSE))</f>
        <v/>
      </c>
      <c r="AO68" s="117" t="str">
        <f>IF(AO67="","",VLOOKUP(AO67,シフト記号表!$C$5:$W$46,21,FALSE))</f>
        <v/>
      </c>
      <c r="AP68" s="116" t="str">
        <f>IF(AP67="","",VLOOKUP(AP67,シフト記号表!$C$5:$W$46,21,FALSE))</f>
        <v/>
      </c>
      <c r="AQ68" s="116" t="str">
        <f>IF(AQ67="","",VLOOKUP(AQ67,シフト記号表!$C$5:$W$46,21,FALSE))</f>
        <v/>
      </c>
      <c r="AR68" s="116" t="str">
        <f>IF(AR67="","",VLOOKUP(AR67,シフト記号表!$C$5:$W$46,21,FALSE))</f>
        <v/>
      </c>
      <c r="AS68" s="116" t="str">
        <f>IF(AS67="","",VLOOKUP(AS67,シフト記号表!$C$5:$W$46,21,FALSE))</f>
        <v/>
      </c>
      <c r="AT68" s="116" t="str">
        <f>IF(AT67="","",VLOOKUP(AT67,シフト記号表!$C$5:$W$46,21,FALSE))</f>
        <v/>
      </c>
      <c r="AU68" s="118" t="str">
        <f>IF(AU67="","",VLOOKUP(AU67,シフト記号表!$C$5:$W$46,21,FALSE))</f>
        <v/>
      </c>
      <c r="AV68" s="117" t="str">
        <f>IF(AV67="","",VLOOKUP(AV67,シフト記号表!$C$5:$W$46,21,FALSE))</f>
        <v/>
      </c>
      <c r="AW68" s="116" t="str">
        <f>IF(AW67="","",VLOOKUP(AW67,シフト記号表!$C$5:$W$46,21,FALSE))</f>
        <v/>
      </c>
      <c r="AX68" s="116" t="str">
        <f>IF(AX67="","",VLOOKUP(AX67,シフト記号表!$C$5:$W$46,21,FALSE))</f>
        <v/>
      </c>
      <c r="AY68" s="116" t="str">
        <f>IF(AY67="","",VLOOKUP(AY67,シフト記号表!$C$5:$W$46,21,FALSE))</f>
        <v/>
      </c>
      <c r="AZ68" s="116" t="str">
        <f>IF(AZ67="","",VLOOKUP(AZ67,シフト記号表!$C$5:$W$46,21,FALSE))</f>
        <v/>
      </c>
      <c r="BA68" s="116" t="str">
        <f>IF(BA67="","",VLOOKUP(BA67,シフト記号表!$C$5:$W$46,21,FALSE))</f>
        <v/>
      </c>
      <c r="BB68" s="118" t="str">
        <f>IF(BB67="","",VLOOKUP(BB67,シフト記号表!$C$5:$W$46,21,FALSE))</f>
        <v/>
      </c>
      <c r="BC68" s="117" t="str">
        <f>IF(BC67="","",VLOOKUP(BC67,シフト記号表!$C$5:$W$46,21,FALSE))</f>
        <v/>
      </c>
      <c r="BD68" s="116" t="str">
        <f>IF(BD67="","",VLOOKUP(BD67,シフト記号表!$C$5:$W$46,21,FALSE))</f>
        <v/>
      </c>
      <c r="BE68" s="116" t="str">
        <f>IF(BE67="","",VLOOKUP(BE67,シフト記号表!$C$5:$W$46,21,FALSE))</f>
        <v/>
      </c>
      <c r="BF68" s="1136">
        <f>IF($BI$3="計画",SUM(AA68:BB68),IF($BI$3="実績",SUM(AA68:BE68),""))</f>
        <v>0</v>
      </c>
      <c r="BG68" s="1137"/>
      <c r="BH68" s="1138">
        <f>IF($BI$3="計画",BF68/4,IF($BI$3="実績",(BF68/($BI$7/7)),""))</f>
        <v>0</v>
      </c>
      <c r="BI68" s="1139"/>
      <c r="BJ68" s="1143"/>
      <c r="BK68" s="1144"/>
      <c r="BL68" s="1144"/>
      <c r="BM68" s="1144"/>
      <c r="BN68" s="1145"/>
    </row>
    <row r="69" spans="2:66" ht="20.25" customHeight="1">
      <c r="B69" s="144"/>
      <c r="C69" s="1190"/>
      <c r="D69" s="1194"/>
      <c r="E69" s="1192"/>
      <c r="F69" s="1193"/>
      <c r="G69" s="1105"/>
      <c r="H69" s="1106"/>
      <c r="I69" s="1107">
        <f>G68</f>
        <v>0</v>
      </c>
      <c r="J69" s="1106"/>
      <c r="K69" s="1107">
        <f>M68</f>
        <v>0</v>
      </c>
      <c r="L69" s="1106"/>
      <c r="M69" s="1214"/>
      <c r="N69" s="1215"/>
      <c r="O69" s="1216"/>
      <c r="P69" s="1217"/>
      <c r="Q69" s="1217"/>
      <c r="R69" s="1218"/>
      <c r="S69" s="1206"/>
      <c r="T69" s="1147"/>
      <c r="U69" s="1207"/>
      <c r="V69" s="143" t="s">
        <v>121</v>
      </c>
      <c r="W69" s="142"/>
      <c r="X69" s="142"/>
      <c r="Y69" s="141"/>
      <c r="Z69" s="140"/>
      <c r="AA69" s="138" t="str">
        <f>IF(AA67="","",VLOOKUP(AA67,シフト記号表!$C$5:$Y$46,23,FALSE))</f>
        <v/>
      </c>
      <c r="AB69" s="137" t="str">
        <f>IF(AB67="","",VLOOKUP(AB67,シフト記号表!$C$5:$Y$46,23,FALSE))</f>
        <v/>
      </c>
      <c r="AC69" s="137" t="str">
        <f>IF(AC67="","",VLOOKUP(AC67,シフト記号表!$C$5:$Y$46,23,FALSE))</f>
        <v/>
      </c>
      <c r="AD69" s="137" t="str">
        <f>IF(AD67="","",VLOOKUP(AD67,シフト記号表!$C$5:$Y$46,23,FALSE))</f>
        <v/>
      </c>
      <c r="AE69" s="137" t="str">
        <f>IF(AE67="","",VLOOKUP(AE67,シフト記号表!$C$5:$Y$46,23,FALSE))</f>
        <v/>
      </c>
      <c r="AF69" s="137" t="str">
        <f>IF(AF67="","",VLOOKUP(AF67,シフト記号表!$C$5:$Y$46,23,FALSE))</f>
        <v/>
      </c>
      <c r="AG69" s="139" t="str">
        <f>IF(AG67="","",VLOOKUP(AG67,シフト記号表!$C$5:$Y$46,23,FALSE))</f>
        <v/>
      </c>
      <c r="AH69" s="138" t="str">
        <f>IF(AH67="","",VLOOKUP(AH67,シフト記号表!$C$5:$Y$46,23,FALSE))</f>
        <v/>
      </c>
      <c r="AI69" s="137" t="str">
        <f>IF(AI67="","",VLOOKUP(AI67,シフト記号表!$C$5:$Y$46,23,FALSE))</f>
        <v/>
      </c>
      <c r="AJ69" s="137" t="str">
        <f>IF(AJ67="","",VLOOKUP(AJ67,シフト記号表!$C$5:$Y$46,23,FALSE))</f>
        <v/>
      </c>
      <c r="AK69" s="137" t="str">
        <f>IF(AK67="","",VLOOKUP(AK67,シフト記号表!$C$5:$Y$46,23,FALSE))</f>
        <v/>
      </c>
      <c r="AL69" s="137" t="str">
        <f>IF(AL67="","",VLOOKUP(AL67,シフト記号表!$C$5:$Y$46,23,FALSE))</f>
        <v/>
      </c>
      <c r="AM69" s="137" t="str">
        <f>IF(AM67="","",VLOOKUP(AM67,シフト記号表!$C$5:$Y$46,23,FALSE))</f>
        <v/>
      </c>
      <c r="AN69" s="139" t="str">
        <f>IF(AN67="","",VLOOKUP(AN67,シフト記号表!$C$5:$Y$46,23,FALSE))</f>
        <v/>
      </c>
      <c r="AO69" s="138" t="str">
        <f>IF(AO67="","",VLOOKUP(AO67,シフト記号表!$C$5:$Y$46,23,FALSE))</f>
        <v/>
      </c>
      <c r="AP69" s="137" t="str">
        <f>IF(AP67="","",VLOOKUP(AP67,シフト記号表!$C$5:$Y$46,23,FALSE))</f>
        <v/>
      </c>
      <c r="AQ69" s="137" t="str">
        <f>IF(AQ67="","",VLOOKUP(AQ67,シフト記号表!$C$5:$Y$46,23,FALSE))</f>
        <v/>
      </c>
      <c r="AR69" s="137" t="str">
        <f>IF(AR67="","",VLOOKUP(AR67,シフト記号表!$C$5:$Y$46,23,FALSE))</f>
        <v/>
      </c>
      <c r="AS69" s="137" t="str">
        <f>IF(AS67="","",VLOOKUP(AS67,シフト記号表!$C$5:$Y$46,23,FALSE))</f>
        <v/>
      </c>
      <c r="AT69" s="137" t="str">
        <f>IF(AT67="","",VLOOKUP(AT67,シフト記号表!$C$5:$Y$46,23,FALSE))</f>
        <v/>
      </c>
      <c r="AU69" s="139" t="str">
        <f>IF(AU67="","",VLOOKUP(AU67,シフト記号表!$C$5:$Y$46,23,FALSE))</f>
        <v/>
      </c>
      <c r="AV69" s="138" t="str">
        <f>IF(AV67="","",VLOOKUP(AV67,シフト記号表!$C$5:$Y$46,23,FALSE))</f>
        <v/>
      </c>
      <c r="AW69" s="137" t="str">
        <f>IF(AW67="","",VLOOKUP(AW67,シフト記号表!$C$5:$Y$46,23,FALSE))</f>
        <v/>
      </c>
      <c r="AX69" s="137" t="str">
        <f>IF(AX67="","",VLOOKUP(AX67,シフト記号表!$C$5:$Y$46,23,FALSE))</f>
        <v/>
      </c>
      <c r="AY69" s="137" t="str">
        <f>IF(AY67="","",VLOOKUP(AY67,シフト記号表!$C$5:$Y$46,23,FALSE))</f>
        <v/>
      </c>
      <c r="AZ69" s="137" t="str">
        <f>IF(AZ67="","",VLOOKUP(AZ67,シフト記号表!$C$5:$Y$46,23,FALSE))</f>
        <v/>
      </c>
      <c r="BA69" s="137" t="str">
        <f>IF(BA67="","",VLOOKUP(BA67,シフト記号表!$C$5:$Y$46,23,FALSE))</f>
        <v/>
      </c>
      <c r="BB69" s="139" t="str">
        <f>IF(BB67="","",VLOOKUP(BB67,シフト記号表!$C$5:$Y$46,23,FALSE))</f>
        <v/>
      </c>
      <c r="BC69" s="138" t="str">
        <f>IF(BC67="","",VLOOKUP(BC67,シフト記号表!$C$5:$Y$46,23,FALSE))</f>
        <v/>
      </c>
      <c r="BD69" s="137" t="str">
        <f>IF(BD67="","",VLOOKUP(BD67,シフト記号表!$C$5:$Y$46,23,FALSE))</f>
        <v/>
      </c>
      <c r="BE69" s="137" t="str">
        <f>IF(BE67="","",VLOOKUP(BE67,シフト記号表!$C$5:$Y$46,23,FALSE))</f>
        <v/>
      </c>
      <c r="BF69" s="1179">
        <f>IF($BI$3="計画",SUM(AA69:BB69),IF($BI$3="実績",SUM(AA69:BE69),""))</f>
        <v>0</v>
      </c>
      <c r="BG69" s="1180"/>
      <c r="BH69" s="1181">
        <f>IF($BI$3="計画",BF69/4,IF($BI$3="実績",(BF69/($BI$7/7)),""))</f>
        <v>0</v>
      </c>
      <c r="BI69" s="1182"/>
      <c r="BJ69" s="1146"/>
      <c r="BK69" s="1147"/>
      <c r="BL69" s="1147"/>
      <c r="BM69" s="1147"/>
      <c r="BN69" s="1148"/>
    </row>
    <row r="70" spans="2:66" ht="20.25" customHeight="1">
      <c r="B70" s="136"/>
      <c r="C70" s="1189"/>
      <c r="D70" s="1191"/>
      <c r="E70" s="1192"/>
      <c r="F70" s="1193"/>
      <c r="G70" s="1130"/>
      <c r="H70" s="1131"/>
      <c r="I70" s="124"/>
      <c r="J70" s="123"/>
      <c r="K70" s="124"/>
      <c r="L70" s="123"/>
      <c r="M70" s="1197"/>
      <c r="N70" s="1198"/>
      <c r="O70" s="1134"/>
      <c r="P70" s="1135"/>
      <c r="Q70" s="1135"/>
      <c r="R70" s="1131"/>
      <c r="S70" s="1201"/>
      <c r="T70" s="1202"/>
      <c r="U70" s="1203"/>
      <c r="V70" s="148" t="s">
        <v>123</v>
      </c>
      <c r="W70" s="147"/>
      <c r="X70" s="147"/>
      <c r="Y70" s="146"/>
      <c r="Z70" s="145"/>
      <c r="AA70" s="128"/>
      <c r="AB70" s="127"/>
      <c r="AC70" s="127"/>
      <c r="AD70" s="127"/>
      <c r="AE70" s="127"/>
      <c r="AF70" s="127"/>
      <c r="AG70" s="129"/>
      <c r="AH70" s="128"/>
      <c r="AI70" s="127"/>
      <c r="AJ70" s="127"/>
      <c r="AK70" s="127"/>
      <c r="AL70" s="127"/>
      <c r="AM70" s="127"/>
      <c r="AN70" s="129"/>
      <c r="AO70" s="128"/>
      <c r="AP70" s="127"/>
      <c r="AQ70" s="127"/>
      <c r="AR70" s="127"/>
      <c r="AS70" s="127"/>
      <c r="AT70" s="127"/>
      <c r="AU70" s="129"/>
      <c r="AV70" s="128"/>
      <c r="AW70" s="127"/>
      <c r="AX70" s="127"/>
      <c r="AY70" s="127"/>
      <c r="AZ70" s="127"/>
      <c r="BA70" s="127"/>
      <c r="BB70" s="129"/>
      <c r="BC70" s="128"/>
      <c r="BD70" s="127"/>
      <c r="BE70" s="126"/>
      <c r="BF70" s="1208"/>
      <c r="BG70" s="1209"/>
      <c r="BH70" s="1227"/>
      <c r="BI70" s="1228"/>
      <c r="BJ70" s="1225"/>
      <c r="BK70" s="1202"/>
      <c r="BL70" s="1202"/>
      <c r="BM70" s="1202"/>
      <c r="BN70" s="1226"/>
    </row>
    <row r="71" spans="2:66" ht="20.25" customHeight="1">
      <c r="B71" s="125">
        <f>B68+1</f>
        <v>18</v>
      </c>
      <c r="C71" s="1190"/>
      <c r="D71" s="1194"/>
      <c r="E71" s="1192"/>
      <c r="F71" s="1193"/>
      <c r="G71" s="1130"/>
      <c r="H71" s="1131"/>
      <c r="I71" s="124"/>
      <c r="J71" s="123"/>
      <c r="K71" s="124"/>
      <c r="L71" s="123"/>
      <c r="M71" s="1132"/>
      <c r="N71" s="1133"/>
      <c r="O71" s="1134"/>
      <c r="P71" s="1135"/>
      <c r="Q71" s="1135"/>
      <c r="R71" s="1131"/>
      <c r="S71" s="1204"/>
      <c r="T71" s="1144"/>
      <c r="U71" s="1205"/>
      <c r="V71" s="122" t="s">
        <v>122</v>
      </c>
      <c r="W71" s="121"/>
      <c r="X71" s="121"/>
      <c r="Y71" s="120"/>
      <c r="Z71" s="119"/>
      <c r="AA71" s="117" t="str">
        <f>IF(AA70="","",VLOOKUP(AA70,シフト記号表!$C$5:$W$46,21,FALSE))</f>
        <v/>
      </c>
      <c r="AB71" s="116" t="str">
        <f>IF(AB70="","",VLOOKUP(AB70,シフト記号表!$C$5:$W$46,21,FALSE))</f>
        <v/>
      </c>
      <c r="AC71" s="116" t="str">
        <f>IF(AC70="","",VLOOKUP(AC70,シフト記号表!$C$5:$W$46,21,FALSE))</f>
        <v/>
      </c>
      <c r="AD71" s="116" t="str">
        <f>IF(AD70="","",VLOOKUP(AD70,シフト記号表!$C$5:$W$46,21,FALSE))</f>
        <v/>
      </c>
      <c r="AE71" s="116" t="str">
        <f>IF(AE70="","",VLOOKUP(AE70,シフト記号表!$C$5:$W$46,21,FALSE))</f>
        <v/>
      </c>
      <c r="AF71" s="116" t="str">
        <f>IF(AF70="","",VLOOKUP(AF70,シフト記号表!$C$5:$W$46,21,FALSE))</f>
        <v/>
      </c>
      <c r="AG71" s="118" t="str">
        <f>IF(AG70="","",VLOOKUP(AG70,シフト記号表!$C$5:$W$46,21,FALSE))</f>
        <v/>
      </c>
      <c r="AH71" s="117" t="str">
        <f>IF(AH70="","",VLOOKUP(AH70,シフト記号表!$C$5:$W$46,21,FALSE))</f>
        <v/>
      </c>
      <c r="AI71" s="116" t="str">
        <f>IF(AI70="","",VLOOKUP(AI70,シフト記号表!$C$5:$W$46,21,FALSE))</f>
        <v/>
      </c>
      <c r="AJ71" s="116" t="str">
        <f>IF(AJ70="","",VLOOKUP(AJ70,シフト記号表!$C$5:$W$46,21,FALSE))</f>
        <v/>
      </c>
      <c r="AK71" s="116" t="str">
        <f>IF(AK70="","",VLOOKUP(AK70,シフト記号表!$C$5:$W$46,21,FALSE))</f>
        <v/>
      </c>
      <c r="AL71" s="116" t="str">
        <f>IF(AL70="","",VLOOKUP(AL70,シフト記号表!$C$5:$W$46,21,FALSE))</f>
        <v/>
      </c>
      <c r="AM71" s="116" t="str">
        <f>IF(AM70="","",VLOOKUP(AM70,シフト記号表!$C$5:$W$46,21,FALSE))</f>
        <v/>
      </c>
      <c r="AN71" s="118" t="str">
        <f>IF(AN70="","",VLOOKUP(AN70,シフト記号表!$C$5:$W$46,21,FALSE))</f>
        <v/>
      </c>
      <c r="AO71" s="117" t="str">
        <f>IF(AO70="","",VLOOKUP(AO70,シフト記号表!$C$5:$W$46,21,FALSE))</f>
        <v/>
      </c>
      <c r="AP71" s="116" t="str">
        <f>IF(AP70="","",VLOOKUP(AP70,シフト記号表!$C$5:$W$46,21,FALSE))</f>
        <v/>
      </c>
      <c r="AQ71" s="116" t="str">
        <f>IF(AQ70="","",VLOOKUP(AQ70,シフト記号表!$C$5:$W$46,21,FALSE))</f>
        <v/>
      </c>
      <c r="AR71" s="116" t="str">
        <f>IF(AR70="","",VLOOKUP(AR70,シフト記号表!$C$5:$W$46,21,FALSE))</f>
        <v/>
      </c>
      <c r="AS71" s="116" t="str">
        <f>IF(AS70="","",VLOOKUP(AS70,シフト記号表!$C$5:$W$46,21,FALSE))</f>
        <v/>
      </c>
      <c r="AT71" s="116" t="str">
        <f>IF(AT70="","",VLOOKUP(AT70,シフト記号表!$C$5:$W$46,21,FALSE))</f>
        <v/>
      </c>
      <c r="AU71" s="118" t="str">
        <f>IF(AU70="","",VLOOKUP(AU70,シフト記号表!$C$5:$W$46,21,FALSE))</f>
        <v/>
      </c>
      <c r="AV71" s="117" t="str">
        <f>IF(AV70="","",VLOOKUP(AV70,シフト記号表!$C$5:$W$46,21,FALSE))</f>
        <v/>
      </c>
      <c r="AW71" s="116" t="str">
        <f>IF(AW70="","",VLOOKUP(AW70,シフト記号表!$C$5:$W$46,21,FALSE))</f>
        <v/>
      </c>
      <c r="AX71" s="116" t="str">
        <f>IF(AX70="","",VLOOKUP(AX70,シフト記号表!$C$5:$W$46,21,FALSE))</f>
        <v/>
      </c>
      <c r="AY71" s="116" t="str">
        <f>IF(AY70="","",VLOOKUP(AY70,シフト記号表!$C$5:$W$46,21,FALSE))</f>
        <v/>
      </c>
      <c r="AZ71" s="116" t="str">
        <f>IF(AZ70="","",VLOOKUP(AZ70,シフト記号表!$C$5:$W$46,21,FALSE))</f>
        <v/>
      </c>
      <c r="BA71" s="116" t="str">
        <f>IF(BA70="","",VLOOKUP(BA70,シフト記号表!$C$5:$W$46,21,FALSE))</f>
        <v/>
      </c>
      <c r="BB71" s="118" t="str">
        <f>IF(BB70="","",VLOOKUP(BB70,シフト記号表!$C$5:$W$46,21,FALSE))</f>
        <v/>
      </c>
      <c r="BC71" s="117" t="str">
        <f>IF(BC70="","",VLOOKUP(BC70,シフト記号表!$C$5:$W$46,21,FALSE))</f>
        <v/>
      </c>
      <c r="BD71" s="116" t="str">
        <f>IF(BD70="","",VLOOKUP(BD70,シフト記号表!$C$5:$W$46,21,FALSE))</f>
        <v/>
      </c>
      <c r="BE71" s="116" t="str">
        <f>IF(BE70="","",VLOOKUP(BE70,シフト記号表!$C$5:$W$46,21,FALSE))</f>
        <v/>
      </c>
      <c r="BF71" s="1136">
        <f>IF($BI$3="計画",SUM(AA71:BB71),IF($BI$3="実績",SUM(AA71:BE71),""))</f>
        <v>0</v>
      </c>
      <c r="BG71" s="1137"/>
      <c r="BH71" s="1138">
        <f>IF($BI$3="計画",BF71/4,IF($BI$3="実績",(BF71/($BI$7/7)),""))</f>
        <v>0</v>
      </c>
      <c r="BI71" s="1139"/>
      <c r="BJ71" s="1143"/>
      <c r="BK71" s="1144"/>
      <c r="BL71" s="1144"/>
      <c r="BM71" s="1144"/>
      <c r="BN71" s="1145"/>
    </row>
    <row r="72" spans="2:66" ht="20.25" customHeight="1">
      <c r="B72" s="144"/>
      <c r="C72" s="1190"/>
      <c r="D72" s="1194"/>
      <c r="E72" s="1192"/>
      <c r="F72" s="1193"/>
      <c r="G72" s="1105"/>
      <c r="H72" s="1106"/>
      <c r="I72" s="1107">
        <f>G71</f>
        <v>0</v>
      </c>
      <c r="J72" s="1106"/>
      <c r="K72" s="1107">
        <f>M71</f>
        <v>0</v>
      </c>
      <c r="L72" s="1106"/>
      <c r="M72" s="1214"/>
      <c r="N72" s="1215"/>
      <c r="O72" s="1216"/>
      <c r="P72" s="1217"/>
      <c r="Q72" s="1217"/>
      <c r="R72" s="1218"/>
      <c r="S72" s="1206"/>
      <c r="T72" s="1147"/>
      <c r="U72" s="1207"/>
      <c r="V72" s="143" t="s">
        <v>121</v>
      </c>
      <c r="W72" s="142"/>
      <c r="X72" s="142"/>
      <c r="Y72" s="141"/>
      <c r="Z72" s="140"/>
      <c r="AA72" s="138" t="str">
        <f>IF(AA70="","",VLOOKUP(AA70,シフト記号表!$C$5:$Y$46,23,FALSE))</f>
        <v/>
      </c>
      <c r="AB72" s="137" t="str">
        <f>IF(AB70="","",VLOOKUP(AB70,シフト記号表!$C$5:$Y$46,23,FALSE))</f>
        <v/>
      </c>
      <c r="AC72" s="137" t="str">
        <f>IF(AC70="","",VLOOKUP(AC70,シフト記号表!$C$5:$Y$46,23,FALSE))</f>
        <v/>
      </c>
      <c r="AD72" s="137" t="str">
        <f>IF(AD70="","",VLOOKUP(AD70,シフト記号表!$C$5:$Y$46,23,FALSE))</f>
        <v/>
      </c>
      <c r="AE72" s="137" t="str">
        <f>IF(AE70="","",VLOOKUP(AE70,シフト記号表!$C$5:$Y$46,23,FALSE))</f>
        <v/>
      </c>
      <c r="AF72" s="137" t="str">
        <f>IF(AF70="","",VLOOKUP(AF70,シフト記号表!$C$5:$Y$46,23,FALSE))</f>
        <v/>
      </c>
      <c r="AG72" s="139" t="str">
        <f>IF(AG70="","",VLOOKUP(AG70,シフト記号表!$C$5:$Y$46,23,FALSE))</f>
        <v/>
      </c>
      <c r="AH72" s="138" t="str">
        <f>IF(AH70="","",VLOOKUP(AH70,シフト記号表!$C$5:$Y$46,23,FALSE))</f>
        <v/>
      </c>
      <c r="AI72" s="137" t="str">
        <f>IF(AI70="","",VLOOKUP(AI70,シフト記号表!$C$5:$Y$46,23,FALSE))</f>
        <v/>
      </c>
      <c r="AJ72" s="137" t="str">
        <f>IF(AJ70="","",VLOOKUP(AJ70,シフト記号表!$C$5:$Y$46,23,FALSE))</f>
        <v/>
      </c>
      <c r="AK72" s="137" t="str">
        <f>IF(AK70="","",VLOOKUP(AK70,シフト記号表!$C$5:$Y$46,23,FALSE))</f>
        <v/>
      </c>
      <c r="AL72" s="137" t="str">
        <f>IF(AL70="","",VLOOKUP(AL70,シフト記号表!$C$5:$Y$46,23,FALSE))</f>
        <v/>
      </c>
      <c r="AM72" s="137" t="str">
        <f>IF(AM70="","",VLOOKUP(AM70,シフト記号表!$C$5:$Y$46,23,FALSE))</f>
        <v/>
      </c>
      <c r="AN72" s="139" t="str">
        <f>IF(AN70="","",VLOOKUP(AN70,シフト記号表!$C$5:$Y$46,23,FALSE))</f>
        <v/>
      </c>
      <c r="AO72" s="138" t="str">
        <f>IF(AO70="","",VLOOKUP(AO70,シフト記号表!$C$5:$Y$46,23,FALSE))</f>
        <v/>
      </c>
      <c r="AP72" s="137" t="str">
        <f>IF(AP70="","",VLOOKUP(AP70,シフト記号表!$C$5:$Y$46,23,FALSE))</f>
        <v/>
      </c>
      <c r="AQ72" s="137" t="str">
        <f>IF(AQ70="","",VLOOKUP(AQ70,シフト記号表!$C$5:$Y$46,23,FALSE))</f>
        <v/>
      </c>
      <c r="AR72" s="137" t="str">
        <f>IF(AR70="","",VLOOKUP(AR70,シフト記号表!$C$5:$Y$46,23,FALSE))</f>
        <v/>
      </c>
      <c r="AS72" s="137" t="str">
        <f>IF(AS70="","",VLOOKUP(AS70,シフト記号表!$C$5:$Y$46,23,FALSE))</f>
        <v/>
      </c>
      <c r="AT72" s="137" t="str">
        <f>IF(AT70="","",VLOOKUP(AT70,シフト記号表!$C$5:$Y$46,23,FALSE))</f>
        <v/>
      </c>
      <c r="AU72" s="139" t="str">
        <f>IF(AU70="","",VLOOKUP(AU70,シフト記号表!$C$5:$Y$46,23,FALSE))</f>
        <v/>
      </c>
      <c r="AV72" s="138" t="str">
        <f>IF(AV70="","",VLOOKUP(AV70,シフト記号表!$C$5:$Y$46,23,FALSE))</f>
        <v/>
      </c>
      <c r="AW72" s="137" t="str">
        <f>IF(AW70="","",VLOOKUP(AW70,シフト記号表!$C$5:$Y$46,23,FALSE))</f>
        <v/>
      </c>
      <c r="AX72" s="137" t="str">
        <f>IF(AX70="","",VLOOKUP(AX70,シフト記号表!$C$5:$Y$46,23,FALSE))</f>
        <v/>
      </c>
      <c r="AY72" s="137" t="str">
        <f>IF(AY70="","",VLOOKUP(AY70,シフト記号表!$C$5:$Y$46,23,FALSE))</f>
        <v/>
      </c>
      <c r="AZ72" s="137" t="str">
        <f>IF(AZ70="","",VLOOKUP(AZ70,シフト記号表!$C$5:$Y$46,23,FALSE))</f>
        <v/>
      </c>
      <c r="BA72" s="137" t="str">
        <f>IF(BA70="","",VLOOKUP(BA70,シフト記号表!$C$5:$Y$46,23,FALSE))</f>
        <v/>
      </c>
      <c r="BB72" s="139" t="str">
        <f>IF(BB70="","",VLOOKUP(BB70,シフト記号表!$C$5:$Y$46,23,FALSE))</f>
        <v/>
      </c>
      <c r="BC72" s="138" t="str">
        <f>IF(BC70="","",VLOOKUP(BC70,シフト記号表!$C$5:$Y$46,23,FALSE))</f>
        <v/>
      </c>
      <c r="BD72" s="137" t="str">
        <f>IF(BD70="","",VLOOKUP(BD70,シフト記号表!$C$5:$Y$46,23,FALSE))</f>
        <v/>
      </c>
      <c r="BE72" s="137" t="str">
        <f>IF(BE70="","",VLOOKUP(BE70,シフト記号表!$C$5:$Y$46,23,FALSE))</f>
        <v/>
      </c>
      <c r="BF72" s="1179">
        <f>IF($BI$3="計画",SUM(AA72:BB72),IF($BI$3="実績",SUM(AA72:BE72),""))</f>
        <v>0</v>
      </c>
      <c r="BG72" s="1180"/>
      <c r="BH72" s="1181">
        <f>IF($BI$3="計画",BF72/4,IF($BI$3="実績",(BF72/($BI$7/7)),""))</f>
        <v>0</v>
      </c>
      <c r="BI72" s="1182"/>
      <c r="BJ72" s="1146"/>
      <c r="BK72" s="1147"/>
      <c r="BL72" s="1147"/>
      <c r="BM72" s="1147"/>
      <c r="BN72" s="1148"/>
    </row>
    <row r="73" spans="2:66" ht="20.25" customHeight="1">
      <c r="B73" s="136"/>
      <c r="C73" s="1189"/>
      <c r="D73" s="1191"/>
      <c r="E73" s="1192"/>
      <c r="F73" s="1193"/>
      <c r="G73" s="1195"/>
      <c r="H73" s="1196"/>
      <c r="I73" s="135"/>
      <c r="J73" s="134"/>
      <c r="K73" s="135"/>
      <c r="L73" s="134"/>
      <c r="M73" s="1197"/>
      <c r="N73" s="1198"/>
      <c r="O73" s="1199"/>
      <c r="P73" s="1200"/>
      <c r="Q73" s="1200"/>
      <c r="R73" s="1196"/>
      <c r="S73" s="1201"/>
      <c r="T73" s="1202"/>
      <c r="U73" s="1203"/>
      <c r="V73" s="148" t="s">
        <v>123</v>
      </c>
      <c r="W73" s="152"/>
      <c r="X73" s="152"/>
      <c r="Y73" s="151"/>
      <c r="Z73" s="150"/>
      <c r="AA73" s="128"/>
      <c r="AB73" s="127"/>
      <c r="AC73" s="127"/>
      <c r="AD73" s="127"/>
      <c r="AE73" s="127"/>
      <c r="AF73" s="127"/>
      <c r="AG73" s="129"/>
      <c r="AH73" s="128"/>
      <c r="AI73" s="127"/>
      <c r="AJ73" s="127"/>
      <c r="AK73" s="127"/>
      <c r="AL73" s="127"/>
      <c r="AM73" s="127"/>
      <c r="AN73" s="129"/>
      <c r="AO73" s="128"/>
      <c r="AP73" s="127"/>
      <c r="AQ73" s="127"/>
      <c r="AR73" s="127"/>
      <c r="AS73" s="127"/>
      <c r="AT73" s="127"/>
      <c r="AU73" s="129"/>
      <c r="AV73" s="128"/>
      <c r="AW73" s="127"/>
      <c r="AX73" s="127"/>
      <c r="AY73" s="127"/>
      <c r="AZ73" s="127"/>
      <c r="BA73" s="127"/>
      <c r="BB73" s="129"/>
      <c r="BC73" s="128"/>
      <c r="BD73" s="127"/>
      <c r="BE73" s="126"/>
      <c r="BF73" s="1208"/>
      <c r="BG73" s="1209"/>
      <c r="BH73" s="1227"/>
      <c r="BI73" s="1228"/>
      <c r="BJ73" s="1225"/>
      <c r="BK73" s="1202"/>
      <c r="BL73" s="1202"/>
      <c r="BM73" s="1202"/>
      <c r="BN73" s="1226"/>
    </row>
    <row r="74" spans="2:66" ht="20.25" customHeight="1">
      <c r="B74" s="125">
        <f>B71+1</f>
        <v>19</v>
      </c>
      <c r="C74" s="1190"/>
      <c r="D74" s="1194"/>
      <c r="E74" s="1192"/>
      <c r="F74" s="1193"/>
      <c r="G74" s="1130"/>
      <c r="H74" s="1131"/>
      <c r="I74" s="124"/>
      <c r="J74" s="123"/>
      <c r="K74" s="124"/>
      <c r="L74" s="123"/>
      <c r="M74" s="1132"/>
      <c r="N74" s="1133"/>
      <c r="O74" s="1134"/>
      <c r="P74" s="1135"/>
      <c r="Q74" s="1135"/>
      <c r="R74" s="1131"/>
      <c r="S74" s="1204"/>
      <c r="T74" s="1144"/>
      <c r="U74" s="1205"/>
      <c r="V74" s="122" t="s">
        <v>122</v>
      </c>
      <c r="W74" s="121"/>
      <c r="X74" s="121"/>
      <c r="Y74" s="120"/>
      <c r="Z74" s="119"/>
      <c r="AA74" s="117" t="str">
        <f>IF(AA73="","",VLOOKUP(AA73,シフト記号表!$C$5:$W$46,21,FALSE))</f>
        <v/>
      </c>
      <c r="AB74" s="116" t="str">
        <f>IF(AB73="","",VLOOKUP(AB73,シフト記号表!$C$5:$W$46,21,FALSE))</f>
        <v/>
      </c>
      <c r="AC74" s="116" t="str">
        <f>IF(AC73="","",VLOOKUP(AC73,シフト記号表!$C$5:$W$46,21,FALSE))</f>
        <v/>
      </c>
      <c r="AD74" s="116" t="str">
        <f>IF(AD73="","",VLOOKUP(AD73,シフト記号表!$C$5:$W$46,21,FALSE))</f>
        <v/>
      </c>
      <c r="AE74" s="116" t="str">
        <f>IF(AE73="","",VLOOKUP(AE73,シフト記号表!$C$5:$W$46,21,FALSE))</f>
        <v/>
      </c>
      <c r="AF74" s="116" t="str">
        <f>IF(AF73="","",VLOOKUP(AF73,シフト記号表!$C$5:$W$46,21,FALSE))</f>
        <v/>
      </c>
      <c r="AG74" s="118" t="str">
        <f>IF(AG73="","",VLOOKUP(AG73,シフト記号表!$C$5:$W$46,21,FALSE))</f>
        <v/>
      </c>
      <c r="AH74" s="117" t="str">
        <f>IF(AH73="","",VLOOKUP(AH73,シフト記号表!$C$5:$W$46,21,FALSE))</f>
        <v/>
      </c>
      <c r="AI74" s="116" t="str">
        <f>IF(AI73="","",VLOOKUP(AI73,シフト記号表!$C$5:$W$46,21,FALSE))</f>
        <v/>
      </c>
      <c r="AJ74" s="116" t="str">
        <f>IF(AJ73="","",VLOOKUP(AJ73,シフト記号表!$C$5:$W$46,21,FALSE))</f>
        <v/>
      </c>
      <c r="AK74" s="116" t="str">
        <f>IF(AK73="","",VLOOKUP(AK73,シフト記号表!$C$5:$W$46,21,FALSE))</f>
        <v/>
      </c>
      <c r="AL74" s="116" t="str">
        <f>IF(AL73="","",VLOOKUP(AL73,シフト記号表!$C$5:$W$46,21,FALSE))</f>
        <v/>
      </c>
      <c r="AM74" s="116" t="str">
        <f>IF(AM73="","",VLOOKUP(AM73,シフト記号表!$C$5:$W$46,21,FALSE))</f>
        <v/>
      </c>
      <c r="AN74" s="118" t="str">
        <f>IF(AN73="","",VLOOKUP(AN73,シフト記号表!$C$5:$W$46,21,FALSE))</f>
        <v/>
      </c>
      <c r="AO74" s="117" t="str">
        <f>IF(AO73="","",VLOOKUP(AO73,シフト記号表!$C$5:$W$46,21,FALSE))</f>
        <v/>
      </c>
      <c r="AP74" s="116" t="str">
        <f>IF(AP73="","",VLOOKUP(AP73,シフト記号表!$C$5:$W$46,21,FALSE))</f>
        <v/>
      </c>
      <c r="AQ74" s="116" t="str">
        <f>IF(AQ73="","",VLOOKUP(AQ73,シフト記号表!$C$5:$W$46,21,FALSE))</f>
        <v/>
      </c>
      <c r="AR74" s="116" t="str">
        <f>IF(AR73="","",VLOOKUP(AR73,シフト記号表!$C$5:$W$46,21,FALSE))</f>
        <v/>
      </c>
      <c r="AS74" s="116" t="str">
        <f>IF(AS73="","",VLOOKUP(AS73,シフト記号表!$C$5:$W$46,21,FALSE))</f>
        <v/>
      </c>
      <c r="AT74" s="116" t="str">
        <f>IF(AT73="","",VLOOKUP(AT73,シフト記号表!$C$5:$W$46,21,FALSE))</f>
        <v/>
      </c>
      <c r="AU74" s="118" t="str">
        <f>IF(AU73="","",VLOOKUP(AU73,シフト記号表!$C$5:$W$46,21,FALSE))</f>
        <v/>
      </c>
      <c r="AV74" s="117" t="str">
        <f>IF(AV73="","",VLOOKUP(AV73,シフト記号表!$C$5:$W$46,21,FALSE))</f>
        <v/>
      </c>
      <c r="AW74" s="116" t="str">
        <f>IF(AW73="","",VLOOKUP(AW73,シフト記号表!$C$5:$W$46,21,FALSE))</f>
        <v/>
      </c>
      <c r="AX74" s="116" t="str">
        <f>IF(AX73="","",VLOOKUP(AX73,シフト記号表!$C$5:$W$46,21,FALSE))</f>
        <v/>
      </c>
      <c r="AY74" s="116" t="str">
        <f>IF(AY73="","",VLOOKUP(AY73,シフト記号表!$C$5:$W$46,21,FALSE))</f>
        <v/>
      </c>
      <c r="AZ74" s="116" t="str">
        <f>IF(AZ73="","",VLOOKUP(AZ73,シフト記号表!$C$5:$W$46,21,FALSE))</f>
        <v/>
      </c>
      <c r="BA74" s="116" t="str">
        <f>IF(BA73="","",VLOOKUP(BA73,シフト記号表!$C$5:$W$46,21,FALSE))</f>
        <v/>
      </c>
      <c r="BB74" s="118" t="str">
        <f>IF(BB73="","",VLOOKUP(BB73,シフト記号表!$C$5:$W$46,21,FALSE))</f>
        <v/>
      </c>
      <c r="BC74" s="117" t="str">
        <f>IF(BC73="","",VLOOKUP(BC73,シフト記号表!$C$5:$W$46,21,FALSE))</f>
        <v/>
      </c>
      <c r="BD74" s="116" t="str">
        <f>IF(BD73="","",VLOOKUP(BD73,シフト記号表!$C$5:$W$46,21,FALSE))</f>
        <v/>
      </c>
      <c r="BE74" s="116" t="str">
        <f>IF(BE73="","",VLOOKUP(BE73,シフト記号表!$C$5:$W$46,21,FALSE))</f>
        <v/>
      </c>
      <c r="BF74" s="1136">
        <f>IF($BI$3="計画",SUM(AA74:BB74),IF($BI$3="実績",SUM(AA74:BE74),""))</f>
        <v>0</v>
      </c>
      <c r="BG74" s="1137"/>
      <c r="BH74" s="1138">
        <f>IF($BI$3="計画",BF74/4,IF($BI$3="実績",(BF74/($BI$7/7)),""))</f>
        <v>0</v>
      </c>
      <c r="BI74" s="1139"/>
      <c r="BJ74" s="1143"/>
      <c r="BK74" s="1144"/>
      <c r="BL74" s="1144"/>
      <c r="BM74" s="1144"/>
      <c r="BN74" s="1145"/>
    </row>
    <row r="75" spans="2:66" ht="20.25" customHeight="1">
      <c r="B75" s="144"/>
      <c r="C75" s="1190"/>
      <c r="D75" s="1194"/>
      <c r="E75" s="1192"/>
      <c r="F75" s="1193"/>
      <c r="G75" s="1105"/>
      <c r="H75" s="1106"/>
      <c r="I75" s="1107">
        <f>G74</f>
        <v>0</v>
      </c>
      <c r="J75" s="1106"/>
      <c r="K75" s="1107">
        <f>M74</f>
        <v>0</v>
      </c>
      <c r="L75" s="1106"/>
      <c r="M75" s="1214"/>
      <c r="N75" s="1215"/>
      <c r="O75" s="1216"/>
      <c r="P75" s="1217"/>
      <c r="Q75" s="1217"/>
      <c r="R75" s="1218"/>
      <c r="S75" s="1206"/>
      <c r="T75" s="1147"/>
      <c r="U75" s="1207"/>
      <c r="V75" s="149" t="s">
        <v>121</v>
      </c>
      <c r="W75" s="142"/>
      <c r="X75" s="142"/>
      <c r="Y75" s="141"/>
      <c r="Z75" s="140"/>
      <c r="AA75" s="138" t="str">
        <f>IF(AA73="","",VLOOKUP(AA73,シフト記号表!$C$5:$Y$46,23,FALSE))</f>
        <v/>
      </c>
      <c r="AB75" s="137" t="str">
        <f>IF(AB73="","",VLOOKUP(AB73,シフト記号表!$C$5:$Y$46,23,FALSE))</f>
        <v/>
      </c>
      <c r="AC75" s="137" t="str">
        <f>IF(AC73="","",VLOOKUP(AC73,シフト記号表!$C$5:$Y$46,23,FALSE))</f>
        <v/>
      </c>
      <c r="AD75" s="137" t="str">
        <f>IF(AD73="","",VLOOKUP(AD73,シフト記号表!$C$5:$Y$46,23,FALSE))</f>
        <v/>
      </c>
      <c r="AE75" s="137" t="str">
        <f>IF(AE73="","",VLOOKUP(AE73,シフト記号表!$C$5:$Y$46,23,FALSE))</f>
        <v/>
      </c>
      <c r="AF75" s="137" t="str">
        <f>IF(AF73="","",VLOOKUP(AF73,シフト記号表!$C$5:$Y$46,23,FALSE))</f>
        <v/>
      </c>
      <c r="AG75" s="139" t="str">
        <f>IF(AG73="","",VLOOKUP(AG73,シフト記号表!$C$5:$Y$46,23,FALSE))</f>
        <v/>
      </c>
      <c r="AH75" s="138" t="str">
        <f>IF(AH73="","",VLOOKUP(AH73,シフト記号表!$C$5:$Y$46,23,FALSE))</f>
        <v/>
      </c>
      <c r="AI75" s="137" t="str">
        <f>IF(AI73="","",VLOOKUP(AI73,シフト記号表!$C$5:$Y$46,23,FALSE))</f>
        <v/>
      </c>
      <c r="AJ75" s="137" t="str">
        <f>IF(AJ73="","",VLOOKUP(AJ73,シフト記号表!$C$5:$Y$46,23,FALSE))</f>
        <v/>
      </c>
      <c r="AK75" s="137" t="str">
        <f>IF(AK73="","",VLOOKUP(AK73,シフト記号表!$C$5:$Y$46,23,FALSE))</f>
        <v/>
      </c>
      <c r="AL75" s="137" t="str">
        <f>IF(AL73="","",VLOOKUP(AL73,シフト記号表!$C$5:$Y$46,23,FALSE))</f>
        <v/>
      </c>
      <c r="AM75" s="137" t="str">
        <f>IF(AM73="","",VLOOKUP(AM73,シフト記号表!$C$5:$Y$46,23,FALSE))</f>
        <v/>
      </c>
      <c r="AN75" s="139" t="str">
        <f>IF(AN73="","",VLOOKUP(AN73,シフト記号表!$C$5:$Y$46,23,FALSE))</f>
        <v/>
      </c>
      <c r="AO75" s="138" t="str">
        <f>IF(AO73="","",VLOOKUP(AO73,シフト記号表!$C$5:$Y$46,23,FALSE))</f>
        <v/>
      </c>
      <c r="AP75" s="137" t="str">
        <f>IF(AP73="","",VLOOKUP(AP73,シフト記号表!$C$5:$Y$46,23,FALSE))</f>
        <v/>
      </c>
      <c r="AQ75" s="137" t="str">
        <f>IF(AQ73="","",VLOOKUP(AQ73,シフト記号表!$C$5:$Y$46,23,FALSE))</f>
        <v/>
      </c>
      <c r="AR75" s="137" t="str">
        <f>IF(AR73="","",VLOOKUP(AR73,シフト記号表!$C$5:$Y$46,23,FALSE))</f>
        <v/>
      </c>
      <c r="AS75" s="137" t="str">
        <f>IF(AS73="","",VLOOKUP(AS73,シフト記号表!$C$5:$Y$46,23,FALSE))</f>
        <v/>
      </c>
      <c r="AT75" s="137" t="str">
        <f>IF(AT73="","",VLOOKUP(AT73,シフト記号表!$C$5:$Y$46,23,FALSE))</f>
        <v/>
      </c>
      <c r="AU75" s="139" t="str">
        <f>IF(AU73="","",VLOOKUP(AU73,シフト記号表!$C$5:$Y$46,23,FALSE))</f>
        <v/>
      </c>
      <c r="AV75" s="138" t="str">
        <f>IF(AV73="","",VLOOKUP(AV73,シフト記号表!$C$5:$Y$46,23,FALSE))</f>
        <v/>
      </c>
      <c r="AW75" s="137" t="str">
        <f>IF(AW73="","",VLOOKUP(AW73,シフト記号表!$C$5:$Y$46,23,FALSE))</f>
        <v/>
      </c>
      <c r="AX75" s="137" t="str">
        <f>IF(AX73="","",VLOOKUP(AX73,シフト記号表!$C$5:$Y$46,23,FALSE))</f>
        <v/>
      </c>
      <c r="AY75" s="137" t="str">
        <f>IF(AY73="","",VLOOKUP(AY73,シフト記号表!$C$5:$Y$46,23,FALSE))</f>
        <v/>
      </c>
      <c r="AZ75" s="137" t="str">
        <f>IF(AZ73="","",VLOOKUP(AZ73,シフト記号表!$C$5:$Y$46,23,FALSE))</f>
        <v/>
      </c>
      <c r="BA75" s="137" t="str">
        <f>IF(BA73="","",VLOOKUP(BA73,シフト記号表!$C$5:$Y$46,23,FALSE))</f>
        <v/>
      </c>
      <c r="BB75" s="139" t="str">
        <f>IF(BB73="","",VLOOKUP(BB73,シフト記号表!$C$5:$Y$46,23,FALSE))</f>
        <v/>
      </c>
      <c r="BC75" s="138" t="str">
        <f>IF(BC73="","",VLOOKUP(BC73,シフト記号表!$C$5:$Y$46,23,FALSE))</f>
        <v/>
      </c>
      <c r="BD75" s="137" t="str">
        <f>IF(BD73="","",VLOOKUP(BD73,シフト記号表!$C$5:$Y$46,23,FALSE))</f>
        <v/>
      </c>
      <c r="BE75" s="137" t="str">
        <f>IF(BE73="","",VLOOKUP(BE73,シフト記号表!$C$5:$Y$46,23,FALSE))</f>
        <v/>
      </c>
      <c r="BF75" s="1179">
        <f>IF($BI$3="計画",SUM(AA75:BB75),IF($BI$3="実績",SUM(AA75:BE75),""))</f>
        <v>0</v>
      </c>
      <c r="BG75" s="1180"/>
      <c r="BH75" s="1181">
        <f>IF($BI$3="計画",BF75/4,IF($BI$3="実績",(BF75/($BI$7/7)),""))</f>
        <v>0</v>
      </c>
      <c r="BI75" s="1182"/>
      <c r="BJ75" s="1146"/>
      <c r="BK75" s="1147"/>
      <c r="BL75" s="1147"/>
      <c r="BM75" s="1147"/>
      <c r="BN75" s="1148"/>
    </row>
    <row r="76" spans="2:66" ht="20.25" customHeight="1">
      <c r="B76" s="136"/>
      <c r="C76" s="1189"/>
      <c r="D76" s="1191"/>
      <c r="E76" s="1192"/>
      <c r="F76" s="1193"/>
      <c r="G76" s="1195"/>
      <c r="H76" s="1196"/>
      <c r="I76" s="135"/>
      <c r="J76" s="134"/>
      <c r="K76" s="135"/>
      <c r="L76" s="134"/>
      <c r="M76" s="1197"/>
      <c r="N76" s="1198"/>
      <c r="O76" s="1199"/>
      <c r="P76" s="1200"/>
      <c r="Q76" s="1200"/>
      <c r="R76" s="1196"/>
      <c r="S76" s="1201"/>
      <c r="T76" s="1202"/>
      <c r="U76" s="1203"/>
      <c r="V76" s="148" t="s">
        <v>123</v>
      </c>
      <c r="W76" s="152"/>
      <c r="X76" s="152"/>
      <c r="Y76" s="151"/>
      <c r="Z76" s="150"/>
      <c r="AA76" s="128"/>
      <c r="AB76" s="127"/>
      <c r="AC76" s="127"/>
      <c r="AD76" s="127"/>
      <c r="AE76" s="127"/>
      <c r="AF76" s="127"/>
      <c r="AG76" s="129"/>
      <c r="AH76" s="128"/>
      <c r="AI76" s="127"/>
      <c r="AJ76" s="127"/>
      <c r="AK76" s="127"/>
      <c r="AL76" s="127"/>
      <c r="AM76" s="127"/>
      <c r="AN76" s="129"/>
      <c r="AO76" s="128"/>
      <c r="AP76" s="127"/>
      <c r="AQ76" s="127"/>
      <c r="AR76" s="127"/>
      <c r="AS76" s="127"/>
      <c r="AT76" s="127"/>
      <c r="AU76" s="129"/>
      <c r="AV76" s="128"/>
      <c r="AW76" s="127"/>
      <c r="AX76" s="127"/>
      <c r="AY76" s="127"/>
      <c r="AZ76" s="127"/>
      <c r="BA76" s="127"/>
      <c r="BB76" s="129"/>
      <c r="BC76" s="128"/>
      <c r="BD76" s="127"/>
      <c r="BE76" s="126"/>
      <c r="BF76" s="1208"/>
      <c r="BG76" s="1209"/>
      <c r="BH76" s="1227"/>
      <c r="BI76" s="1228"/>
      <c r="BJ76" s="1225"/>
      <c r="BK76" s="1202"/>
      <c r="BL76" s="1202"/>
      <c r="BM76" s="1202"/>
      <c r="BN76" s="1226"/>
    </row>
    <row r="77" spans="2:66" ht="20.25" customHeight="1">
      <c r="B77" s="125">
        <f>B74+1</f>
        <v>20</v>
      </c>
      <c r="C77" s="1190"/>
      <c r="D77" s="1194"/>
      <c r="E77" s="1192"/>
      <c r="F77" s="1193"/>
      <c r="G77" s="1130"/>
      <c r="H77" s="1131"/>
      <c r="I77" s="124"/>
      <c r="J77" s="123"/>
      <c r="K77" s="124"/>
      <c r="L77" s="123"/>
      <c r="M77" s="1132"/>
      <c r="N77" s="1133"/>
      <c r="O77" s="1134"/>
      <c r="P77" s="1135"/>
      <c r="Q77" s="1135"/>
      <c r="R77" s="1131"/>
      <c r="S77" s="1204"/>
      <c r="T77" s="1144"/>
      <c r="U77" s="1205"/>
      <c r="V77" s="122" t="s">
        <v>122</v>
      </c>
      <c r="W77" s="121"/>
      <c r="X77" s="121"/>
      <c r="Y77" s="120"/>
      <c r="Z77" s="119"/>
      <c r="AA77" s="117" t="str">
        <f>IF(AA76="","",VLOOKUP(AA76,シフト記号表!$C$5:$W$46,21,FALSE))</f>
        <v/>
      </c>
      <c r="AB77" s="116" t="str">
        <f>IF(AB76="","",VLOOKUP(AB76,シフト記号表!$C$5:$W$46,21,FALSE))</f>
        <v/>
      </c>
      <c r="AC77" s="116" t="str">
        <f>IF(AC76="","",VLOOKUP(AC76,シフト記号表!$C$5:$W$46,21,FALSE))</f>
        <v/>
      </c>
      <c r="AD77" s="116" t="str">
        <f>IF(AD76="","",VLOOKUP(AD76,シフト記号表!$C$5:$W$46,21,FALSE))</f>
        <v/>
      </c>
      <c r="AE77" s="116" t="str">
        <f>IF(AE76="","",VLOOKUP(AE76,シフト記号表!$C$5:$W$46,21,FALSE))</f>
        <v/>
      </c>
      <c r="AF77" s="116" t="str">
        <f>IF(AF76="","",VLOOKUP(AF76,シフト記号表!$C$5:$W$46,21,FALSE))</f>
        <v/>
      </c>
      <c r="AG77" s="118" t="str">
        <f>IF(AG76="","",VLOOKUP(AG76,シフト記号表!$C$5:$W$46,21,FALSE))</f>
        <v/>
      </c>
      <c r="AH77" s="117" t="str">
        <f>IF(AH76="","",VLOOKUP(AH76,シフト記号表!$C$5:$W$46,21,FALSE))</f>
        <v/>
      </c>
      <c r="AI77" s="116" t="str">
        <f>IF(AI76="","",VLOOKUP(AI76,シフト記号表!$C$5:$W$46,21,FALSE))</f>
        <v/>
      </c>
      <c r="AJ77" s="116" t="str">
        <f>IF(AJ76="","",VLOOKUP(AJ76,シフト記号表!$C$5:$W$46,21,FALSE))</f>
        <v/>
      </c>
      <c r="AK77" s="116" t="str">
        <f>IF(AK76="","",VLOOKUP(AK76,シフト記号表!$C$5:$W$46,21,FALSE))</f>
        <v/>
      </c>
      <c r="AL77" s="116" t="str">
        <f>IF(AL76="","",VLOOKUP(AL76,シフト記号表!$C$5:$W$46,21,FALSE))</f>
        <v/>
      </c>
      <c r="AM77" s="116" t="str">
        <f>IF(AM76="","",VLOOKUP(AM76,シフト記号表!$C$5:$W$46,21,FALSE))</f>
        <v/>
      </c>
      <c r="AN77" s="118" t="str">
        <f>IF(AN76="","",VLOOKUP(AN76,シフト記号表!$C$5:$W$46,21,FALSE))</f>
        <v/>
      </c>
      <c r="AO77" s="117" t="str">
        <f>IF(AO76="","",VLOOKUP(AO76,シフト記号表!$C$5:$W$46,21,FALSE))</f>
        <v/>
      </c>
      <c r="AP77" s="116" t="str">
        <f>IF(AP76="","",VLOOKUP(AP76,シフト記号表!$C$5:$W$46,21,FALSE))</f>
        <v/>
      </c>
      <c r="AQ77" s="116" t="str">
        <f>IF(AQ76="","",VLOOKUP(AQ76,シフト記号表!$C$5:$W$46,21,FALSE))</f>
        <v/>
      </c>
      <c r="AR77" s="116" t="str">
        <f>IF(AR76="","",VLOOKUP(AR76,シフト記号表!$C$5:$W$46,21,FALSE))</f>
        <v/>
      </c>
      <c r="AS77" s="116" t="str">
        <f>IF(AS76="","",VLOOKUP(AS76,シフト記号表!$C$5:$W$46,21,FALSE))</f>
        <v/>
      </c>
      <c r="AT77" s="116" t="str">
        <f>IF(AT76="","",VLOOKUP(AT76,シフト記号表!$C$5:$W$46,21,FALSE))</f>
        <v/>
      </c>
      <c r="AU77" s="118" t="str">
        <f>IF(AU76="","",VLOOKUP(AU76,シフト記号表!$C$5:$W$46,21,FALSE))</f>
        <v/>
      </c>
      <c r="AV77" s="117" t="str">
        <f>IF(AV76="","",VLOOKUP(AV76,シフト記号表!$C$5:$W$46,21,FALSE))</f>
        <v/>
      </c>
      <c r="AW77" s="116" t="str">
        <f>IF(AW76="","",VLOOKUP(AW76,シフト記号表!$C$5:$W$46,21,FALSE))</f>
        <v/>
      </c>
      <c r="AX77" s="116" t="str">
        <f>IF(AX76="","",VLOOKUP(AX76,シフト記号表!$C$5:$W$46,21,FALSE))</f>
        <v/>
      </c>
      <c r="AY77" s="116" t="str">
        <f>IF(AY76="","",VLOOKUP(AY76,シフト記号表!$C$5:$W$46,21,FALSE))</f>
        <v/>
      </c>
      <c r="AZ77" s="116" t="str">
        <f>IF(AZ76="","",VLOOKUP(AZ76,シフト記号表!$C$5:$W$46,21,FALSE))</f>
        <v/>
      </c>
      <c r="BA77" s="116" t="str">
        <f>IF(BA76="","",VLOOKUP(BA76,シフト記号表!$C$5:$W$46,21,FALSE))</f>
        <v/>
      </c>
      <c r="BB77" s="118" t="str">
        <f>IF(BB76="","",VLOOKUP(BB76,シフト記号表!$C$5:$W$46,21,FALSE))</f>
        <v/>
      </c>
      <c r="BC77" s="117" t="str">
        <f>IF(BC76="","",VLOOKUP(BC76,シフト記号表!$C$5:$W$46,21,FALSE))</f>
        <v/>
      </c>
      <c r="BD77" s="116" t="str">
        <f>IF(BD76="","",VLOOKUP(BD76,シフト記号表!$C$5:$W$46,21,FALSE))</f>
        <v/>
      </c>
      <c r="BE77" s="116" t="str">
        <f>IF(BE76="","",VLOOKUP(BE76,シフト記号表!$C$5:$W$46,21,FALSE))</f>
        <v/>
      </c>
      <c r="BF77" s="1136">
        <f>IF($BI$3="計画",SUM(AA77:BB77),IF($BI$3="実績",SUM(AA77:BE77),""))</f>
        <v>0</v>
      </c>
      <c r="BG77" s="1137"/>
      <c r="BH77" s="1138">
        <f>IF($BI$3="計画",BF77/4,IF($BI$3="実績",(BF77/($BI$7/7)),""))</f>
        <v>0</v>
      </c>
      <c r="BI77" s="1139"/>
      <c r="BJ77" s="1143"/>
      <c r="BK77" s="1144"/>
      <c r="BL77" s="1144"/>
      <c r="BM77" s="1144"/>
      <c r="BN77" s="1145"/>
    </row>
    <row r="78" spans="2:66" ht="20.25" customHeight="1">
      <c r="B78" s="144"/>
      <c r="C78" s="1190"/>
      <c r="D78" s="1194"/>
      <c r="E78" s="1192"/>
      <c r="F78" s="1193"/>
      <c r="G78" s="1105"/>
      <c r="H78" s="1106"/>
      <c r="I78" s="1107">
        <f>G77</f>
        <v>0</v>
      </c>
      <c r="J78" s="1106"/>
      <c r="K78" s="1107">
        <f>M77</f>
        <v>0</v>
      </c>
      <c r="L78" s="1106"/>
      <c r="M78" s="1214"/>
      <c r="N78" s="1215"/>
      <c r="O78" s="1216"/>
      <c r="P78" s="1217"/>
      <c r="Q78" s="1217"/>
      <c r="R78" s="1218"/>
      <c r="S78" s="1206"/>
      <c r="T78" s="1147"/>
      <c r="U78" s="1207"/>
      <c r="V78" s="149" t="s">
        <v>121</v>
      </c>
      <c r="W78" s="142"/>
      <c r="X78" s="142"/>
      <c r="Y78" s="141"/>
      <c r="Z78" s="140"/>
      <c r="AA78" s="138" t="str">
        <f>IF(AA76="","",VLOOKUP(AA76,シフト記号表!$C$5:$Y$46,23,FALSE))</f>
        <v/>
      </c>
      <c r="AB78" s="137" t="str">
        <f>IF(AB76="","",VLOOKUP(AB76,シフト記号表!$C$5:$Y$46,23,FALSE))</f>
        <v/>
      </c>
      <c r="AC78" s="137" t="str">
        <f>IF(AC76="","",VLOOKUP(AC76,シフト記号表!$C$5:$Y$46,23,FALSE))</f>
        <v/>
      </c>
      <c r="AD78" s="137" t="str">
        <f>IF(AD76="","",VLOOKUP(AD76,シフト記号表!$C$5:$Y$46,23,FALSE))</f>
        <v/>
      </c>
      <c r="AE78" s="137" t="str">
        <f>IF(AE76="","",VLOOKUP(AE76,シフト記号表!$C$5:$Y$46,23,FALSE))</f>
        <v/>
      </c>
      <c r="AF78" s="137" t="str">
        <f>IF(AF76="","",VLOOKUP(AF76,シフト記号表!$C$5:$Y$46,23,FALSE))</f>
        <v/>
      </c>
      <c r="AG78" s="139" t="str">
        <f>IF(AG76="","",VLOOKUP(AG76,シフト記号表!$C$5:$Y$46,23,FALSE))</f>
        <v/>
      </c>
      <c r="AH78" s="138" t="str">
        <f>IF(AH76="","",VLOOKUP(AH76,シフト記号表!$C$5:$Y$46,23,FALSE))</f>
        <v/>
      </c>
      <c r="AI78" s="137" t="str">
        <f>IF(AI76="","",VLOOKUP(AI76,シフト記号表!$C$5:$Y$46,23,FALSE))</f>
        <v/>
      </c>
      <c r="AJ78" s="137" t="str">
        <f>IF(AJ76="","",VLOOKUP(AJ76,シフト記号表!$C$5:$Y$46,23,FALSE))</f>
        <v/>
      </c>
      <c r="AK78" s="137" t="str">
        <f>IF(AK76="","",VLOOKUP(AK76,シフト記号表!$C$5:$Y$46,23,FALSE))</f>
        <v/>
      </c>
      <c r="AL78" s="137" t="str">
        <f>IF(AL76="","",VLOOKUP(AL76,シフト記号表!$C$5:$Y$46,23,FALSE))</f>
        <v/>
      </c>
      <c r="AM78" s="137" t="str">
        <f>IF(AM76="","",VLOOKUP(AM76,シフト記号表!$C$5:$Y$46,23,FALSE))</f>
        <v/>
      </c>
      <c r="AN78" s="139" t="str">
        <f>IF(AN76="","",VLOOKUP(AN76,シフト記号表!$C$5:$Y$46,23,FALSE))</f>
        <v/>
      </c>
      <c r="AO78" s="138" t="str">
        <f>IF(AO76="","",VLOOKUP(AO76,シフト記号表!$C$5:$Y$46,23,FALSE))</f>
        <v/>
      </c>
      <c r="AP78" s="137" t="str">
        <f>IF(AP76="","",VLOOKUP(AP76,シフト記号表!$C$5:$Y$46,23,FALSE))</f>
        <v/>
      </c>
      <c r="AQ78" s="137" t="str">
        <f>IF(AQ76="","",VLOOKUP(AQ76,シフト記号表!$C$5:$Y$46,23,FALSE))</f>
        <v/>
      </c>
      <c r="AR78" s="137" t="str">
        <f>IF(AR76="","",VLOOKUP(AR76,シフト記号表!$C$5:$Y$46,23,FALSE))</f>
        <v/>
      </c>
      <c r="AS78" s="137" t="str">
        <f>IF(AS76="","",VLOOKUP(AS76,シフト記号表!$C$5:$Y$46,23,FALSE))</f>
        <v/>
      </c>
      <c r="AT78" s="137" t="str">
        <f>IF(AT76="","",VLOOKUP(AT76,シフト記号表!$C$5:$Y$46,23,FALSE))</f>
        <v/>
      </c>
      <c r="AU78" s="139" t="str">
        <f>IF(AU76="","",VLOOKUP(AU76,シフト記号表!$C$5:$Y$46,23,FALSE))</f>
        <v/>
      </c>
      <c r="AV78" s="138" t="str">
        <f>IF(AV76="","",VLOOKUP(AV76,シフト記号表!$C$5:$Y$46,23,FALSE))</f>
        <v/>
      </c>
      <c r="AW78" s="137" t="str">
        <f>IF(AW76="","",VLOOKUP(AW76,シフト記号表!$C$5:$Y$46,23,FALSE))</f>
        <v/>
      </c>
      <c r="AX78" s="137" t="str">
        <f>IF(AX76="","",VLOOKUP(AX76,シフト記号表!$C$5:$Y$46,23,FALSE))</f>
        <v/>
      </c>
      <c r="AY78" s="137" t="str">
        <f>IF(AY76="","",VLOOKUP(AY76,シフト記号表!$C$5:$Y$46,23,FALSE))</f>
        <v/>
      </c>
      <c r="AZ78" s="137" t="str">
        <f>IF(AZ76="","",VLOOKUP(AZ76,シフト記号表!$C$5:$Y$46,23,FALSE))</f>
        <v/>
      </c>
      <c r="BA78" s="137" t="str">
        <f>IF(BA76="","",VLOOKUP(BA76,シフト記号表!$C$5:$Y$46,23,FALSE))</f>
        <v/>
      </c>
      <c r="BB78" s="139" t="str">
        <f>IF(BB76="","",VLOOKUP(BB76,シフト記号表!$C$5:$Y$46,23,FALSE))</f>
        <v/>
      </c>
      <c r="BC78" s="138" t="str">
        <f>IF(BC76="","",VLOOKUP(BC76,シフト記号表!$C$5:$Y$46,23,FALSE))</f>
        <v/>
      </c>
      <c r="BD78" s="137" t="str">
        <f>IF(BD76="","",VLOOKUP(BD76,シフト記号表!$C$5:$Y$46,23,FALSE))</f>
        <v/>
      </c>
      <c r="BE78" s="137" t="str">
        <f>IF(BE76="","",VLOOKUP(BE76,シフト記号表!$C$5:$Y$46,23,FALSE))</f>
        <v/>
      </c>
      <c r="BF78" s="1179">
        <f>IF($BI$3="計画",SUM(AA78:BB78),IF($BI$3="実績",SUM(AA78:BE78),""))</f>
        <v>0</v>
      </c>
      <c r="BG78" s="1180"/>
      <c r="BH78" s="1181">
        <f>IF($BI$3="計画",BF78/4,IF($BI$3="実績",(BF78/($BI$7/7)),""))</f>
        <v>0</v>
      </c>
      <c r="BI78" s="1182"/>
      <c r="BJ78" s="1146"/>
      <c r="BK78" s="1147"/>
      <c r="BL78" s="1147"/>
      <c r="BM78" s="1147"/>
      <c r="BN78" s="1148"/>
    </row>
    <row r="79" spans="2:66" ht="20.25" customHeight="1">
      <c r="B79" s="136"/>
      <c r="C79" s="1189"/>
      <c r="D79" s="1191"/>
      <c r="E79" s="1192"/>
      <c r="F79" s="1193"/>
      <c r="G79" s="1130"/>
      <c r="H79" s="1131"/>
      <c r="I79" s="124"/>
      <c r="J79" s="123"/>
      <c r="K79" s="124"/>
      <c r="L79" s="123"/>
      <c r="M79" s="1197"/>
      <c r="N79" s="1198"/>
      <c r="O79" s="1134"/>
      <c r="P79" s="1135"/>
      <c r="Q79" s="1135"/>
      <c r="R79" s="1131"/>
      <c r="S79" s="1201"/>
      <c r="T79" s="1202"/>
      <c r="U79" s="1203"/>
      <c r="V79" s="148" t="s">
        <v>123</v>
      </c>
      <c r="W79" s="147"/>
      <c r="X79" s="147"/>
      <c r="Y79" s="146"/>
      <c r="Z79" s="145"/>
      <c r="AA79" s="128"/>
      <c r="AB79" s="127"/>
      <c r="AC79" s="127"/>
      <c r="AD79" s="127"/>
      <c r="AE79" s="127"/>
      <c r="AF79" s="127"/>
      <c r="AG79" s="129"/>
      <c r="AH79" s="128"/>
      <c r="AI79" s="127"/>
      <c r="AJ79" s="127"/>
      <c r="AK79" s="127"/>
      <c r="AL79" s="127"/>
      <c r="AM79" s="127"/>
      <c r="AN79" s="129"/>
      <c r="AO79" s="128"/>
      <c r="AP79" s="127"/>
      <c r="AQ79" s="127"/>
      <c r="AR79" s="127"/>
      <c r="AS79" s="127"/>
      <c r="AT79" s="127"/>
      <c r="AU79" s="129"/>
      <c r="AV79" s="128"/>
      <c r="AW79" s="127"/>
      <c r="AX79" s="127"/>
      <c r="AY79" s="127"/>
      <c r="AZ79" s="127"/>
      <c r="BA79" s="127"/>
      <c r="BB79" s="129"/>
      <c r="BC79" s="128"/>
      <c r="BD79" s="127"/>
      <c r="BE79" s="126"/>
      <c r="BF79" s="1208"/>
      <c r="BG79" s="1209"/>
      <c r="BH79" s="1227"/>
      <c r="BI79" s="1228"/>
      <c r="BJ79" s="1225"/>
      <c r="BK79" s="1202"/>
      <c r="BL79" s="1202"/>
      <c r="BM79" s="1202"/>
      <c r="BN79" s="1226"/>
    </row>
    <row r="80" spans="2:66" ht="20.25" customHeight="1">
      <c r="B80" s="125">
        <f>B77+1</f>
        <v>21</v>
      </c>
      <c r="C80" s="1190"/>
      <c r="D80" s="1194"/>
      <c r="E80" s="1192"/>
      <c r="F80" s="1193"/>
      <c r="G80" s="1130"/>
      <c r="H80" s="1131"/>
      <c r="I80" s="124"/>
      <c r="J80" s="123"/>
      <c r="K80" s="124"/>
      <c r="L80" s="123"/>
      <c r="M80" s="1132"/>
      <c r="N80" s="1133"/>
      <c r="O80" s="1134"/>
      <c r="P80" s="1135"/>
      <c r="Q80" s="1135"/>
      <c r="R80" s="1131"/>
      <c r="S80" s="1204"/>
      <c r="T80" s="1144"/>
      <c r="U80" s="1205"/>
      <c r="V80" s="122" t="s">
        <v>122</v>
      </c>
      <c r="W80" s="121"/>
      <c r="X80" s="121"/>
      <c r="Y80" s="120"/>
      <c r="Z80" s="119"/>
      <c r="AA80" s="117" t="str">
        <f>IF(AA79="","",VLOOKUP(AA79,シフト記号表!$C$5:$W$46,21,FALSE))</f>
        <v/>
      </c>
      <c r="AB80" s="116" t="str">
        <f>IF(AB79="","",VLOOKUP(AB79,シフト記号表!$C$5:$W$46,21,FALSE))</f>
        <v/>
      </c>
      <c r="AC80" s="116" t="str">
        <f>IF(AC79="","",VLOOKUP(AC79,シフト記号表!$C$5:$W$46,21,FALSE))</f>
        <v/>
      </c>
      <c r="AD80" s="116" t="str">
        <f>IF(AD79="","",VLOOKUP(AD79,シフト記号表!$C$5:$W$46,21,FALSE))</f>
        <v/>
      </c>
      <c r="AE80" s="116" t="str">
        <f>IF(AE79="","",VLOOKUP(AE79,シフト記号表!$C$5:$W$46,21,FALSE))</f>
        <v/>
      </c>
      <c r="AF80" s="116" t="str">
        <f>IF(AF79="","",VLOOKUP(AF79,シフト記号表!$C$5:$W$46,21,FALSE))</f>
        <v/>
      </c>
      <c r="AG80" s="118" t="str">
        <f>IF(AG79="","",VLOOKUP(AG79,シフト記号表!$C$5:$W$46,21,FALSE))</f>
        <v/>
      </c>
      <c r="AH80" s="117" t="str">
        <f>IF(AH79="","",VLOOKUP(AH79,シフト記号表!$C$5:$W$46,21,FALSE))</f>
        <v/>
      </c>
      <c r="AI80" s="116" t="str">
        <f>IF(AI79="","",VLOOKUP(AI79,シフト記号表!$C$5:$W$46,21,FALSE))</f>
        <v/>
      </c>
      <c r="AJ80" s="116" t="str">
        <f>IF(AJ79="","",VLOOKUP(AJ79,シフト記号表!$C$5:$W$46,21,FALSE))</f>
        <v/>
      </c>
      <c r="AK80" s="116" t="str">
        <f>IF(AK79="","",VLOOKUP(AK79,シフト記号表!$C$5:$W$46,21,FALSE))</f>
        <v/>
      </c>
      <c r="AL80" s="116" t="str">
        <f>IF(AL79="","",VLOOKUP(AL79,シフト記号表!$C$5:$W$46,21,FALSE))</f>
        <v/>
      </c>
      <c r="AM80" s="116" t="str">
        <f>IF(AM79="","",VLOOKUP(AM79,シフト記号表!$C$5:$W$46,21,FALSE))</f>
        <v/>
      </c>
      <c r="AN80" s="118" t="str">
        <f>IF(AN79="","",VLOOKUP(AN79,シフト記号表!$C$5:$W$46,21,FALSE))</f>
        <v/>
      </c>
      <c r="AO80" s="117" t="str">
        <f>IF(AO79="","",VLOOKUP(AO79,シフト記号表!$C$5:$W$46,21,FALSE))</f>
        <v/>
      </c>
      <c r="AP80" s="116" t="str">
        <f>IF(AP79="","",VLOOKUP(AP79,シフト記号表!$C$5:$W$46,21,FALSE))</f>
        <v/>
      </c>
      <c r="AQ80" s="116" t="str">
        <f>IF(AQ79="","",VLOOKUP(AQ79,シフト記号表!$C$5:$W$46,21,FALSE))</f>
        <v/>
      </c>
      <c r="AR80" s="116" t="str">
        <f>IF(AR79="","",VLOOKUP(AR79,シフト記号表!$C$5:$W$46,21,FALSE))</f>
        <v/>
      </c>
      <c r="AS80" s="116" t="str">
        <f>IF(AS79="","",VLOOKUP(AS79,シフト記号表!$C$5:$W$46,21,FALSE))</f>
        <v/>
      </c>
      <c r="AT80" s="116" t="str">
        <f>IF(AT79="","",VLOOKUP(AT79,シフト記号表!$C$5:$W$46,21,FALSE))</f>
        <v/>
      </c>
      <c r="AU80" s="118" t="str">
        <f>IF(AU79="","",VLOOKUP(AU79,シフト記号表!$C$5:$W$46,21,FALSE))</f>
        <v/>
      </c>
      <c r="AV80" s="117" t="str">
        <f>IF(AV79="","",VLOOKUP(AV79,シフト記号表!$C$5:$W$46,21,FALSE))</f>
        <v/>
      </c>
      <c r="AW80" s="116" t="str">
        <f>IF(AW79="","",VLOOKUP(AW79,シフト記号表!$C$5:$W$46,21,FALSE))</f>
        <v/>
      </c>
      <c r="AX80" s="116" t="str">
        <f>IF(AX79="","",VLOOKUP(AX79,シフト記号表!$C$5:$W$46,21,FALSE))</f>
        <v/>
      </c>
      <c r="AY80" s="116" t="str">
        <f>IF(AY79="","",VLOOKUP(AY79,シフト記号表!$C$5:$W$46,21,FALSE))</f>
        <v/>
      </c>
      <c r="AZ80" s="116" t="str">
        <f>IF(AZ79="","",VLOOKUP(AZ79,シフト記号表!$C$5:$W$46,21,FALSE))</f>
        <v/>
      </c>
      <c r="BA80" s="116" t="str">
        <f>IF(BA79="","",VLOOKUP(BA79,シフト記号表!$C$5:$W$46,21,FALSE))</f>
        <v/>
      </c>
      <c r="BB80" s="118" t="str">
        <f>IF(BB79="","",VLOOKUP(BB79,シフト記号表!$C$5:$W$46,21,FALSE))</f>
        <v/>
      </c>
      <c r="BC80" s="117" t="str">
        <f>IF(BC79="","",VLOOKUP(BC79,シフト記号表!$C$5:$W$46,21,FALSE))</f>
        <v/>
      </c>
      <c r="BD80" s="116" t="str">
        <f>IF(BD79="","",VLOOKUP(BD79,シフト記号表!$C$5:$W$46,21,FALSE))</f>
        <v/>
      </c>
      <c r="BE80" s="116" t="str">
        <f>IF(BE79="","",VLOOKUP(BE79,シフト記号表!$C$5:$W$46,21,FALSE))</f>
        <v/>
      </c>
      <c r="BF80" s="1136">
        <f>IF($BI$3="計画",SUM(AA80:BB80),IF($BI$3="実績",SUM(AA80:BE80),""))</f>
        <v>0</v>
      </c>
      <c r="BG80" s="1137"/>
      <c r="BH80" s="1138">
        <f>IF($BI$3="計画",BF80/4,IF($BI$3="実績",(BF80/($BI$7/7)),""))</f>
        <v>0</v>
      </c>
      <c r="BI80" s="1139"/>
      <c r="BJ80" s="1143"/>
      <c r="BK80" s="1144"/>
      <c r="BL80" s="1144"/>
      <c r="BM80" s="1144"/>
      <c r="BN80" s="1145"/>
    </row>
    <row r="81" spans="2:66" ht="20.25" customHeight="1">
      <c r="B81" s="144"/>
      <c r="C81" s="1190"/>
      <c r="D81" s="1194"/>
      <c r="E81" s="1192"/>
      <c r="F81" s="1193"/>
      <c r="G81" s="1105"/>
      <c r="H81" s="1106"/>
      <c r="I81" s="1107">
        <f>G80</f>
        <v>0</v>
      </c>
      <c r="J81" s="1106"/>
      <c r="K81" s="1107">
        <f>M80</f>
        <v>0</v>
      </c>
      <c r="L81" s="1106"/>
      <c r="M81" s="1214"/>
      <c r="N81" s="1215"/>
      <c r="O81" s="1216"/>
      <c r="P81" s="1217"/>
      <c r="Q81" s="1217"/>
      <c r="R81" s="1218"/>
      <c r="S81" s="1206"/>
      <c r="T81" s="1147"/>
      <c r="U81" s="1207"/>
      <c r="V81" s="143" t="s">
        <v>121</v>
      </c>
      <c r="W81" s="142"/>
      <c r="X81" s="142"/>
      <c r="Y81" s="141"/>
      <c r="Z81" s="140"/>
      <c r="AA81" s="138" t="str">
        <f>IF(AA79="","",VLOOKUP(AA79,シフト記号表!$C$5:$Y$46,23,FALSE))</f>
        <v/>
      </c>
      <c r="AB81" s="137" t="str">
        <f>IF(AB79="","",VLOOKUP(AB79,シフト記号表!$C$5:$Y$46,23,FALSE))</f>
        <v/>
      </c>
      <c r="AC81" s="137" t="str">
        <f>IF(AC79="","",VLOOKUP(AC79,シフト記号表!$C$5:$Y$46,23,FALSE))</f>
        <v/>
      </c>
      <c r="AD81" s="137" t="str">
        <f>IF(AD79="","",VLOOKUP(AD79,シフト記号表!$C$5:$Y$46,23,FALSE))</f>
        <v/>
      </c>
      <c r="AE81" s="137" t="str">
        <f>IF(AE79="","",VLOOKUP(AE79,シフト記号表!$C$5:$Y$46,23,FALSE))</f>
        <v/>
      </c>
      <c r="AF81" s="137" t="str">
        <f>IF(AF79="","",VLOOKUP(AF79,シフト記号表!$C$5:$Y$46,23,FALSE))</f>
        <v/>
      </c>
      <c r="AG81" s="139" t="str">
        <f>IF(AG79="","",VLOOKUP(AG79,シフト記号表!$C$5:$Y$46,23,FALSE))</f>
        <v/>
      </c>
      <c r="AH81" s="138" t="str">
        <f>IF(AH79="","",VLOOKUP(AH79,シフト記号表!$C$5:$Y$46,23,FALSE))</f>
        <v/>
      </c>
      <c r="AI81" s="137" t="str">
        <f>IF(AI79="","",VLOOKUP(AI79,シフト記号表!$C$5:$Y$46,23,FALSE))</f>
        <v/>
      </c>
      <c r="AJ81" s="137" t="str">
        <f>IF(AJ79="","",VLOOKUP(AJ79,シフト記号表!$C$5:$Y$46,23,FALSE))</f>
        <v/>
      </c>
      <c r="AK81" s="137" t="str">
        <f>IF(AK79="","",VLOOKUP(AK79,シフト記号表!$C$5:$Y$46,23,FALSE))</f>
        <v/>
      </c>
      <c r="AL81" s="137" t="str">
        <f>IF(AL79="","",VLOOKUP(AL79,シフト記号表!$C$5:$Y$46,23,FALSE))</f>
        <v/>
      </c>
      <c r="AM81" s="137" t="str">
        <f>IF(AM79="","",VLOOKUP(AM79,シフト記号表!$C$5:$Y$46,23,FALSE))</f>
        <v/>
      </c>
      <c r="AN81" s="139" t="str">
        <f>IF(AN79="","",VLOOKUP(AN79,シフト記号表!$C$5:$Y$46,23,FALSE))</f>
        <v/>
      </c>
      <c r="AO81" s="138" t="str">
        <f>IF(AO79="","",VLOOKUP(AO79,シフト記号表!$C$5:$Y$46,23,FALSE))</f>
        <v/>
      </c>
      <c r="AP81" s="137" t="str">
        <f>IF(AP79="","",VLOOKUP(AP79,シフト記号表!$C$5:$Y$46,23,FALSE))</f>
        <v/>
      </c>
      <c r="AQ81" s="137" t="str">
        <f>IF(AQ79="","",VLOOKUP(AQ79,シフト記号表!$C$5:$Y$46,23,FALSE))</f>
        <v/>
      </c>
      <c r="AR81" s="137" t="str">
        <f>IF(AR79="","",VLOOKUP(AR79,シフト記号表!$C$5:$Y$46,23,FALSE))</f>
        <v/>
      </c>
      <c r="AS81" s="137" t="str">
        <f>IF(AS79="","",VLOOKUP(AS79,シフト記号表!$C$5:$Y$46,23,FALSE))</f>
        <v/>
      </c>
      <c r="AT81" s="137" t="str">
        <f>IF(AT79="","",VLOOKUP(AT79,シフト記号表!$C$5:$Y$46,23,FALSE))</f>
        <v/>
      </c>
      <c r="AU81" s="139" t="str">
        <f>IF(AU79="","",VLOOKUP(AU79,シフト記号表!$C$5:$Y$46,23,FALSE))</f>
        <v/>
      </c>
      <c r="AV81" s="138" t="str">
        <f>IF(AV79="","",VLOOKUP(AV79,シフト記号表!$C$5:$Y$46,23,FALSE))</f>
        <v/>
      </c>
      <c r="AW81" s="137" t="str">
        <f>IF(AW79="","",VLOOKUP(AW79,シフト記号表!$C$5:$Y$46,23,FALSE))</f>
        <v/>
      </c>
      <c r="AX81" s="137" t="str">
        <f>IF(AX79="","",VLOOKUP(AX79,シフト記号表!$C$5:$Y$46,23,FALSE))</f>
        <v/>
      </c>
      <c r="AY81" s="137" t="str">
        <f>IF(AY79="","",VLOOKUP(AY79,シフト記号表!$C$5:$Y$46,23,FALSE))</f>
        <v/>
      </c>
      <c r="AZ81" s="137" t="str">
        <f>IF(AZ79="","",VLOOKUP(AZ79,シフト記号表!$C$5:$Y$46,23,FALSE))</f>
        <v/>
      </c>
      <c r="BA81" s="137" t="str">
        <f>IF(BA79="","",VLOOKUP(BA79,シフト記号表!$C$5:$Y$46,23,FALSE))</f>
        <v/>
      </c>
      <c r="BB81" s="139" t="str">
        <f>IF(BB79="","",VLOOKUP(BB79,シフト記号表!$C$5:$Y$46,23,FALSE))</f>
        <v/>
      </c>
      <c r="BC81" s="138" t="str">
        <f>IF(BC79="","",VLOOKUP(BC79,シフト記号表!$C$5:$Y$46,23,FALSE))</f>
        <v/>
      </c>
      <c r="BD81" s="137" t="str">
        <f>IF(BD79="","",VLOOKUP(BD79,シフト記号表!$C$5:$Y$46,23,FALSE))</f>
        <v/>
      </c>
      <c r="BE81" s="137" t="str">
        <f>IF(BE79="","",VLOOKUP(BE79,シフト記号表!$C$5:$Y$46,23,FALSE))</f>
        <v/>
      </c>
      <c r="BF81" s="1179">
        <f>IF($BI$3="計画",SUM(AA81:BB81),IF($BI$3="実績",SUM(AA81:BE81),""))</f>
        <v>0</v>
      </c>
      <c r="BG81" s="1180"/>
      <c r="BH81" s="1181">
        <f>IF($BI$3="計画",BF81/4,IF($BI$3="実績",(BF81/($BI$7/7)),""))</f>
        <v>0</v>
      </c>
      <c r="BI81" s="1182"/>
      <c r="BJ81" s="1146"/>
      <c r="BK81" s="1147"/>
      <c r="BL81" s="1147"/>
      <c r="BM81" s="1147"/>
      <c r="BN81" s="1148"/>
    </row>
    <row r="82" spans="2:66" ht="20.25" customHeight="1">
      <c r="B82" s="136"/>
      <c r="C82" s="1189"/>
      <c r="D82" s="1191"/>
      <c r="E82" s="1192"/>
      <c r="F82" s="1193"/>
      <c r="G82" s="1130"/>
      <c r="H82" s="1131"/>
      <c r="I82" s="124"/>
      <c r="J82" s="123"/>
      <c r="K82" s="124"/>
      <c r="L82" s="123"/>
      <c r="M82" s="1197"/>
      <c r="N82" s="1198"/>
      <c r="O82" s="1134"/>
      <c r="P82" s="1135"/>
      <c r="Q82" s="1135"/>
      <c r="R82" s="1131"/>
      <c r="S82" s="1201"/>
      <c r="T82" s="1202"/>
      <c r="U82" s="1203"/>
      <c r="V82" s="148" t="s">
        <v>123</v>
      </c>
      <c r="W82" s="147"/>
      <c r="X82" s="147"/>
      <c r="Y82" s="146"/>
      <c r="Z82" s="145"/>
      <c r="AA82" s="128"/>
      <c r="AB82" s="127"/>
      <c r="AC82" s="127"/>
      <c r="AD82" s="127"/>
      <c r="AE82" s="127"/>
      <c r="AF82" s="127"/>
      <c r="AG82" s="129"/>
      <c r="AH82" s="128"/>
      <c r="AI82" s="127"/>
      <c r="AJ82" s="127"/>
      <c r="AK82" s="127"/>
      <c r="AL82" s="127"/>
      <c r="AM82" s="127"/>
      <c r="AN82" s="129"/>
      <c r="AO82" s="128"/>
      <c r="AP82" s="127"/>
      <c r="AQ82" s="127"/>
      <c r="AR82" s="127"/>
      <c r="AS82" s="127"/>
      <c r="AT82" s="127"/>
      <c r="AU82" s="129"/>
      <c r="AV82" s="128"/>
      <c r="AW82" s="127"/>
      <c r="AX82" s="127"/>
      <c r="AY82" s="127"/>
      <c r="AZ82" s="127"/>
      <c r="BA82" s="127"/>
      <c r="BB82" s="129"/>
      <c r="BC82" s="128"/>
      <c r="BD82" s="127"/>
      <c r="BE82" s="126"/>
      <c r="BF82" s="1208"/>
      <c r="BG82" s="1209"/>
      <c r="BH82" s="1227"/>
      <c r="BI82" s="1228"/>
      <c r="BJ82" s="1225"/>
      <c r="BK82" s="1202"/>
      <c r="BL82" s="1202"/>
      <c r="BM82" s="1202"/>
      <c r="BN82" s="1226"/>
    </row>
    <row r="83" spans="2:66" ht="20.25" customHeight="1">
      <c r="B83" s="125">
        <f>B80+1</f>
        <v>22</v>
      </c>
      <c r="C83" s="1190"/>
      <c r="D83" s="1194"/>
      <c r="E83" s="1192"/>
      <c r="F83" s="1193"/>
      <c r="G83" s="1130"/>
      <c r="H83" s="1131"/>
      <c r="I83" s="124"/>
      <c r="J83" s="123"/>
      <c r="K83" s="124"/>
      <c r="L83" s="123"/>
      <c r="M83" s="1132"/>
      <c r="N83" s="1133"/>
      <c r="O83" s="1134"/>
      <c r="P83" s="1135"/>
      <c r="Q83" s="1135"/>
      <c r="R83" s="1131"/>
      <c r="S83" s="1204"/>
      <c r="T83" s="1144"/>
      <c r="U83" s="1205"/>
      <c r="V83" s="122" t="s">
        <v>122</v>
      </c>
      <c r="W83" s="121"/>
      <c r="X83" s="121"/>
      <c r="Y83" s="120"/>
      <c r="Z83" s="119"/>
      <c r="AA83" s="117" t="str">
        <f>IF(AA82="","",VLOOKUP(AA82,シフト記号表!$C$5:$W$46,21,FALSE))</f>
        <v/>
      </c>
      <c r="AB83" s="116" t="str">
        <f>IF(AB82="","",VLOOKUP(AB82,シフト記号表!$C$5:$W$46,21,FALSE))</f>
        <v/>
      </c>
      <c r="AC83" s="116" t="str">
        <f>IF(AC82="","",VLOOKUP(AC82,シフト記号表!$C$5:$W$46,21,FALSE))</f>
        <v/>
      </c>
      <c r="AD83" s="116" t="str">
        <f>IF(AD82="","",VLOOKUP(AD82,シフト記号表!$C$5:$W$46,21,FALSE))</f>
        <v/>
      </c>
      <c r="AE83" s="116" t="str">
        <f>IF(AE82="","",VLOOKUP(AE82,シフト記号表!$C$5:$W$46,21,FALSE))</f>
        <v/>
      </c>
      <c r="AF83" s="116" t="str">
        <f>IF(AF82="","",VLOOKUP(AF82,シフト記号表!$C$5:$W$46,21,FALSE))</f>
        <v/>
      </c>
      <c r="AG83" s="118" t="str">
        <f>IF(AG82="","",VLOOKUP(AG82,シフト記号表!$C$5:$W$46,21,FALSE))</f>
        <v/>
      </c>
      <c r="AH83" s="117" t="str">
        <f>IF(AH82="","",VLOOKUP(AH82,シフト記号表!$C$5:$W$46,21,FALSE))</f>
        <v/>
      </c>
      <c r="AI83" s="116" t="str">
        <f>IF(AI82="","",VLOOKUP(AI82,シフト記号表!$C$5:$W$46,21,FALSE))</f>
        <v/>
      </c>
      <c r="AJ83" s="116" t="str">
        <f>IF(AJ82="","",VLOOKUP(AJ82,シフト記号表!$C$5:$W$46,21,FALSE))</f>
        <v/>
      </c>
      <c r="AK83" s="116" t="str">
        <f>IF(AK82="","",VLOOKUP(AK82,シフト記号表!$C$5:$W$46,21,FALSE))</f>
        <v/>
      </c>
      <c r="AL83" s="116" t="str">
        <f>IF(AL82="","",VLOOKUP(AL82,シフト記号表!$C$5:$W$46,21,FALSE))</f>
        <v/>
      </c>
      <c r="AM83" s="116" t="str">
        <f>IF(AM82="","",VLOOKUP(AM82,シフト記号表!$C$5:$W$46,21,FALSE))</f>
        <v/>
      </c>
      <c r="AN83" s="118" t="str">
        <f>IF(AN82="","",VLOOKUP(AN82,シフト記号表!$C$5:$W$46,21,FALSE))</f>
        <v/>
      </c>
      <c r="AO83" s="117" t="str">
        <f>IF(AO82="","",VLOOKUP(AO82,シフト記号表!$C$5:$W$46,21,FALSE))</f>
        <v/>
      </c>
      <c r="AP83" s="116" t="str">
        <f>IF(AP82="","",VLOOKUP(AP82,シフト記号表!$C$5:$W$46,21,FALSE))</f>
        <v/>
      </c>
      <c r="AQ83" s="116" t="str">
        <f>IF(AQ82="","",VLOOKUP(AQ82,シフト記号表!$C$5:$W$46,21,FALSE))</f>
        <v/>
      </c>
      <c r="AR83" s="116" t="str">
        <f>IF(AR82="","",VLOOKUP(AR82,シフト記号表!$C$5:$W$46,21,FALSE))</f>
        <v/>
      </c>
      <c r="AS83" s="116" t="str">
        <f>IF(AS82="","",VLOOKUP(AS82,シフト記号表!$C$5:$W$46,21,FALSE))</f>
        <v/>
      </c>
      <c r="AT83" s="116" t="str">
        <f>IF(AT82="","",VLOOKUP(AT82,シフト記号表!$C$5:$W$46,21,FALSE))</f>
        <v/>
      </c>
      <c r="AU83" s="118" t="str">
        <f>IF(AU82="","",VLOOKUP(AU82,シフト記号表!$C$5:$W$46,21,FALSE))</f>
        <v/>
      </c>
      <c r="AV83" s="117" t="str">
        <f>IF(AV82="","",VLOOKUP(AV82,シフト記号表!$C$5:$W$46,21,FALSE))</f>
        <v/>
      </c>
      <c r="AW83" s="116" t="str">
        <f>IF(AW82="","",VLOOKUP(AW82,シフト記号表!$C$5:$W$46,21,FALSE))</f>
        <v/>
      </c>
      <c r="AX83" s="116" t="str">
        <f>IF(AX82="","",VLOOKUP(AX82,シフト記号表!$C$5:$W$46,21,FALSE))</f>
        <v/>
      </c>
      <c r="AY83" s="116" t="str">
        <f>IF(AY82="","",VLOOKUP(AY82,シフト記号表!$C$5:$W$46,21,FALSE))</f>
        <v/>
      </c>
      <c r="AZ83" s="116" t="str">
        <f>IF(AZ82="","",VLOOKUP(AZ82,シフト記号表!$C$5:$W$46,21,FALSE))</f>
        <v/>
      </c>
      <c r="BA83" s="116" t="str">
        <f>IF(BA82="","",VLOOKUP(BA82,シフト記号表!$C$5:$W$46,21,FALSE))</f>
        <v/>
      </c>
      <c r="BB83" s="118" t="str">
        <f>IF(BB82="","",VLOOKUP(BB82,シフト記号表!$C$5:$W$46,21,FALSE))</f>
        <v/>
      </c>
      <c r="BC83" s="117" t="str">
        <f>IF(BC82="","",VLOOKUP(BC82,シフト記号表!$C$5:$W$46,21,FALSE))</f>
        <v/>
      </c>
      <c r="BD83" s="116" t="str">
        <f>IF(BD82="","",VLOOKUP(BD82,シフト記号表!$C$5:$W$46,21,FALSE))</f>
        <v/>
      </c>
      <c r="BE83" s="116" t="str">
        <f>IF(BE82="","",VLOOKUP(BE82,シフト記号表!$C$5:$W$46,21,FALSE))</f>
        <v/>
      </c>
      <c r="BF83" s="1136">
        <f>IF($BI$3="計画",SUM(AA83:BB83),IF($BI$3="実績",SUM(AA83:BE83),""))</f>
        <v>0</v>
      </c>
      <c r="BG83" s="1137"/>
      <c r="BH83" s="1138">
        <f>IF($BI$3="計画",BF83/4,IF($BI$3="実績",(BF83/($BI$7/7)),""))</f>
        <v>0</v>
      </c>
      <c r="BI83" s="1139"/>
      <c r="BJ83" s="1143"/>
      <c r="BK83" s="1144"/>
      <c r="BL83" s="1144"/>
      <c r="BM83" s="1144"/>
      <c r="BN83" s="1145"/>
    </row>
    <row r="84" spans="2:66" ht="20.25" customHeight="1">
      <c r="B84" s="144"/>
      <c r="C84" s="1190"/>
      <c r="D84" s="1194"/>
      <c r="E84" s="1192"/>
      <c r="F84" s="1193"/>
      <c r="G84" s="1105"/>
      <c r="H84" s="1106"/>
      <c r="I84" s="1107">
        <f>G83</f>
        <v>0</v>
      </c>
      <c r="J84" s="1106"/>
      <c r="K84" s="1107">
        <f>M83</f>
        <v>0</v>
      </c>
      <c r="L84" s="1106"/>
      <c r="M84" s="1214"/>
      <c r="N84" s="1215"/>
      <c r="O84" s="1216"/>
      <c r="P84" s="1217"/>
      <c r="Q84" s="1217"/>
      <c r="R84" s="1218"/>
      <c r="S84" s="1206"/>
      <c r="T84" s="1147"/>
      <c r="U84" s="1207"/>
      <c r="V84" s="143" t="s">
        <v>121</v>
      </c>
      <c r="W84" s="142"/>
      <c r="X84" s="142"/>
      <c r="Y84" s="141"/>
      <c r="Z84" s="140"/>
      <c r="AA84" s="138" t="str">
        <f>IF(AA82="","",VLOOKUP(AA82,シフト記号表!$C$5:$Y$46,23,FALSE))</f>
        <v/>
      </c>
      <c r="AB84" s="137" t="str">
        <f>IF(AB82="","",VLOOKUP(AB82,シフト記号表!$C$5:$Y$46,23,FALSE))</f>
        <v/>
      </c>
      <c r="AC84" s="137" t="str">
        <f>IF(AC82="","",VLOOKUP(AC82,シフト記号表!$C$5:$Y$46,23,FALSE))</f>
        <v/>
      </c>
      <c r="AD84" s="137" t="str">
        <f>IF(AD82="","",VLOOKUP(AD82,シフト記号表!$C$5:$Y$46,23,FALSE))</f>
        <v/>
      </c>
      <c r="AE84" s="137" t="str">
        <f>IF(AE82="","",VLOOKUP(AE82,シフト記号表!$C$5:$Y$46,23,FALSE))</f>
        <v/>
      </c>
      <c r="AF84" s="137" t="str">
        <f>IF(AF82="","",VLOOKUP(AF82,シフト記号表!$C$5:$Y$46,23,FALSE))</f>
        <v/>
      </c>
      <c r="AG84" s="139" t="str">
        <f>IF(AG82="","",VLOOKUP(AG82,シフト記号表!$C$5:$Y$46,23,FALSE))</f>
        <v/>
      </c>
      <c r="AH84" s="138" t="str">
        <f>IF(AH82="","",VLOOKUP(AH82,シフト記号表!$C$5:$Y$46,23,FALSE))</f>
        <v/>
      </c>
      <c r="AI84" s="137" t="str">
        <f>IF(AI82="","",VLOOKUP(AI82,シフト記号表!$C$5:$Y$46,23,FALSE))</f>
        <v/>
      </c>
      <c r="AJ84" s="137" t="str">
        <f>IF(AJ82="","",VLOOKUP(AJ82,シフト記号表!$C$5:$Y$46,23,FALSE))</f>
        <v/>
      </c>
      <c r="AK84" s="137" t="str">
        <f>IF(AK82="","",VLOOKUP(AK82,シフト記号表!$C$5:$Y$46,23,FALSE))</f>
        <v/>
      </c>
      <c r="AL84" s="137" t="str">
        <f>IF(AL82="","",VLOOKUP(AL82,シフト記号表!$C$5:$Y$46,23,FALSE))</f>
        <v/>
      </c>
      <c r="AM84" s="137" t="str">
        <f>IF(AM82="","",VLOOKUP(AM82,シフト記号表!$C$5:$Y$46,23,FALSE))</f>
        <v/>
      </c>
      <c r="AN84" s="139" t="str">
        <f>IF(AN82="","",VLOOKUP(AN82,シフト記号表!$C$5:$Y$46,23,FALSE))</f>
        <v/>
      </c>
      <c r="AO84" s="138" t="str">
        <f>IF(AO82="","",VLOOKUP(AO82,シフト記号表!$C$5:$Y$46,23,FALSE))</f>
        <v/>
      </c>
      <c r="AP84" s="137" t="str">
        <f>IF(AP82="","",VLOOKUP(AP82,シフト記号表!$C$5:$Y$46,23,FALSE))</f>
        <v/>
      </c>
      <c r="AQ84" s="137" t="str">
        <f>IF(AQ82="","",VLOOKUP(AQ82,シフト記号表!$C$5:$Y$46,23,FALSE))</f>
        <v/>
      </c>
      <c r="AR84" s="137" t="str">
        <f>IF(AR82="","",VLOOKUP(AR82,シフト記号表!$C$5:$Y$46,23,FALSE))</f>
        <v/>
      </c>
      <c r="AS84" s="137" t="str">
        <f>IF(AS82="","",VLOOKUP(AS82,シフト記号表!$C$5:$Y$46,23,FALSE))</f>
        <v/>
      </c>
      <c r="AT84" s="137" t="str">
        <f>IF(AT82="","",VLOOKUP(AT82,シフト記号表!$C$5:$Y$46,23,FALSE))</f>
        <v/>
      </c>
      <c r="AU84" s="139" t="str">
        <f>IF(AU82="","",VLOOKUP(AU82,シフト記号表!$C$5:$Y$46,23,FALSE))</f>
        <v/>
      </c>
      <c r="AV84" s="138" t="str">
        <f>IF(AV82="","",VLOOKUP(AV82,シフト記号表!$C$5:$Y$46,23,FALSE))</f>
        <v/>
      </c>
      <c r="AW84" s="137" t="str">
        <f>IF(AW82="","",VLOOKUP(AW82,シフト記号表!$C$5:$Y$46,23,FALSE))</f>
        <v/>
      </c>
      <c r="AX84" s="137" t="str">
        <f>IF(AX82="","",VLOOKUP(AX82,シフト記号表!$C$5:$Y$46,23,FALSE))</f>
        <v/>
      </c>
      <c r="AY84" s="137" t="str">
        <f>IF(AY82="","",VLOOKUP(AY82,シフト記号表!$C$5:$Y$46,23,FALSE))</f>
        <v/>
      </c>
      <c r="AZ84" s="137" t="str">
        <f>IF(AZ82="","",VLOOKUP(AZ82,シフト記号表!$C$5:$Y$46,23,FALSE))</f>
        <v/>
      </c>
      <c r="BA84" s="137" t="str">
        <f>IF(BA82="","",VLOOKUP(BA82,シフト記号表!$C$5:$Y$46,23,FALSE))</f>
        <v/>
      </c>
      <c r="BB84" s="139" t="str">
        <f>IF(BB82="","",VLOOKUP(BB82,シフト記号表!$C$5:$Y$46,23,FALSE))</f>
        <v/>
      </c>
      <c r="BC84" s="138" t="str">
        <f>IF(BC82="","",VLOOKUP(BC82,シフト記号表!$C$5:$Y$46,23,FALSE))</f>
        <v/>
      </c>
      <c r="BD84" s="137" t="str">
        <f>IF(BD82="","",VLOOKUP(BD82,シフト記号表!$C$5:$Y$46,23,FALSE))</f>
        <v/>
      </c>
      <c r="BE84" s="137" t="str">
        <f>IF(BE82="","",VLOOKUP(BE82,シフト記号表!$C$5:$Y$46,23,FALSE))</f>
        <v/>
      </c>
      <c r="BF84" s="1179">
        <f>IF($BI$3="計画",SUM(AA84:BB84),IF($BI$3="実績",SUM(AA84:BE84),""))</f>
        <v>0</v>
      </c>
      <c r="BG84" s="1180"/>
      <c r="BH84" s="1181">
        <f>IF($BI$3="計画",BF84/4,IF($BI$3="実績",(BF84/($BI$7/7)),""))</f>
        <v>0</v>
      </c>
      <c r="BI84" s="1182"/>
      <c r="BJ84" s="1146"/>
      <c r="BK84" s="1147"/>
      <c r="BL84" s="1147"/>
      <c r="BM84" s="1147"/>
      <c r="BN84" s="1148"/>
    </row>
    <row r="85" spans="2:66" ht="20.25" customHeight="1">
      <c r="B85" s="136"/>
      <c r="C85" s="1189"/>
      <c r="D85" s="1191"/>
      <c r="E85" s="1192"/>
      <c r="F85" s="1193"/>
      <c r="G85" s="1130"/>
      <c r="H85" s="1131"/>
      <c r="I85" s="124"/>
      <c r="J85" s="123"/>
      <c r="K85" s="124"/>
      <c r="L85" s="123"/>
      <c r="M85" s="1197"/>
      <c r="N85" s="1198"/>
      <c r="O85" s="1134"/>
      <c r="P85" s="1135"/>
      <c r="Q85" s="1135"/>
      <c r="R85" s="1131"/>
      <c r="S85" s="1201"/>
      <c r="T85" s="1202"/>
      <c r="U85" s="1203"/>
      <c r="V85" s="148" t="s">
        <v>123</v>
      </c>
      <c r="W85" s="147"/>
      <c r="X85" s="147"/>
      <c r="Y85" s="146"/>
      <c r="Z85" s="145"/>
      <c r="AA85" s="128"/>
      <c r="AB85" s="127"/>
      <c r="AC85" s="127"/>
      <c r="AD85" s="127"/>
      <c r="AE85" s="127"/>
      <c r="AF85" s="127"/>
      <c r="AG85" s="129"/>
      <c r="AH85" s="128"/>
      <c r="AI85" s="127"/>
      <c r="AJ85" s="127"/>
      <c r="AK85" s="127"/>
      <c r="AL85" s="127"/>
      <c r="AM85" s="127"/>
      <c r="AN85" s="129"/>
      <c r="AO85" s="128"/>
      <c r="AP85" s="127"/>
      <c r="AQ85" s="127"/>
      <c r="AR85" s="127"/>
      <c r="AS85" s="127"/>
      <c r="AT85" s="127"/>
      <c r="AU85" s="129"/>
      <c r="AV85" s="128"/>
      <c r="AW85" s="127"/>
      <c r="AX85" s="127"/>
      <c r="AY85" s="127"/>
      <c r="AZ85" s="127"/>
      <c r="BA85" s="127"/>
      <c r="BB85" s="129"/>
      <c r="BC85" s="128"/>
      <c r="BD85" s="127"/>
      <c r="BE85" s="126"/>
      <c r="BF85" s="1208"/>
      <c r="BG85" s="1209"/>
      <c r="BH85" s="1227"/>
      <c r="BI85" s="1228"/>
      <c r="BJ85" s="1225"/>
      <c r="BK85" s="1202"/>
      <c r="BL85" s="1202"/>
      <c r="BM85" s="1202"/>
      <c r="BN85" s="1226"/>
    </row>
    <row r="86" spans="2:66" ht="20.25" customHeight="1">
      <c r="B86" s="125">
        <f>B83+1</f>
        <v>23</v>
      </c>
      <c r="C86" s="1190"/>
      <c r="D86" s="1194"/>
      <c r="E86" s="1192"/>
      <c r="F86" s="1193"/>
      <c r="G86" s="1130"/>
      <c r="H86" s="1131"/>
      <c r="I86" s="124"/>
      <c r="J86" s="123"/>
      <c r="K86" s="124"/>
      <c r="L86" s="123"/>
      <c r="M86" s="1132"/>
      <c r="N86" s="1133"/>
      <c r="O86" s="1134"/>
      <c r="P86" s="1135"/>
      <c r="Q86" s="1135"/>
      <c r="R86" s="1131"/>
      <c r="S86" s="1204"/>
      <c r="T86" s="1144"/>
      <c r="U86" s="1205"/>
      <c r="V86" s="122" t="s">
        <v>122</v>
      </c>
      <c r="W86" s="121"/>
      <c r="X86" s="121"/>
      <c r="Y86" s="120"/>
      <c r="Z86" s="119"/>
      <c r="AA86" s="117" t="str">
        <f>IF(AA85="","",VLOOKUP(AA85,シフト記号表!$C$5:$W$46,21,FALSE))</f>
        <v/>
      </c>
      <c r="AB86" s="116" t="str">
        <f>IF(AB85="","",VLOOKUP(AB85,シフト記号表!$C$5:$W$46,21,FALSE))</f>
        <v/>
      </c>
      <c r="AC86" s="116" t="str">
        <f>IF(AC85="","",VLOOKUP(AC85,シフト記号表!$C$5:$W$46,21,FALSE))</f>
        <v/>
      </c>
      <c r="AD86" s="116" t="str">
        <f>IF(AD85="","",VLOOKUP(AD85,シフト記号表!$C$5:$W$46,21,FALSE))</f>
        <v/>
      </c>
      <c r="AE86" s="116" t="str">
        <f>IF(AE85="","",VLOOKUP(AE85,シフト記号表!$C$5:$W$46,21,FALSE))</f>
        <v/>
      </c>
      <c r="AF86" s="116" t="str">
        <f>IF(AF85="","",VLOOKUP(AF85,シフト記号表!$C$5:$W$46,21,FALSE))</f>
        <v/>
      </c>
      <c r="AG86" s="118" t="str">
        <f>IF(AG85="","",VLOOKUP(AG85,シフト記号表!$C$5:$W$46,21,FALSE))</f>
        <v/>
      </c>
      <c r="AH86" s="117" t="str">
        <f>IF(AH85="","",VLOOKUP(AH85,シフト記号表!$C$5:$W$46,21,FALSE))</f>
        <v/>
      </c>
      <c r="AI86" s="116" t="str">
        <f>IF(AI85="","",VLOOKUP(AI85,シフト記号表!$C$5:$W$46,21,FALSE))</f>
        <v/>
      </c>
      <c r="AJ86" s="116" t="str">
        <f>IF(AJ85="","",VLOOKUP(AJ85,シフト記号表!$C$5:$W$46,21,FALSE))</f>
        <v/>
      </c>
      <c r="AK86" s="116" t="str">
        <f>IF(AK85="","",VLOOKUP(AK85,シフト記号表!$C$5:$W$46,21,FALSE))</f>
        <v/>
      </c>
      <c r="AL86" s="116" t="str">
        <f>IF(AL85="","",VLOOKUP(AL85,シフト記号表!$C$5:$W$46,21,FALSE))</f>
        <v/>
      </c>
      <c r="AM86" s="116" t="str">
        <f>IF(AM85="","",VLOOKUP(AM85,シフト記号表!$C$5:$W$46,21,FALSE))</f>
        <v/>
      </c>
      <c r="AN86" s="118" t="str">
        <f>IF(AN85="","",VLOOKUP(AN85,シフト記号表!$C$5:$W$46,21,FALSE))</f>
        <v/>
      </c>
      <c r="AO86" s="117" t="str">
        <f>IF(AO85="","",VLOOKUP(AO85,シフト記号表!$C$5:$W$46,21,FALSE))</f>
        <v/>
      </c>
      <c r="AP86" s="116" t="str">
        <f>IF(AP85="","",VLOOKUP(AP85,シフト記号表!$C$5:$W$46,21,FALSE))</f>
        <v/>
      </c>
      <c r="AQ86" s="116" t="str">
        <f>IF(AQ85="","",VLOOKUP(AQ85,シフト記号表!$C$5:$W$46,21,FALSE))</f>
        <v/>
      </c>
      <c r="AR86" s="116" t="str">
        <f>IF(AR85="","",VLOOKUP(AR85,シフト記号表!$C$5:$W$46,21,FALSE))</f>
        <v/>
      </c>
      <c r="AS86" s="116" t="str">
        <f>IF(AS85="","",VLOOKUP(AS85,シフト記号表!$C$5:$W$46,21,FALSE))</f>
        <v/>
      </c>
      <c r="AT86" s="116" t="str">
        <f>IF(AT85="","",VLOOKUP(AT85,シフト記号表!$C$5:$W$46,21,FALSE))</f>
        <v/>
      </c>
      <c r="AU86" s="118" t="str">
        <f>IF(AU85="","",VLOOKUP(AU85,シフト記号表!$C$5:$W$46,21,FALSE))</f>
        <v/>
      </c>
      <c r="AV86" s="117" t="str">
        <f>IF(AV85="","",VLOOKUP(AV85,シフト記号表!$C$5:$W$46,21,FALSE))</f>
        <v/>
      </c>
      <c r="AW86" s="116" t="str">
        <f>IF(AW85="","",VLOOKUP(AW85,シフト記号表!$C$5:$W$46,21,FALSE))</f>
        <v/>
      </c>
      <c r="AX86" s="116" t="str">
        <f>IF(AX85="","",VLOOKUP(AX85,シフト記号表!$C$5:$W$46,21,FALSE))</f>
        <v/>
      </c>
      <c r="AY86" s="116" t="str">
        <f>IF(AY85="","",VLOOKUP(AY85,シフト記号表!$C$5:$W$46,21,FALSE))</f>
        <v/>
      </c>
      <c r="AZ86" s="116" t="str">
        <f>IF(AZ85="","",VLOOKUP(AZ85,シフト記号表!$C$5:$W$46,21,FALSE))</f>
        <v/>
      </c>
      <c r="BA86" s="116" t="str">
        <f>IF(BA85="","",VLOOKUP(BA85,シフト記号表!$C$5:$W$46,21,FALSE))</f>
        <v/>
      </c>
      <c r="BB86" s="118" t="str">
        <f>IF(BB85="","",VLOOKUP(BB85,シフト記号表!$C$5:$W$46,21,FALSE))</f>
        <v/>
      </c>
      <c r="BC86" s="117" t="str">
        <f>IF(BC85="","",VLOOKUP(BC85,シフト記号表!$C$5:$W$46,21,FALSE))</f>
        <v/>
      </c>
      <c r="BD86" s="116" t="str">
        <f>IF(BD85="","",VLOOKUP(BD85,シフト記号表!$C$5:$W$46,21,FALSE))</f>
        <v/>
      </c>
      <c r="BE86" s="116" t="str">
        <f>IF(BE85="","",VLOOKUP(BE85,シフト記号表!$C$5:$W$46,21,FALSE))</f>
        <v/>
      </c>
      <c r="BF86" s="1136">
        <f>IF($BI$3="計画",SUM(AA86:BB86),IF($BI$3="実績",SUM(AA86:BE86),""))</f>
        <v>0</v>
      </c>
      <c r="BG86" s="1137"/>
      <c r="BH86" s="1138">
        <f>IF($BI$3="計画",BF86/4,IF($BI$3="実績",(BF86/($BI$7/7)),""))</f>
        <v>0</v>
      </c>
      <c r="BI86" s="1139"/>
      <c r="BJ86" s="1143"/>
      <c r="BK86" s="1144"/>
      <c r="BL86" s="1144"/>
      <c r="BM86" s="1144"/>
      <c r="BN86" s="1145"/>
    </row>
    <row r="87" spans="2:66" ht="20.25" customHeight="1">
      <c r="B87" s="144"/>
      <c r="C87" s="1190"/>
      <c r="D87" s="1194"/>
      <c r="E87" s="1192"/>
      <c r="F87" s="1193"/>
      <c r="G87" s="1105"/>
      <c r="H87" s="1106"/>
      <c r="I87" s="1107">
        <f>G86</f>
        <v>0</v>
      </c>
      <c r="J87" s="1106"/>
      <c r="K87" s="1107">
        <f>M86</f>
        <v>0</v>
      </c>
      <c r="L87" s="1106"/>
      <c r="M87" s="1214"/>
      <c r="N87" s="1215"/>
      <c r="O87" s="1216"/>
      <c r="P87" s="1217"/>
      <c r="Q87" s="1217"/>
      <c r="R87" s="1218"/>
      <c r="S87" s="1206"/>
      <c r="T87" s="1147"/>
      <c r="U87" s="1207"/>
      <c r="V87" s="143" t="s">
        <v>121</v>
      </c>
      <c r="W87" s="142"/>
      <c r="X87" s="142"/>
      <c r="Y87" s="141"/>
      <c r="Z87" s="140"/>
      <c r="AA87" s="138" t="str">
        <f>IF(AA85="","",VLOOKUP(AA85,シフト記号表!$C$5:$Y$46,23,FALSE))</f>
        <v/>
      </c>
      <c r="AB87" s="137" t="str">
        <f>IF(AB85="","",VLOOKUP(AB85,シフト記号表!$C$5:$Y$46,23,FALSE))</f>
        <v/>
      </c>
      <c r="AC87" s="137" t="str">
        <f>IF(AC85="","",VLOOKUP(AC85,シフト記号表!$C$5:$Y$46,23,FALSE))</f>
        <v/>
      </c>
      <c r="AD87" s="137" t="str">
        <f>IF(AD85="","",VLOOKUP(AD85,シフト記号表!$C$5:$Y$46,23,FALSE))</f>
        <v/>
      </c>
      <c r="AE87" s="137" t="str">
        <f>IF(AE85="","",VLOOKUP(AE85,シフト記号表!$C$5:$Y$46,23,FALSE))</f>
        <v/>
      </c>
      <c r="AF87" s="137" t="str">
        <f>IF(AF85="","",VLOOKUP(AF85,シフト記号表!$C$5:$Y$46,23,FALSE))</f>
        <v/>
      </c>
      <c r="AG87" s="139" t="str">
        <f>IF(AG85="","",VLOOKUP(AG85,シフト記号表!$C$5:$Y$46,23,FALSE))</f>
        <v/>
      </c>
      <c r="AH87" s="138" t="str">
        <f>IF(AH85="","",VLOOKUP(AH85,シフト記号表!$C$5:$Y$46,23,FALSE))</f>
        <v/>
      </c>
      <c r="AI87" s="137" t="str">
        <f>IF(AI85="","",VLOOKUP(AI85,シフト記号表!$C$5:$Y$46,23,FALSE))</f>
        <v/>
      </c>
      <c r="AJ87" s="137" t="str">
        <f>IF(AJ85="","",VLOOKUP(AJ85,シフト記号表!$C$5:$Y$46,23,FALSE))</f>
        <v/>
      </c>
      <c r="AK87" s="137" t="str">
        <f>IF(AK85="","",VLOOKUP(AK85,シフト記号表!$C$5:$Y$46,23,FALSE))</f>
        <v/>
      </c>
      <c r="AL87" s="137" t="str">
        <f>IF(AL85="","",VLOOKUP(AL85,シフト記号表!$C$5:$Y$46,23,FALSE))</f>
        <v/>
      </c>
      <c r="AM87" s="137" t="str">
        <f>IF(AM85="","",VLOOKUP(AM85,シフト記号表!$C$5:$Y$46,23,FALSE))</f>
        <v/>
      </c>
      <c r="AN87" s="139" t="str">
        <f>IF(AN85="","",VLOOKUP(AN85,シフト記号表!$C$5:$Y$46,23,FALSE))</f>
        <v/>
      </c>
      <c r="AO87" s="138" t="str">
        <f>IF(AO85="","",VLOOKUP(AO85,シフト記号表!$C$5:$Y$46,23,FALSE))</f>
        <v/>
      </c>
      <c r="AP87" s="137" t="str">
        <f>IF(AP85="","",VLOOKUP(AP85,シフト記号表!$C$5:$Y$46,23,FALSE))</f>
        <v/>
      </c>
      <c r="AQ87" s="137" t="str">
        <f>IF(AQ85="","",VLOOKUP(AQ85,シフト記号表!$C$5:$Y$46,23,FALSE))</f>
        <v/>
      </c>
      <c r="AR87" s="137" t="str">
        <f>IF(AR85="","",VLOOKUP(AR85,シフト記号表!$C$5:$Y$46,23,FALSE))</f>
        <v/>
      </c>
      <c r="AS87" s="137" t="str">
        <f>IF(AS85="","",VLOOKUP(AS85,シフト記号表!$C$5:$Y$46,23,FALSE))</f>
        <v/>
      </c>
      <c r="AT87" s="137" t="str">
        <f>IF(AT85="","",VLOOKUP(AT85,シフト記号表!$C$5:$Y$46,23,FALSE))</f>
        <v/>
      </c>
      <c r="AU87" s="139" t="str">
        <f>IF(AU85="","",VLOOKUP(AU85,シフト記号表!$C$5:$Y$46,23,FALSE))</f>
        <v/>
      </c>
      <c r="AV87" s="138" t="str">
        <f>IF(AV85="","",VLOOKUP(AV85,シフト記号表!$C$5:$Y$46,23,FALSE))</f>
        <v/>
      </c>
      <c r="AW87" s="137" t="str">
        <f>IF(AW85="","",VLOOKUP(AW85,シフト記号表!$C$5:$Y$46,23,FALSE))</f>
        <v/>
      </c>
      <c r="AX87" s="137" t="str">
        <f>IF(AX85="","",VLOOKUP(AX85,シフト記号表!$C$5:$Y$46,23,FALSE))</f>
        <v/>
      </c>
      <c r="AY87" s="137" t="str">
        <f>IF(AY85="","",VLOOKUP(AY85,シフト記号表!$C$5:$Y$46,23,FALSE))</f>
        <v/>
      </c>
      <c r="AZ87" s="137" t="str">
        <f>IF(AZ85="","",VLOOKUP(AZ85,シフト記号表!$C$5:$Y$46,23,FALSE))</f>
        <v/>
      </c>
      <c r="BA87" s="137" t="str">
        <f>IF(BA85="","",VLOOKUP(BA85,シフト記号表!$C$5:$Y$46,23,FALSE))</f>
        <v/>
      </c>
      <c r="BB87" s="139" t="str">
        <f>IF(BB85="","",VLOOKUP(BB85,シフト記号表!$C$5:$Y$46,23,FALSE))</f>
        <v/>
      </c>
      <c r="BC87" s="138" t="str">
        <f>IF(BC85="","",VLOOKUP(BC85,シフト記号表!$C$5:$Y$46,23,FALSE))</f>
        <v/>
      </c>
      <c r="BD87" s="137" t="str">
        <f>IF(BD85="","",VLOOKUP(BD85,シフト記号表!$C$5:$Y$46,23,FALSE))</f>
        <v/>
      </c>
      <c r="BE87" s="137" t="str">
        <f>IF(BE85="","",VLOOKUP(BE85,シフト記号表!$C$5:$Y$46,23,FALSE))</f>
        <v/>
      </c>
      <c r="BF87" s="1179">
        <f>IF($BI$3="計画",SUM(AA87:BB87),IF($BI$3="実績",SUM(AA87:BE87),""))</f>
        <v>0</v>
      </c>
      <c r="BG87" s="1180"/>
      <c r="BH87" s="1181">
        <f>IF($BI$3="計画",BF87/4,IF($BI$3="実績",(BF87/($BI$7/7)),""))</f>
        <v>0</v>
      </c>
      <c r="BI87" s="1182"/>
      <c r="BJ87" s="1146"/>
      <c r="BK87" s="1147"/>
      <c r="BL87" s="1147"/>
      <c r="BM87" s="1147"/>
      <c r="BN87" s="1148"/>
    </row>
    <row r="88" spans="2:66" ht="20.25" customHeight="1">
      <c r="B88" s="136"/>
      <c r="C88" s="1189"/>
      <c r="D88" s="1191"/>
      <c r="E88" s="1192"/>
      <c r="F88" s="1193"/>
      <c r="G88" s="1130"/>
      <c r="H88" s="1131"/>
      <c r="I88" s="124"/>
      <c r="J88" s="123"/>
      <c r="K88" s="124"/>
      <c r="L88" s="123"/>
      <c r="M88" s="1197"/>
      <c r="N88" s="1198"/>
      <c r="O88" s="1134"/>
      <c r="P88" s="1135"/>
      <c r="Q88" s="1135"/>
      <c r="R88" s="1131"/>
      <c r="S88" s="1201"/>
      <c r="T88" s="1202"/>
      <c r="U88" s="1203"/>
      <c r="V88" s="148" t="s">
        <v>123</v>
      </c>
      <c r="W88" s="147"/>
      <c r="X88" s="147"/>
      <c r="Y88" s="146"/>
      <c r="Z88" s="145"/>
      <c r="AA88" s="128"/>
      <c r="AB88" s="127"/>
      <c r="AC88" s="127"/>
      <c r="AD88" s="127"/>
      <c r="AE88" s="127"/>
      <c r="AF88" s="127"/>
      <c r="AG88" s="129"/>
      <c r="AH88" s="128"/>
      <c r="AI88" s="127"/>
      <c r="AJ88" s="127"/>
      <c r="AK88" s="127"/>
      <c r="AL88" s="127"/>
      <c r="AM88" s="127"/>
      <c r="AN88" s="129"/>
      <c r="AO88" s="128"/>
      <c r="AP88" s="127"/>
      <c r="AQ88" s="127"/>
      <c r="AR88" s="127"/>
      <c r="AS88" s="127"/>
      <c r="AT88" s="127"/>
      <c r="AU88" s="129"/>
      <c r="AV88" s="128"/>
      <c r="AW88" s="127"/>
      <c r="AX88" s="127"/>
      <c r="AY88" s="127"/>
      <c r="AZ88" s="127"/>
      <c r="BA88" s="127"/>
      <c r="BB88" s="129"/>
      <c r="BC88" s="128"/>
      <c r="BD88" s="127"/>
      <c r="BE88" s="126"/>
      <c r="BF88" s="1208"/>
      <c r="BG88" s="1209"/>
      <c r="BH88" s="1227"/>
      <c r="BI88" s="1228"/>
      <c r="BJ88" s="1225"/>
      <c r="BK88" s="1202"/>
      <c r="BL88" s="1202"/>
      <c r="BM88" s="1202"/>
      <c r="BN88" s="1226"/>
    </row>
    <row r="89" spans="2:66" ht="20.25" customHeight="1">
      <c r="B89" s="125">
        <f>B86+1</f>
        <v>24</v>
      </c>
      <c r="C89" s="1190"/>
      <c r="D89" s="1194"/>
      <c r="E89" s="1192"/>
      <c r="F89" s="1193"/>
      <c r="G89" s="1130"/>
      <c r="H89" s="1131"/>
      <c r="I89" s="124"/>
      <c r="J89" s="123"/>
      <c r="K89" s="124"/>
      <c r="L89" s="123"/>
      <c r="M89" s="1132"/>
      <c r="N89" s="1133"/>
      <c r="O89" s="1134"/>
      <c r="P89" s="1135"/>
      <c r="Q89" s="1135"/>
      <c r="R89" s="1131"/>
      <c r="S89" s="1204"/>
      <c r="T89" s="1144"/>
      <c r="U89" s="1205"/>
      <c r="V89" s="122" t="s">
        <v>122</v>
      </c>
      <c r="W89" s="121"/>
      <c r="X89" s="121"/>
      <c r="Y89" s="120"/>
      <c r="Z89" s="119"/>
      <c r="AA89" s="117" t="str">
        <f>IF(AA88="","",VLOOKUP(AA88,シフト記号表!$C$5:$W$46,21,FALSE))</f>
        <v/>
      </c>
      <c r="AB89" s="116" t="str">
        <f>IF(AB88="","",VLOOKUP(AB88,シフト記号表!$C$5:$W$46,21,FALSE))</f>
        <v/>
      </c>
      <c r="AC89" s="116" t="str">
        <f>IF(AC88="","",VLOOKUP(AC88,シフト記号表!$C$5:$W$46,21,FALSE))</f>
        <v/>
      </c>
      <c r="AD89" s="116" t="str">
        <f>IF(AD88="","",VLOOKUP(AD88,シフト記号表!$C$5:$W$46,21,FALSE))</f>
        <v/>
      </c>
      <c r="AE89" s="116" t="str">
        <f>IF(AE88="","",VLOOKUP(AE88,シフト記号表!$C$5:$W$46,21,FALSE))</f>
        <v/>
      </c>
      <c r="AF89" s="116" t="str">
        <f>IF(AF88="","",VLOOKUP(AF88,シフト記号表!$C$5:$W$46,21,FALSE))</f>
        <v/>
      </c>
      <c r="AG89" s="118" t="str">
        <f>IF(AG88="","",VLOOKUP(AG88,シフト記号表!$C$5:$W$46,21,FALSE))</f>
        <v/>
      </c>
      <c r="AH89" s="117" t="str">
        <f>IF(AH88="","",VLOOKUP(AH88,シフト記号表!$C$5:$W$46,21,FALSE))</f>
        <v/>
      </c>
      <c r="AI89" s="116" t="str">
        <f>IF(AI88="","",VLOOKUP(AI88,シフト記号表!$C$5:$W$46,21,FALSE))</f>
        <v/>
      </c>
      <c r="AJ89" s="116" t="str">
        <f>IF(AJ88="","",VLOOKUP(AJ88,シフト記号表!$C$5:$W$46,21,FALSE))</f>
        <v/>
      </c>
      <c r="AK89" s="116" t="str">
        <f>IF(AK88="","",VLOOKUP(AK88,シフト記号表!$C$5:$W$46,21,FALSE))</f>
        <v/>
      </c>
      <c r="AL89" s="116" t="str">
        <f>IF(AL88="","",VLOOKUP(AL88,シフト記号表!$C$5:$W$46,21,FALSE))</f>
        <v/>
      </c>
      <c r="AM89" s="116" t="str">
        <f>IF(AM88="","",VLOOKUP(AM88,シフト記号表!$C$5:$W$46,21,FALSE))</f>
        <v/>
      </c>
      <c r="AN89" s="118" t="str">
        <f>IF(AN88="","",VLOOKUP(AN88,シフト記号表!$C$5:$W$46,21,FALSE))</f>
        <v/>
      </c>
      <c r="AO89" s="117" t="str">
        <f>IF(AO88="","",VLOOKUP(AO88,シフト記号表!$C$5:$W$46,21,FALSE))</f>
        <v/>
      </c>
      <c r="AP89" s="116" t="str">
        <f>IF(AP88="","",VLOOKUP(AP88,シフト記号表!$C$5:$W$46,21,FALSE))</f>
        <v/>
      </c>
      <c r="AQ89" s="116" t="str">
        <f>IF(AQ88="","",VLOOKUP(AQ88,シフト記号表!$C$5:$W$46,21,FALSE))</f>
        <v/>
      </c>
      <c r="AR89" s="116" t="str">
        <f>IF(AR88="","",VLOOKUP(AR88,シフト記号表!$C$5:$W$46,21,FALSE))</f>
        <v/>
      </c>
      <c r="AS89" s="116" t="str">
        <f>IF(AS88="","",VLOOKUP(AS88,シフト記号表!$C$5:$W$46,21,FALSE))</f>
        <v/>
      </c>
      <c r="AT89" s="116" t="str">
        <f>IF(AT88="","",VLOOKUP(AT88,シフト記号表!$C$5:$W$46,21,FALSE))</f>
        <v/>
      </c>
      <c r="AU89" s="118" t="str">
        <f>IF(AU88="","",VLOOKUP(AU88,シフト記号表!$C$5:$W$46,21,FALSE))</f>
        <v/>
      </c>
      <c r="AV89" s="117" t="str">
        <f>IF(AV88="","",VLOOKUP(AV88,シフト記号表!$C$5:$W$46,21,FALSE))</f>
        <v/>
      </c>
      <c r="AW89" s="116" t="str">
        <f>IF(AW88="","",VLOOKUP(AW88,シフト記号表!$C$5:$W$46,21,FALSE))</f>
        <v/>
      </c>
      <c r="AX89" s="116" t="str">
        <f>IF(AX88="","",VLOOKUP(AX88,シフト記号表!$C$5:$W$46,21,FALSE))</f>
        <v/>
      </c>
      <c r="AY89" s="116" t="str">
        <f>IF(AY88="","",VLOOKUP(AY88,シフト記号表!$C$5:$W$46,21,FALSE))</f>
        <v/>
      </c>
      <c r="AZ89" s="116" t="str">
        <f>IF(AZ88="","",VLOOKUP(AZ88,シフト記号表!$C$5:$W$46,21,FALSE))</f>
        <v/>
      </c>
      <c r="BA89" s="116" t="str">
        <f>IF(BA88="","",VLOOKUP(BA88,シフト記号表!$C$5:$W$46,21,FALSE))</f>
        <v/>
      </c>
      <c r="BB89" s="118" t="str">
        <f>IF(BB88="","",VLOOKUP(BB88,シフト記号表!$C$5:$W$46,21,FALSE))</f>
        <v/>
      </c>
      <c r="BC89" s="117" t="str">
        <f>IF(BC88="","",VLOOKUP(BC88,シフト記号表!$C$5:$W$46,21,FALSE))</f>
        <v/>
      </c>
      <c r="BD89" s="116" t="str">
        <f>IF(BD88="","",VLOOKUP(BD88,シフト記号表!$C$5:$W$46,21,FALSE))</f>
        <v/>
      </c>
      <c r="BE89" s="116" t="str">
        <f>IF(BE88="","",VLOOKUP(BE88,シフト記号表!$C$5:$W$46,21,FALSE))</f>
        <v/>
      </c>
      <c r="BF89" s="1136">
        <f>IF($BI$3="計画",SUM(AA89:BB89),IF($BI$3="実績",SUM(AA89:BE89),""))</f>
        <v>0</v>
      </c>
      <c r="BG89" s="1137"/>
      <c r="BH89" s="1138">
        <f>IF($BI$3="計画",BF89/4,IF($BI$3="実績",(BF89/($BI$7/7)),""))</f>
        <v>0</v>
      </c>
      <c r="BI89" s="1139"/>
      <c r="BJ89" s="1143"/>
      <c r="BK89" s="1144"/>
      <c r="BL89" s="1144"/>
      <c r="BM89" s="1144"/>
      <c r="BN89" s="1145"/>
    </row>
    <row r="90" spans="2:66" ht="20.25" customHeight="1">
      <c r="B90" s="144"/>
      <c r="C90" s="1190"/>
      <c r="D90" s="1194"/>
      <c r="E90" s="1192"/>
      <c r="F90" s="1193"/>
      <c r="G90" s="1105"/>
      <c r="H90" s="1106"/>
      <c r="I90" s="1107">
        <f>G89</f>
        <v>0</v>
      </c>
      <c r="J90" s="1106"/>
      <c r="K90" s="1107">
        <f>M89</f>
        <v>0</v>
      </c>
      <c r="L90" s="1106"/>
      <c r="M90" s="1214"/>
      <c r="N90" s="1215"/>
      <c r="O90" s="1216"/>
      <c r="P90" s="1217"/>
      <c r="Q90" s="1217"/>
      <c r="R90" s="1218"/>
      <c r="S90" s="1206"/>
      <c r="T90" s="1147"/>
      <c r="U90" s="1207"/>
      <c r="V90" s="143" t="s">
        <v>121</v>
      </c>
      <c r="W90" s="142"/>
      <c r="X90" s="142"/>
      <c r="Y90" s="141"/>
      <c r="Z90" s="140"/>
      <c r="AA90" s="138" t="str">
        <f>IF(AA88="","",VLOOKUP(AA88,シフト記号表!$C$5:$Y$46,23,FALSE))</f>
        <v/>
      </c>
      <c r="AB90" s="137" t="str">
        <f>IF(AB88="","",VLOOKUP(AB88,シフト記号表!$C$5:$Y$46,23,FALSE))</f>
        <v/>
      </c>
      <c r="AC90" s="137" t="str">
        <f>IF(AC88="","",VLOOKUP(AC88,シフト記号表!$C$5:$Y$46,23,FALSE))</f>
        <v/>
      </c>
      <c r="AD90" s="137" t="str">
        <f>IF(AD88="","",VLOOKUP(AD88,シフト記号表!$C$5:$Y$46,23,FALSE))</f>
        <v/>
      </c>
      <c r="AE90" s="137" t="str">
        <f>IF(AE88="","",VLOOKUP(AE88,シフト記号表!$C$5:$Y$46,23,FALSE))</f>
        <v/>
      </c>
      <c r="AF90" s="137" t="str">
        <f>IF(AF88="","",VLOOKUP(AF88,シフト記号表!$C$5:$Y$46,23,FALSE))</f>
        <v/>
      </c>
      <c r="AG90" s="139" t="str">
        <f>IF(AG88="","",VLOOKUP(AG88,シフト記号表!$C$5:$Y$46,23,FALSE))</f>
        <v/>
      </c>
      <c r="AH90" s="138" t="str">
        <f>IF(AH88="","",VLOOKUP(AH88,シフト記号表!$C$5:$Y$46,23,FALSE))</f>
        <v/>
      </c>
      <c r="AI90" s="137" t="str">
        <f>IF(AI88="","",VLOOKUP(AI88,シフト記号表!$C$5:$Y$46,23,FALSE))</f>
        <v/>
      </c>
      <c r="AJ90" s="137" t="str">
        <f>IF(AJ88="","",VLOOKUP(AJ88,シフト記号表!$C$5:$Y$46,23,FALSE))</f>
        <v/>
      </c>
      <c r="AK90" s="137" t="str">
        <f>IF(AK88="","",VLOOKUP(AK88,シフト記号表!$C$5:$Y$46,23,FALSE))</f>
        <v/>
      </c>
      <c r="AL90" s="137" t="str">
        <f>IF(AL88="","",VLOOKUP(AL88,シフト記号表!$C$5:$Y$46,23,FALSE))</f>
        <v/>
      </c>
      <c r="AM90" s="137" t="str">
        <f>IF(AM88="","",VLOOKUP(AM88,シフト記号表!$C$5:$Y$46,23,FALSE))</f>
        <v/>
      </c>
      <c r="AN90" s="139" t="str">
        <f>IF(AN88="","",VLOOKUP(AN88,シフト記号表!$C$5:$Y$46,23,FALSE))</f>
        <v/>
      </c>
      <c r="AO90" s="138" t="str">
        <f>IF(AO88="","",VLOOKUP(AO88,シフト記号表!$C$5:$Y$46,23,FALSE))</f>
        <v/>
      </c>
      <c r="AP90" s="137" t="str">
        <f>IF(AP88="","",VLOOKUP(AP88,シフト記号表!$C$5:$Y$46,23,FALSE))</f>
        <v/>
      </c>
      <c r="AQ90" s="137" t="str">
        <f>IF(AQ88="","",VLOOKUP(AQ88,シフト記号表!$C$5:$Y$46,23,FALSE))</f>
        <v/>
      </c>
      <c r="AR90" s="137" t="str">
        <f>IF(AR88="","",VLOOKUP(AR88,シフト記号表!$C$5:$Y$46,23,FALSE))</f>
        <v/>
      </c>
      <c r="AS90" s="137" t="str">
        <f>IF(AS88="","",VLOOKUP(AS88,シフト記号表!$C$5:$Y$46,23,FALSE))</f>
        <v/>
      </c>
      <c r="AT90" s="137" t="str">
        <f>IF(AT88="","",VLOOKUP(AT88,シフト記号表!$C$5:$Y$46,23,FALSE))</f>
        <v/>
      </c>
      <c r="AU90" s="139" t="str">
        <f>IF(AU88="","",VLOOKUP(AU88,シフト記号表!$C$5:$Y$46,23,FALSE))</f>
        <v/>
      </c>
      <c r="AV90" s="138" t="str">
        <f>IF(AV88="","",VLOOKUP(AV88,シフト記号表!$C$5:$Y$46,23,FALSE))</f>
        <v/>
      </c>
      <c r="AW90" s="137" t="str">
        <f>IF(AW88="","",VLOOKUP(AW88,シフト記号表!$C$5:$Y$46,23,FALSE))</f>
        <v/>
      </c>
      <c r="AX90" s="137" t="str">
        <f>IF(AX88="","",VLOOKUP(AX88,シフト記号表!$C$5:$Y$46,23,FALSE))</f>
        <v/>
      </c>
      <c r="AY90" s="137" t="str">
        <f>IF(AY88="","",VLOOKUP(AY88,シフト記号表!$C$5:$Y$46,23,FALSE))</f>
        <v/>
      </c>
      <c r="AZ90" s="137" t="str">
        <f>IF(AZ88="","",VLOOKUP(AZ88,シフト記号表!$C$5:$Y$46,23,FALSE))</f>
        <v/>
      </c>
      <c r="BA90" s="137" t="str">
        <f>IF(BA88="","",VLOOKUP(BA88,シフト記号表!$C$5:$Y$46,23,FALSE))</f>
        <v/>
      </c>
      <c r="BB90" s="139" t="str">
        <f>IF(BB88="","",VLOOKUP(BB88,シフト記号表!$C$5:$Y$46,23,FALSE))</f>
        <v/>
      </c>
      <c r="BC90" s="138" t="str">
        <f>IF(BC88="","",VLOOKUP(BC88,シフト記号表!$C$5:$Y$46,23,FALSE))</f>
        <v/>
      </c>
      <c r="BD90" s="137" t="str">
        <f>IF(BD88="","",VLOOKUP(BD88,シフト記号表!$C$5:$Y$46,23,FALSE))</f>
        <v/>
      </c>
      <c r="BE90" s="137" t="str">
        <f>IF(BE88="","",VLOOKUP(BE88,シフト記号表!$C$5:$Y$46,23,FALSE))</f>
        <v/>
      </c>
      <c r="BF90" s="1179">
        <f>IF($BI$3="計画",SUM(AA90:BB90),IF($BI$3="実績",SUM(AA90:BE90),""))</f>
        <v>0</v>
      </c>
      <c r="BG90" s="1180"/>
      <c r="BH90" s="1181">
        <f>IF($BI$3="計画",BF90/4,IF($BI$3="実績",(BF90/($BI$7/7)),""))</f>
        <v>0</v>
      </c>
      <c r="BI90" s="1182"/>
      <c r="BJ90" s="1146"/>
      <c r="BK90" s="1147"/>
      <c r="BL90" s="1147"/>
      <c r="BM90" s="1147"/>
      <c r="BN90" s="1148"/>
    </row>
    <row r="91" spans="2:66" ht="20.25" customHeight="1">
      <c r="B91" s="136"/>
      <c r="C91" s="1189"/>
      <c r="D91" s="1191"/>
      <c r="E91" s="1192"/>
      <c r="F91" s="1193"/>
      <c r="G91" s="1130"/>
      <c r="H91" s="1131"/>
      <c r="I91" s="124"/>
      <c r="J91" s="123"/>
      <c r="K91" s="124"/>
      <c r="L91" s="123"/>
      <c r="M91" s="1197"/>
      <c r="N91" s="1198"/>
      <c r="O91" s="1134"/>
      <c r="P91" s="1135"/>
      <c r="Q91" s="1135"/>
      <c r="R91" s="1131"/>
      <c r="S91" s="1201"/>
      <c r="T91" s="1202"/>
      <c r="U91" s="1203"/>
      <c r="V91" s="148" t="s">
        <v>123</v>
      </c>
      <c r="W91" s="147"/>
      <c r="X91" s="147"/>
      <c r="Y91" s="146"/>
      <c r="Z91" s="145"/>
      <c r="AA91" s="128"/>
      <c r="AB91" s="127"/>
      <c r="AC91" s="127"/>
      <c r="AD91" s="127"/>
      <c r="AE91" s="127"/>
      <c r="AF91" s="127"/>
      <c r="AG91" s="129"/>
      <c r="AH91" s="128"/>
      <c r="AI91" s="127"/>
      <c r="AJ91" s="127"/>
      <c r="AK91" s="127"/>
      <c r="AL91" s="127"/>
      <c r="AM91" s="127"/>
      <c r="AN91" s="129"/>
      <c r="AO91" s="128"/>
      <c r="AP91" s="127"/>
      <c r="AQ91" s="127"/>
      <c r="AR91" s="127"/>
      <c r="AS91" s="127"/>
      <c r="AT91" s="127"/>
      <c r="AU91" s="129"/>
      <c r="AV91" s="128"/>
      <c r="AW91" s="127"/>
      <c r="AX91" s="127"/>
      <c r="AY91" s="127"/>
      <c r="AZ91" s="127"/>
      <c r="BA91" s="127"/>
      <c r="BB91" s="129"/>
      <c r="BC91" s="128"/>
      <c r="BD91" s="127"/>
      <c r="BE91" s="126"/>
      <c r="BF91" s="1208"/>
      <c r="BG91" s="1209"/>
      <c r="BH91" s="1227"/>
      <c r="BI91" s="1228"/>
      <c r="BJ91" s="1225"/>
      <c r="BK91" s="1202"/>
      <c r="BL91" s="1202"/>
      <c r="BM91" s="1202"/>
      <c r="BN91" s="1226"/>
    </row>
    <row r="92" spans="2:66" ht="20.25" customHeight="1">
      <c r="B92" s="125">
        <f>B89+1</f>
        <v>25</v>
      </c>
      <c r="C92" s="1190"/>
      <c r="D92" s="1194"/>
      <c r="E92" s="1192"/>
      <c r="F92" s="1193"/>
      <c r="G92" s="1130"/>
      <c r="H92" s="1131"/>
      <c r="I92" s="124"/>
      <c r="J92" s="123"/>
      <c r="K92" s="124"/>
      <c r="L92" s="123"/>
      <c r="M92" s="1132"/>
      <c r="N92" s="1133"/>
      <c r="O92" s="1134"/>
      <c r="P92" s="1135"/>
      <c r="Q92" s="1135"/>
      <c r="R92" s="1131"/>
      <c r="S92" s="1204"/>
      <c r="T92" s="1144"/>
      <c r="U92" s="1205"/>
      <c r="V92" s="122" t="s">
        <v>122</v>
      </c>
      <c r="W92" s="121"/>
      <c r="X92" s="121"/>
      <c r="Y92" s="120"/>
      <c r="Z92" s="119"/>
      <c r="AA92" s="117" t="str">
        <f>IF(AA91="","",VLOOKUP(AA91,シフト記号表!$C$5:$W$46,21,FALSE))</f>
        <v/>
      </c>
      <c r="AB92" s="116" t="str">
        <f>IF(AB91="","",VLOOKUP(AB91,シフト記号表!$C$5:$W$46,21,FALSE))</f>
        <v/>
      </c>
      <c r="AC92" s="116" t="str">
        <f>IF(AC91="","",VLOOKUP(AC91,シフト記号表!$C$5:$W$46,21,FALSE))</f>
        <v/>
      </c>
      <c r="AD92" s="116" t="str">
        <f>IF(AD91="","",VLOOKUP(AD91,シフト記号表!$C$5:$W$46,21,FALSE))</f>
        <v/>
      </c>
      <c r="AE92" s="116" t="str">
        <f>IF(AE91="","",VLOOKUP(AE91,シフト記号表!$C$5:$W$46,21,FALSE))</f>
        <v/>
      </c>
      <c r="AF92" s="116" t="str">
        <f>IF(AF91="","",VLOOKUP(AF91,シフト記号表!$C$5:$W$46,21,FALSE))</f>
        <v/>
      </c>
      <c r="AG92" s="118" t="str">
        <f>IF(AG91="","",VLOOKUP(AG91,シフト記号表!$C$5:$W$46,21,FALSE))</f>
        <v/>
      </c>
      <c r="AH92" s="117" t="str">
        <f>IF(AH91="","",VLOOKUP(AH91,シフト記号表!$C$5:$W$46,21,FALSE))</f>
        <v/>
      </c>
      <c r="AI92" s="116" t="str">
        <f>IF(AI91="","",VLOOKUP(AI91,シフト記号表!$C$5:$W$46,21,FALSE))</f>
        <v/>
      </c>
      <c r="AJ92" s="116" t="str">
        <f>IF(AJ91="","",VLOOKUP(AJ91,シフト記号表!$C$5:$W$46,21,FALSE))</f>
        <v/>
      </c>
      <c r="AK92" s="116" t="str">
        <f>IF(AK91="","",VLOOKUP(AK91,シフト記号表!$C$5:$W$46,21,FALSE))</f>
        <v/>
      </c>
      <c r="AL92" s="116" t="str">
        <f>IF(AL91="","",VLOOKUP(AL91,シフト記号表!$C$5:$W$46,21,FALSE))</f>
        <v/>
      </c>
      <c r="AM92" s="116" t="str">
        <f>IF(AM91="","",VLOOKUP(AM91,シフト記号表!$C$5:$W$46,21,FALSE))</f>
        <v/>
      </c>
      <c r="AN92" s="118" t="str">
        <f>IF(AN91="","",VLOOKUP(AN91,シフト記号表!$C$5:$W$46,21,FALSE))</f>
        <v/>
      </c>
      <c r="AO92" s="117" t="str">
        <f>IF(AO91="","",VLOOKUP(AO91,シフト記号表!$C$5:$W$46,21,FALSE))</f>
        <v/>
      </c>
      <c r="AP92" s="116" t="str">
        <f>IF(AP91="","",VLOOKUP(AP91,シフト記号表!$C$5:$W$46,21,FALSE))</f>
        <v/>
      </c>
      <c r="AQ92" s="116" t="str">
        <f>IF(AQ91="","",VLOOKUP(AQ91,シフト記号表!$C$5:$W$46,21,FALSE))</f>
        <v/>
      </c>
      <c r="AR92" s="116" t="str">
        <f>IF(AR91="","",VLOOKUP(AR91,シフト記号表!$C$5:$W$46,21,FALSE))</f>
        <v/>
      </c>
      <c r="AS92" s="116" t="str">
        <f>IF(AS91="","",VLOOKUP(AS91,シフト記号表!$C$5:$W$46,21,FALSE))</f>
        <v/>
      </c>
      <c r="AT92" s="116" t="str">
        <f>IF(AT91="","",VLOOKUP(AT91,シフト記号表!$C$5:$W$46,21,FALSE))</f>
        <v/>
      </c>
      <c r="AU92" s="118" t="str">
        <f>IF(AU91="","",VLOOKUP(AU91,シフト記号表!$C$5:$W$46,21,FALSE))</f>
        <v/>
      </c>
      <c r="AV92" s="117" t="str">
        <f>IF(AV91="","",VLOOKUP(AV91,シフト記号表!$C$5:$W$46,21,FALSE))</f>
        <v/>
      </c>
      <c r="AW92" s="116" t="str">
        <f>IF(AW91="","",VLOOKUP(AW91,シフト記号表!$C$5:$W$46,21,FALSE))</f>
        <v/>
      </c>
      <c r="AX92" s="116" t="str">
        <f>IF(AX91="","",VLOOKUP(AX91,シフト記号表!$C$5:$W$46,21,FALSE))</f>
        <v/>
      </c>
      <c r="AY92" s="116" t="str">
        <f>IF(AY91="","",VLOOKUP(AY91,シフト記号表!$C$5:$W$46,21,FALSE))</f>
        <v/>
      </c>
      <c r="AZ92" s="116" t="str">
        <f>IF(AZ91="","",VLOOKUP(AZ91,シフト記号表!$C$5:$W$46,21,FALSE))</f>
        <v/>
      </c>
      <c r="BA92" s="116" t="str">
        <f>IF(BA91="","",VLOOKUP(BA91,シフト記号表!$C$5:$W$46,21,FALSE))</f>
        <v/>
      </c>
      <c r="BB92" s="118" t="str">
        <f>IF(BB91="","",VLOOKUP(BB91,シフト記号表!$C$5:$W$46,21,FALSE))</f>
        <v/>
      </c>
      <c r="BC92" s="117" t="str">
        <f>IF(BC91="","",VLOOKUP(BC91,シフト記号表!$C$5:$W$46,21,FALSE))</f>
        <v/>
      </c>
      <c r="BD92" s="116" t="str">
        <f>IF(BD91="","",VLOOKUP(BD91,シフト記号表!$C$5:$W$46,21,FALSE))</f>
        <v/>
      </c>
      <c r="BE92" s="116" t="str">
        <f>IF(BE91="","",VLOOKUP(BE91,シフト記号表!$C$5:$W$46,21,FALSE))</f>
        <v/>
      </c>
      <c r="BF92" s="1136">
        <f>IF($BI$3="計画",SUM(AA92:BB92),IF($BI$3="実績",SUM(AA92:BE92),""))</f>
        <v>0</v>
      </c>
      <c r="BG92" s="1137"/>
      <c r="BH92" s="1138">
        <f>IF($BI$3="計画",BF92/4,IF($BI$3="実績",(BF92/($BI$7/7)),""))</f>
        <v>0</v>
      </c>
      <c r="BI92" s="1139"/>
      <c r="BJ92" s="1143"/>
      <c r="BK92" s="1144"/>
      <c r="BL92" s="1144"/>
      <c r="BM92" s="1144"/>
      <c r="BN92" s="1145"/>
    </row>
    <row r="93" spans="2:66" ht="20.25" customHeight="1">
      <c r="B93" s="144"/>
      <c r="C93" s="1190"/>
      <c r="D93" s="1194"/>
      <c r="E93" s="1192"/>
      <c r="F93" s="1193"/>
      <c r="G93" s="1105"/>
      <c r="H93" s="1106"/>
      <c r="I93" s="1107">
        <f>G92</f>
        <v>0</v>
      </c>
      <c r="J93" s="1106"/>
      <c r="K93" s="1107">
        <f>M92</f>
        <v>0</v>
      </c>
      <c r="L93" s="1106"/>
      <c r="M93" s="1214"/>
      <c r="N93" s="1215"/>
      <c r="O93" s="1216"/>
      <c r="P93" s="1217"/>
      <c r="Q93" s="1217"/>
      <c r="R93" s="1218"/>
      <c r="S93" s="1206"/>
      <c r="T93" s="1147"/>
      <c r="U93" s="1207"/>
      <c r="V93" s="143" t="s">
        <v>121</v>
      </c>
      <c r="W93" s="142"/>
      <c r="X93" s="142"/>
      <c r="Y93" s="141"/>
      <c r="Z93" s="140"/>
      <c r="AA93" s="138" t="str">
        <f>IF(AA91="","",VLOOKUP(AA91,シフト記号表!$C$5:$Y$46,23,FALSE))</f>
        <v/>
      </c>
      <c r="AB93" s="137" t="str">
        <f>IF(AB91="","",VLOOKUP(AB91,シフト記号表!$C$5:$Y$46,23,FALSE))</f>
        <v/>
      </c>
      <c r="AC93" s="137" t="str">
        <f>IF(AC91="","",VLOOKUP(AC91,シフト記号表!$C$5:$Y$46,23,FALSE))</f>
        <v/>
      </c>
      <c r="AD93" s="137" t="str">
        <f>IF(AD91="","",VLOOKUP(AD91,シフト記号表!$C$5:$Y$46,23,FALSE))</f>
        <v/>
      </c>
      <c r="AE93" s="137" t="str">
        <f>IF(AE91="","",VLOOKUP(AE91,シフト記号表!$C$5:$Y$46,23,FALSE))</f>
        <v/>
      </c>
      <c r="AF93" s="137" t="str">
        <f>IF(AF91="","",VLOOKUP(AF91,シフト記号表!$C$5:$Y$46,23,FALSE))</f>
        <v/>
      </c>
      <c r="AG93" s="139" t="str">
        <f>IF(AG91="","",VLOOKUP(AG91,シフト記号表!$C$5:$Y$46,23,FALSE))</f>
        <v/>
      </c>
      <c r="AH93" s="138" t="str">
        <f>IF(AH91="","",VLOOKUP(AH91,シフト記号表!$C$5:$Y$46,23,FALSE))</f>
        <v/>
      </c>
      <c r="AI93" s="137" t="str">
        <f>IF(AI91="","",VLOOKUP(AI91,シフト記号表!$C$5:$Y$46,23,FALSE))</f>
        <v/>
      </c>
      <c r="AJ93" s="137" t="str">
        <f>IF(AJ91="","",VLOOKUP(AJ91,シフト記号表!$C$5:$Y$46,23,FALSE))</f>
        <v/>
      </c>
      <c r="AK93" s="137" t="str">
        <f>IF(AK91="","",VLOOKUP(AK91,シフト記号表!$C$5:$Y$46,23,FALSE))</f>
        <v/>
      </c>
      <c r="AL93" s="137" t="str">
        <f>IF(AL91="","",VLOOKUP(AL91,シフト記号表!$C$5:$Y$46,23,FALSE))</f>
        <v/>
      </c>
      <c r="AM93" s="137" t="str">
        <f>IF(AM91="","",VLOOKUP(AM91,シフト記号表!$C$5:$Y$46,23,FALSE))</f>
        <v/>
      </c>
      <c r="AN93" s="139" t="str">
        <f>IF(AN91="","",VLOOKUP(AN91,シフト記号表!$C$5:$Y$46,23,FALSE))</f>
        <v/>
      </c>
      <c r="AO93" s="138" t="str">
        <f>IF(AO91="","",VLOOKUP(AO91,シフト記号表!$C$5:$Y$46,23,FALSE))</f>
        <v/>
      </c>
      <c r="AP93" s="137" t="str">
        <f>IF(AP91="","",VLOOKUP(AP91,シフト記号表!$C$5:$Y$46,23,FALSE))</f>
        <v/>
      </c>
      <c r="AQ93" s="137" t="str">
        <f>IF(AQ91="","",VLOOKUP(AQ91,シフト記号表!$C$5:$Y$46,23,FALSE))</f>
        <v/>
      </c>
      <c r="AR93" s="137" t="str">
        <f>IF(AR91="","",VLOOKUP(AR91,シフト記号表!$C$5:$Y$46,23,FALSE))</f>
        <v/>
      </c>
      <c r="AS93" s="137" t="str">
        <f>IF(AS91="","",VLOOKUP(AS91,シフト記号表!$C$5:$Y$46,23,FALSE))</f>
        <v/>
      </c>
      <c r="AT93" s="137" t="str">
        <f>IF(AT91="","",VLOOKUP(AT91,シフト記号表!$C$5:$Y$46,23,FALSE))</f>
        <v/>
      </c>
      <c r="AU93" s="139" t="str">
        <f>IF(AU91="","",VLOOKUP(AU91,シフト記号表!$C$5:$Y$46,23,FALSE))</f>
        <v/>
      </c>
      <c r="AV93" s="138" t="str">
        <f>IF(AV91="","",VLOOKUP(AV91,シフト記号表!$C$5:$Y$46,23,FALSE))</f>
        <v/>
      </c>
      <c r="AW93" s="137" t="str">
        <f>IF(AW91="","",VLOOKUP(AW91,シフト記号表!$C$5:$Y$46,23,FALSE))</f>
        <v/>
      </c>
      <c r="AX93" s="137" t="str">
        <f>IF(AX91="","",VLOOKUP(AX91,シフト記号表!$C$5:$Y$46,23,FALSE))</f>
        <v/>
      </c>
      <c r="AY93" s="137" t="str">
        <f>IF(AY91="","",VLOOKUP(AY91,シフト記号表!$C$5:$Y$46,23,FALSE))</f>
        <v/>
      </c>
      <c r="AZ93" s="137" t="str">
        <f>IF(AZ91="","",VLOOKUP(AZ91,シフト記号表!$C$5:$Y$46,23,FALSE))</f>
        <v/>
      </c>
      <c r="BA93" s="137" t="str">
        <f>IF(BA91="","",VLOOKUP(BA91,シフト記号表!$C$5:$Y$46,23,FALSE))</f>
        <v/>
      </c>
      <c r="BB93" s="139" t="str">
        <f>IF(BB91="","",VLOOKUP(BB91,シフト記号表!$C$5:$Y$46,23,FALSE))</f>
        <v/>
      </c>
      <c r="BC93" s="138" t="str">
        <f>IF(BC91="","",VLOOKUP(BC91,シフト記号表!$C$5:$Y$46,23,FALSE))</f>
        <v/>
      </c>
      <c r="BD93" s="137" t="str">
        <f>IF(BD91="","",VLOOKUP(BD91,シフト記号表!$C$5:$Y$46,23,FALSE))</f>
        <v/>
      </c>
      <c r="BE93" s="137" t="str">
        <f>IF(BE91="","",VLOOKUP(BE91,シフト記号表!$C$5:$Y$46,23,FALSE))</f>
        <v/>
      </c>
      <c r="BF93" s="1179">
        <f>IF($BI$3="計画",SUM(AA93:BB93),IF($BI$3="実績",SUM(AA93:BE93),""))</f>
        <v>0</v>
      </c>
      <c r="BG93" s="1180"/>
      <c r="BH93" s="1181">
        <f>IF($BI$3="計画",BF93/4,IF($BI$3="実績",(BF93/($BI$7/7)),""))</f>
        <v>0</v>
      </c>
      <c r="BI93" s="1182"/>
      <c r="BJ93" s="1146"/>
      <c r="BK93" s="1147"/>
      <c r="BL93" s="1147"/>
      <c r="BM93" s="1147"/>
      <c r="BN93" s="1148"/>
    </row>
    <row r="94" spans="2:66" ht="20.25" customHeight="1">
      <c r="B94" s="136"/>
      <c r="C94" s="1189"/>
      <c r="D94" s="1191"/>
      <c r="E94" s="1192"/>
      <c r="F94" s="1193"/>
      <c r="G94" s="1130"/>
      <c r="H94" s="1131"/>
      <c r="I94" s="124"/>
      <c r="J94" s="123"/>
      <c r="K94" s="124"/>
      <c r="L94" s="123"/>
      <c r="M94" s="1197"/>
      <c r="N94" s="1198"/>
      <c r="O94" s="1134"/>
      <c r="P94" s="1135"/>
      <c r="Q94" s="1135"/>
      <c r="R94" s="1131"/>
      <c r="S94" s="1201"/>
      <c r="T94" s="1202"/>
      <c r="U94" s="1203"/>
      <c r="V94" s="148" t="s">
        <v>123</v>
      </c>
      <c r="W94" s="147"/>
      <c r="X94" s="147"/>
      <c r="Y94" s="146"/>
      <c r="Z94" s="145"/>
      <c r="AA94" s="128"/>
      <c r="AB94" s="127"/>
      <c r="AC94" s="127"/>
      <c r="AD94" s="127"/>
      <c r="AE94" s="127"/>
      <c r="AF94" s="127"/>
      <c r="AG94" s="129"/>
      <c r="AH94" s="128"/>
      <c r="AI94" s="127"/>
      <c r="AJ94" s="127"/>
      <c r="AK94" s="127"/>
      <c r="AL94" s="127"/>
      <c r="AM94" s="127"/>
      <c r="AN94" s="129"/>
      <c r="AO94" s="128"/>
      <c r="AP94" s="127"/>
      <c r="AQ94" s="127"/>
      <c r="AR94" s="127"/>
      <c r="AS94" s="127"/>
      <c r="AT94" s="127"/>
      <c r="AU94" s="129"/>
      <c r="AV94" s="128"/>
      <c r="AW94" s="127"/>
      <c r="AX94" s="127"/>
      <c r="AY94" s="127"/>
      <c r="AZ94" s="127"/>
      <c r="BA94" s="127"/>
      <c r="BB94" s="129"/>
      <c r="BC94" s="128"/>
      <c r="BD94" s="127"/>
      <c r="BE94" s="126"/>
      <c r="BF94" s="1208"/>
      <c r="BG94" s="1209"/>
      <c r="BH94" s="1227"/>
      <c r="BI94" s="1228"/>
      <c r="BJ94" s="1225"/>
      <c r="BK94" s="1202"/>
      <c r="BL94" s="1202"/>
      <c r="BM94" s="1202"/>
      <c r="BN94" s="1226"/>
    </row>
    <row r="95" spans="2:66" ht="20.25" customHeight="1">
      <c r="B95" s="125">
        <f>B92+1</f>
        <v>26</v>
      </c>
      <c r="C95" s="1190"/>
      <c r="D95" s="1194"/>
      <c r="E95" s="1192"/>
      <c r="F95" s="1193"/>
      <c r="G95" s="1130"/>
      <c r="H95" s="1131"/>
      <c r="I95" s="124"/>
      <c r="J95" s="123"/>
      <c r="K95" s="124"/>
      <c r="L95" s="123"/>
      <c r="M95" s="1132"/>
      <c r="N95" s="1133"/>
      <c r="O95" s="1134"/>
      <c r="P95" s="1135"/>
      <c r="Q95" s="1135"/>
      <c r="R95" s="1131"/>
      <c r="S95" s="1204"/>
      <c r="T95" s="1144"/>
      <c r="U95" s="1205"/>
      <c r="V95" s="122" t="s">
        <v>122</v>
      </c>
      <c r="W95" s="121"/>
      <c r="X95" s="121"/>
      <c r="Y95" s="120"/>
      <c r="Z95" s="119"/>
      <c r="AA95" s="117" t="str">
        <f>IF(AA94="","",VLOOKUP(AA94,シフト記号表!$C$5:$W$46,21,FALSE))</f>
        <v/>
      </c>
      <c r="AB95" s="116" t="str">
        <f>IF(AB94="","",VLOOKUP(AB94,シフト記号表!$C$5:$W$46,21,FALSE))</f>
        <v/>
      </c>
      <c r="AC95" s="116" t="str">
        <f>IF(AC94="","",VLOOKUP(AC94,シフト記号表!$C$5:$W$46,21,FALSE))</f>
        <v/>
      </c>
      <c r="AD95" s="116" t="str">
        <f>IF(AD94="","",VLOOKUP(AD94,シフト記号表!$C$5:$W$46,21,FALSE))</f>
        <v/>
      </c>
      <c r="AE95" s="116" t="str">
        <f>IF(AE94="","",VLOOKUP(AE94,シフト記号表!$C$5:$W$46,21,FALSE))</f>
        <v/>
      </c>
      <c r="AF95" s="116" t="str">
        <f>IF(AF94="","",VLOOKUP(AF94,シフト記号表!$C$5:$W$46,21,FALSE))</f>
        <v/>
      </c>
      <c r="AG95" s="118" t="str">
        <f>IF(AG94="","",VLOOKUP(AG94,シフト記号表!$C$5:$W$46,21,FALSE))</f>
        <v/>
      </c>
      <c r="AH95" s="117" t="str">
        <f>IF(AH94="","",VLOOKUP(AH94,シフト記号表!$C$5:$W$46,21,FALSE))</f>
        <v/>
      </c>
      <c r="AI95" s="116" t="str">
        <f>IF(AI94="","",VLOOKUP(AI94,シフト記号表!$C$5:$W$46,21,FALSE))</f>
        <v/>
      </c>
      <c r="AJ95" s="116" t="str">
        <f>IF(AJ94="","",VLOOKUP(AJ94,シフト記号表!$C$5:$W$46,21,FALSE))</f>
        <v/>
      </c>
      <c r="AK95" s="116" t="str">
        <f>IF(AK94="","",VLOOKUP(AK94,シフト記号表!$C$5:$W$46,21,FALSE))</f>
        <v/>
      </c>
      <c r="AL95" s="116" t="str">
        <f>IF(AL94="","",VLOOKUP(AL94,シフト記号表!$C$5:$W$46,21,FALSE))</f>
        <v/>
      </c>
      <c r="AM95" s="116" t="str">
        <f>IF(AM94="","",VLOOKUP(AM94,シフト記号表!$C$5:$W$46,21,FALSE))</f>
        <v/>
      </c>
      <c r="AN95" s="118" t="str">
        <f>IF(AN94="","",VLOOKUP(AN94,シフト記号表!$C$5:$W$46,21,FALSE))</f>
        <v/>
      </c>
      <c r="AO95" s="117" t="str">
        <f>IF(AO94="","",VLOOKUP(AO94,シフト記号表!$C$5:$W$46,21,FALSE))</f>
        <v/>
      </c>
      <c r="AP95" s="116" t="str">
        <f>IF(AP94="","",VLOOKUP(AP94,シフト記号表!$C$5:$W$46,21,FALSE))</f>
        <v/>
      </c>
      <c r="AQ95" s="116" t="str">
        <f>IF(AQ94="","",VLOOKUP(AQ94,シフト記号表!$C$5:$W$46,21,FALSE))</f>
        <v/>
      </c>
      <c r="AR95" s="116" t="str">
        <f>IF(AR94="","",VLOOKUP(AR94,シフト記号表!$C$5:$W$46,21,FALSE))</f>
        <v/>
      </c>
      <c r="AS95" s="116" t="str">
        <f>IF(AS94="","",VLOOKUP(AS94,シフト記号表!$C$5:$W$46,21,FALSE))</f>
        <v/>
      </c>
      <c r="AT95" s="116" t="str">
        <f>IF(AT94="","",VLOOKUP(AT94,シフト記号表!$C$5:$W$46,21,FALSE))</f>
        <v/>
      </c>
      <c r="AU95" s="118" t="str">
        <f>IF(AU94="","",VLOOKUP(AU94,シフト記号表!$C$5:$W$46,21,FALSE))</f>
        <v/>
      </c>
      <c r="AV95" s="117" t="str">
        <f>IF(AV94="","",VLOOKUP(AV94,シフト記号表!$C$5:$W$46,21,FALSE))</f>
        <v/>
      </c>
      <c r="AW95" s="116" t="str">
        <f>IF(AW94="","",VLOOKUP(AW94,シフト記号表!$C$5:$W$46,21,FALSE))</f>
        <v/>
      </c>
      <c r="AX95" s="116" t="str">
        <f>IF(AX94="","",VLOOKUP(AX94,シフト記号表!$C$5:$W$46,21,FALSE))</f>
        <v/>
      </c>
      <c r="AY95" s="116" t="str">
        <f>IF(AY94="","",VLOOKUP(AY94,シフト記号表!$C$5:$W$46,21,FALSE))</f>
        <v/>
      </c>
      <c r="AZ95" s="116" t="str">
        <f>IF(AZ94="","",VLOOKUP(AZ94,シフト記号表!$C$5:$W$46,21,FALSE))</f>
        <v/>
      </c>
      <c r="BA95" s="116" t="str">
        <f>IF(BA94="","",VLOOKUP(BA94,シフト記号表!$C$5:$W$46,21,FALSE))</f>
        <v/>
      </c>
      <c r="BB95" s="118" t="str">
        <f>IF(BB94="","",VLOOKUP(BB94,シフト記号表!$C$5:$W$46,21,FALSE))</f>
        <v/>
      </c>
      <c r="BC95" s="117" t="str">
        <f>IF(BC94="","",VLOOKUP(BC94,シフト記号表!$C$5:$W$46,21,FALSE))</f>
        <v/>
      </c>
      <c r="BD95" s="116" t="str">
        <f>IF(BD94="","",VLOOKUP(BD94,シフト記号表!$C$5:$W$46,21,FALSE))</f>
        <v/>
      </c>
      <c r="BE95" s="116" t="str">
        <f>IF(BE94="","",VLOOKUP(BE94,シフト記号表!$C$5:$W$46,21,FALSE))</f>
        <v/>
      </c>
      <c r="BF95" s="1136">
        <f>IF($BI$3="計画",SUM(AA95:BB95),IF($BI$3="実績",SUM(AA95:BE95),""))</f>
        <v>0</v>
      </c>
      <c r="BG95" s="1137"/>
      <c r="BH95" s="1138">
        <f>IF($BI$3="計画",BF95/4,IF($BI$3="実績",(BF95/($BI$7/7)),""))</f>
        <v>0</v>
      </c>
      <c r="BI95" s="1139"/>
      <c r="BJ95" s="1143"/>
      <c r="BK95" s="1144"/>
      <c r="BL95" s="1144"/>
      <c r="BM95" s="1144"/>
      <c r="BN95" s="1145"/>
    </row>
    <row r="96" spans="2:66" ht="20.25" customHeight="1">
      <c r="B96" s="144"/>
      <c r="C96" s="1190"/>
      <c r="D96" s="1194"/>
      <c r="E96" s="1192"/>
      <c r="F96" s="1193"/>
      <c r="G96" s="1105"/>
      <c r="H96" s="1106"/>
      <c r="I96" s="1107">
        <f>G95</f>
        <v>0</v>
      </c>
      <c r="J96" s="1106"/>
      <c r="K96" s="1107">
        <f>M95</f>
        <v>0</v>
      </c>
      <c r="L96" s="1106"/>
      <c r="M96" s="1214"/>
      <c r="N96" s="1215"/>
      <c r="O96" s="1216"/>
      <c r="P96" s="1217"/>
      <c r="Q96" s="1217"/>
      <c r="R96" s="1218"/>
      <c r="S96" s="1206"/>
      <c r="T96" s="1147"/>
      <c r="U96" s="1207"/>
      <c r="V96" s="143" t="s">
        <v>121</v>
      </c>
      <c r="W96" s="142"/>
      <c r="X96" s="142"/>
      <c r="Y96" s="141"/>
      <c r="Z96" s="140"/>
      <c r="AA96" s="138" t="str">
        <f>IF(AA94="","",VLOOKUP(AA94,シフト記号表!$C$5:$Y$46,23,FALSE))</f>
        <v/>
      </c>
      <c r="AB96" s="137" t="str">
        <f>IF(AB94="","",VLOOKUP(AB94,シフト記号表!$C$5:$Y$46,23,FALSE))</f>
        <v/>
      </c>
      <c r="AC96" s="137" t="str">
        <f>IF(AC94="","",VLOOKUP(AC94,シフト記号表!$C$5:$Y$46,23,FALSE))</f>
        <v/>
      </c>
      <c r="AD96" s="137" t="str">
        <f>IF(AD94="","",VLOOKUP(AD94,シフト記号表!$C$5:$Y$46,23,FALSE))</f>
        <v/>
      </c>
      <c r="AE96" s="137" t="str">
        <f>IF(AE94="","",VLOOKUP(AE94,シフト記号表!$C$5:$Y$46,23,FALSE))</f>
        <v/>
      </c>
      <c r="AF96" s="137" t="str">
        <f>IF(AF94="","",VLOOKUP(AF94,シフト記号表!$C$5:$Y$46,23,FALSE))</f>
        <v/>
      </c>
      <c r="AG96" s="139" t="str">
        <f>IF(AG94="","",VLOOKUP(AG94,シフト記号表!$C$5:$Y$46,23,FALSE))</f>
        <v/>
      </c>
      <c r="AH96" s="138" t="str">
        <f>IF(AH94="","",VLOOKUP(AH94,シフト記号表!$C$5:$Y$46,23,FALSE))</f>
        <v/>
      </c>
      <c r="AI96" s="137" t="str">
        <f>IF(AI94="","",VLOOKUP(AI94,シフト記号表!$C$5:$Y$46,23,FALSE))</f>
        <v/>
      </c>
      <c r="AJ96" s="137" t="str">
        <f>IF(AJ94="","",VLOOKUP(AJ94,シフト記号表!$C$5:$Y$46,23,FALSE))</f>
        <v/>
      </c>
      <c r="AK96" s="137" t="str">
        <f>IF(AK94="","",VLOOKUP(AK94,シフト記号表!$C$5:$Y$46,23,FALSE))</f>
        <v/>
      </c>
      <c r="AL96" s="137" t="str">
        <f>IF(AL94="","",VLOOKUP(AL94,シフト記号表!$C$5:$Y$46,23,FALSE))</f>
        <v/>
      </c>
      <c r="AM96" s="137" t="str">
        <f>IF(AM94="","",VLOOKUP(AM94,シフト記号表!$C$5:$Y$46,23,FALSE))</f>
        <v/>
      </c>
      <c r="AN96" s="139" t="str">
        <f>IF(AN94="","",VLOOKUP(AN94,シフト記号表!$C$5:$Y$46,23,FALSE))</f>
        <v/>
      </c>
      <c r="AO96" s="138" t="str">
        <f>IF(AO94="","",VLOOKUP(AO94,シフト記号表!$C$5:$Y$46,23,FALSE))</f>
        <v/>
      </c>
      <c r="AP96" s="137" t="str">
        <f>IF(AP94="","",VLOOKUP(AP94,シフト記号表!$C$5:$Y$46,23,FALSE))</f>
        <v/>
      </c>
      <c r="AQ96" s="137" t="str">
        <f>IF(AQ94="","",VLOOKUP(AQ94,シフト記号表!$C$5:$Y$46,23,FALSE))</f>
        <v/>
      </c>
      <c r="AR96" s="137" t="str">
        <f>IF(AR94="","",VLOOKUP(AR94,シフト記号表!$C$5:$Y$46,23,FALSE))</f>
        <v/>
      </c>
      <c r="AS96" s="137" t="str">
        <f>IF(AS94="","",VLOOKUP(AS94,シフト記号表!$C$5:$Y$46,23,FALSE))</f>
        <v/>
      </c>
      <c r="AT96" s="137" t="str">
        <f>IF(AT94="","",VLOOKUP(AT94,シフト記号表!$C$5:$Y$46,23,FALSE))</f>
        <v/>
      </c>
      <c r="AU96" s="139" t="str">
        <f>IF(AU94="","",VLOOKUP(AU94,シフト記号表!$C$5:$Y$46,23,FALSE))</f>
        <v/>
      </c>
      <c r="AV96" s="138" t="str">
        <f>IF(AV94="","",VLOOKUP(AV94,シフト記号表!$C$5:$Y$46,23,FALSE))</f>
        <v/>
      </c>
      <c r="AW96" s="137" t="str">
        <f>IF(AW94="","",VLOOKUP(AW94,シフト記号表!$C$5:$Y$46,23,FALSE))</f>
        <v/>
      </c>
      <c r="AX96" s="137" t="str">
        <f>IF(AX94="","",VLOOKUP(AX94,シフト記号表!$C$5:$Y$46,23,FALSE))</f>
        <v/>
      </c>
      <c r="AY96" s="137" t="str">
        <f>IF(AY94="","",VLOOKUP(AY94,シフト記号表!$C$5:$Y$46,23,FALSE))</f>
        <v/>
      </c>
      <c r="AZ96" s="137" t="str">
        <f>IF(AZ94="","",VLOOKUP(AZ94,シフト記号表!$C$5:$Y$46,23,FALSE))</f>
        <v/>
      </c>
      <c r="BA96" s="137" t="str">
        <f>IF(BA94="","",VLOOKUP(BA94,シフト記号表!$C$5:$Y$46,23,FALSE))</f>
        <v/>
      </c>
      <c r="BB96" s="139" t="str">
        <f>IF(BB94="","",VLOOKUP(BB94,シフト記号表!$C$5:$Y$46,23,FALSE))</f>
        <v/>
      </c>
      <c r="BC96" s="138" t="str">
        <f>IF(BC94="","",VLOOKUP(BC94,シフト記号表!$C$5:$Y$46,23,FALSE))</f>
        <v/>
      </c>
      <c r="BD96" s="137" t="str">
        <f>IF(BD94="","",VLOOKUP(BD94,シフト記号表!$C$5:$Y$46,23,FALSE))</f>
        <v/>
      </c>
      <c r="BE96" s="137" t="str">
        <f>IF(BE94="","",VLOOKUP(BE94,シフト記号表!$C$5:$Y$46,23,FALSE))</f>
        <v/>
      </c>
      <c r="BF96" s="1179">
        <f>IF($BI$3="計画",SUM(AA96:BB96),IF($BI$3="実績",SUM(AA96:BE96),""))</f>
        <v>0</v>
      </c>
      <c r="BG96" s="1180"/>
      <c r="BH96" s="1181">
        <f>IF($BI$3="計画",BF96/4,IF($BI$3="実績",(BF96/($BI$7/7)),""))</f>
        <v>0</v>
      </c>
      <c r="BI96" s="1182"/>
      <c r="BJ96" s="1146"/>
      <c r="BK96" s="1147"/>
      <c r="BL96" s="1147"/>
      <c r="BM96" s="1147"/>
      <c r="BN96" s="1148"/>
    </row>
    <row r="97" spans="2:66" ht="20.25" customHeight="1">
      <c r="B97" s="136"/>
      <c r="C97" s="1189"/>
      <c r="D97" s="1191"/>
      <c r="E97" s="1192"/>
      <c r="F97" s="1193"/>
      <c r="G97" s="1130"/>
      <c r="H97" s="1131"/>
      <c r="I97" s="124"/>
      <c r="J97" s="123"/>
      <c r="K97" s="124"/>
      <c r="L97" s="123"/>
      <c r="M97" s="1197"/>
      <c r="N97" s="1198"/>
      <c r="O97" s="1134"/>
      <c r="P97" s="1135"/>
      <c r="Q97" s="1135"/>
      <c r="R97" s="1131"/>
      <c r="S97" s="1201"/>
      <c r="T97" s="1202"/>
      <c r="U97" s="1203"/>
      <c r="V97" s="148" t="s">
        <v>123</v>
      </c>
      <c r="W97" s="147"/>
      <c r="X97" s="147"/>
      <c r="Y97" s="146"/>
      <c r="Z97" s="145"/>
      <c r="AA97" s="128"/>
      <c r="AB97" s="127"/>
      <c r="AC97" s="127"/>
      <c r="AD97" s="127"/>
      <c r="AE97" s="127"/>
      <c r="AF97" s="127"/>
      <c r="AG97" s="129"/>
      <c r="AH97" s="128"/>
      <c r="AI97" s="127"/>
      <c r="AJ97" s="127"/>
      <c r="AK97" s="127"/>
      <c r="AL97" s="127"/>
      <c r="AM97" s="127"/>
      <c r="AN97" s="129"/>
      <c r="AO97" s="128"/>
      <c r="AP97" s="127"/>
      <c r="AQ97" s="127"/>
      <c r="AR97" s="127"/>
      <c r="AS97" s="127"/>
      <c r="AT97" s="127"/>
      <c r="AU97" s="129"/>
      <c r="AV97" s="128"/>
      <c r="AW97" s="127"/>
      <c r="AX97" s="127"/>
      <c r="AY97" s="127"/>
      <c r="AZ97" s="127"/>
      <c r="BA97" s="127"/>
      <c r="BB97" s="129"/>
      <c r="BC97" s="128"/>
      <c r="BD97" s="127"/>
      <c r="BE97" s="126"/>
      <c r="BF97" s="1208"/>
      <c r="BG97" s="1209"/>
      <c r="BH97" s="1227"/>
      <c r="BI97" s="1228"/>
      <c r="BJ97" s="1225"/>
      <c r="BK97" s="1202"/>
      <c r="BL97" s="1202"/>
      <c r="BM97" s="1202"/>
      <c r="BN97" s="1226"/>
    </row>
    <row r="98" spans="2:66" ht="20.25" customHeight="1">
      <c r="B98" s="125">
        <f>B95+1</f>
        <v>27</v>
      </c>
      <c r="C98" s="1190"/>
      <c r="D98" s="1194"/>
      <c r="E98" s="1192"/>
      <c r="F98" s="1193"/>
      <c r="G98" s="1130"/>
      <c r="H98" s="1131"/>
      <c r="I98" s="124"/>
      <c r="J98" s="123"/>
      <c r="K98" s="124"/>
      <c r="L98" s="123"/>
      <c r="M98" s="1132"/>
      <c r="N98" s="1133"/>
      <c r="O98" s="1134"/>
      <c r="P98" s="1135"/>
      <c r="Q98" s="1135"/>
      <c r="R98" s="1131"/>
      <c r="S98" s="1204"/>
      <c r="T98" s="1144"/>
      <c r="U98" s="1205"/>
      <c r="V98" s="122" t="s">
        <v>122</v>
      </c>
      <c r="W98" s="121"/>
      <c r="X98" s="121"/>
      <c r="Y98" s="120"/>
      <c r="Z98" s="119"/>
      <c r="AA98" s="117" t="str">
        <f>IF(AA97="","",VLOOKUP(AA97,シフト記号表!$C$5:$W$46,21,FALSE))</f>
        <v/>
      </c>
      <c r="AB98" s="116" t="str">
        <f>IF(AB97="","",VLOOKUP(AB97,シフト記号表!$C$5:$W$46,21,FALSE))</f>
        <v/>
      </c>
      <c r="AC98" s="116" t="str">
        <f>IF(AC97="","",VLOOKUP(AC97,シフト記号表!$C$5:$W$46,21,FALSE))</f>
        <v/>
      </c>
      <c r="AD98" s="116" t="str">
        <f>IF(AD97="","",VLOOKUP(AD97,シフト記号表!$C$5:$W$46,21,FALSE))</f>
        <v/>
      </c>
      <c r="AE98" s="116" t="str">
        <f>IF(AE97="","",VLOOKUP(AE97,シフト記号表!$C$5:$W$46,21,FALSE))</f>
        <v/>
      </c>
      <c r="AF98" s="116" t="str">
        <f>IF(AF97="","",VLOOKUP(AF97,シフト記号表!$C$5:$W$46,21,FALSE))</f>
        <v/>
      </c>
      <c r="AG98" s="118" t="str">
        <f>IF(AG97="","",VLOOKUP(AG97,シフト記号表!$C$5:$W$46,21,FALSE))</f>
        <v/>
      </c>
      <c r="AH98" s="117" t="str">
        <f>IF(AH97="","",VLOOKUP(AH97,シフト記号表!$C$5:$W$46,21,FALSE))</f>
        <v/>
      </c>
      <c r="AI98" s="116" t="str">
        <f>IF(AI97="","",VLOOKUP(AI97,シフト記号表!$C$5:$W$46,21,FALSE))</f>
        <v/>
      </c>
      <c r="AJ98" s="116" t="str">
        <f>IF(AJ97="","",VLOOKUP(AJ97,シフト記号表!$C$5:$W$46,21,FALSE))</f>
        <v/>
      </c>
      <c r="AK98" s="116" t="str">
        <f>IF(AK97="","",VLOOKUP(AK97,シフト記号表!$C$5:$W$46,21,FALSE))</f>
        <v/>
      </c>
      <c r="AL98" s="116" t="str">
        <f>IF(AL97="","",VLOOKUP(AL97,シフト記号表!$C$5:$W$46,21,FALSE))</f>
        <v/>
      </c>
      <c r="AM98" s="116" t="str">
        <f>IF(AM97="","",VLOOKUP(AM97,シフト記号表!$C$5:$W$46,21,FALSE))</f>
        <v/>
      </c>
      <c r="AN98" s="118" t="str">
        <f>IF(AN97="","",VLOOKUP(AN97,シフト記号表!$C$5:$W$46,21,FALSE))</f>
        <v/>
      </c>
      <c r="AO98" s="117" t="str">
        <f>IF(AO97="","",VLOOKUP(AO97,シフト記号表!$C$5:$W$46,21,FALSE))</f>
        <v/>
      </c>
      <c r="AP98" s="116" t="str">
        <f>IF(AP97="","",VLOOKUP(AP97,シフト記号表!$C$5:$W$46,21,FALSE))</f>
        <v/>
      </c>
      <c r="AQ98" s="116" t="str">
        <f>IF(AQ97="","",VLOOKUP(AQ97,シフト記号表!$C$5:$W$46,21,FALSE))</f>
        <v/>
      </c>
      <c r="AR98" s="116" t="str">
        <f>IF(AR97="","",VLOOKUP(AR97,シフト記号表!$C$5:$W$46,21,FALSE))</f>
        <v/>
      </c>
      <c r="AS98" s="116" t="str">
        <f>IF(AS97="","",VLOOKUP(AS97,シフト記号表!$C$5:$W$46,21,FALSE))</f>
        <v/>
      </c>
      <c r="AT98" s="116" t="str">
        <f>IF(AT97="","",VLOOKUP(AT97,シフト記号表!$C$5:$W$46,21,FALSE))</f>
        <v/>
      </c>
      <c r="AU98" s="118" t="str">
        <f>IF(AU97="","",VLOOKUP(AU97,シフト記号表!$C$5:$W$46,21,FALSE))</f>
        <v/>
      </c>
      <c r="AV98" s="117" t="str">
        <f>IF(AV97="","",VLOOKUP(AV97,シフト記号表!$C$5:$W$46,21,FALSE))</f>
        <v/>
      </c>
      <c r="AW98" s="116" t="str">
        <f>IF(AW97="","",VLOOKUP(AW97,シフト記号表!$C$5:$W$46,21,FALSE))</f>
        <v/>
      </c>
      <c r="AX98" s="116" t="str">
        <f>IF(AX97="","",VLOOKUP(AX97,シフト記号表!$C$5:$W$46,21,FALSE))</f>
        <v/>
      </c>
      <c r="AY98" s="116" t="str">
        <f>IF(AY97="","",VLOOKUP(AY97,シフト記号表!$C$5:$W$46,21,FALSE))</f>
        <v/>
      </c>
      <c r="AZ98" s="116" t="str">
        <f>IF(AZ97="","",VLOOKUP(AZ97,シフト記号表!$C$5:$W$46,21,FALSE))</f>
        <v/>
      </c>
      <c r="BA98" s="116" t="str">
        <f>IF(BA97="","",VLOOKUP(BA97,シフト記号表!$C$5:$W$46,21,FALSE))</f>
        <v/>
      </c>
      <c r="BB98" s="118" t="str">
        <f>IF(BB97="","",VLOOKUP(BB97,シフト記号表!$C$5:$W$46,21,FALSE))</f>
        <v/>
      </c>
      <c r="BC98" s="117" t="str">
        <f>IF(BC97="","",VLOOKUP(BC97,シフト記号表!$C$5:$W$46,21,FALSE))</f>
        <v/>
      </c>
      <c r="BD98" s="116" t="str">
        <f>IF(BD97="","",VLOOKUP(BD97,シフト記号表!$C$5:$W$46,21,FALSE))</f>
        <v/>
      </c>
      <c r="BE98" s="116" t="str">
        <f>IF(BE97="","",VLOOKUP(BE97,シフト記号表!$C$5:$W$46,21,FALSE))</f>
        <v/>
      </c>
      <c r="BF98" s="1136">
        <f>IF($BI$3="計画",SUM(AA98:BB98),IF($BI$3="実績",SUM(AA98:BE98),""))</f>
        <v>0</v>
      </c>
      <c r="BG98" s="1137"/>
      <c r="BH98" s="1138">
        <f>IF($BI$3="計画",BF98/4,IF($BI$3="実績",(BF98/($BI$7/7)),""))</f>
        <v>0</v>
      </c>
      <c r="BI98" s="1139"/>
      <c r="BJ98" s="1143"/>
      <c r="BK98" s="1144"/>
      <c r="BL98" s="1144"/>
      <c r="BM98" s="1144"/>
      <c r="BN98" s="1145"/>
    </row>
    <row r="99" spans="2:66" ht="20.25" customHeight="1">
      <c r="B99" s="144"/>
      <c r="C99" s="1190"/>
      <c r="D99" s="1194"/>
      <c r="E99" s="1192"/>
      <c r="F99" s="1193"/>
      <c r="G99" s="1105"/>
      <c r="H99" s="1106"/>
      <c r="I99" s="1107">
        <f>G98</f>
        <v>0</v>
      </c>
      <c r="J99" s="1106"/>
      <c r="K99" s="1107">
        <f>M98</f>
        <v>0</v>
      </c>
      <c r="L99" s="1106"/>
      <c r="M99" s="1214"/>
      <c r="N99" s="1215"/>
      <c r="O99" s="1216"/>
      <c r="P99" s="1217"/>
      <c r="Q99" s="1217"/>
      <c r="R99" s="1218"/>
      <c r="S99" s="1206"/>
      <c r="T99" s="1147"/>
      <c r="U99" s="1207"/>
      <c r="V99" s="143" t="s">
        <v>121</v>
      </c>
      <c r="W99" s="142"/>
      <c r="X99" s="142"/>
      <c r="Y99" s="141"/>
      <c r="Z99" s="140"/>
      <c r="AA99" s="138" t="str">
        <f>IF(AA97="","",VLOOKUP(AA97,シフト記号表!$C$5:$Y$46,23,FALSE))</f>
        <v/>
      </c>
      <c r="AB99" s="137" t="str">
        <f>IF(AB97="","",VLOOKUP(AB97,シフト記号表!$C$5:$Y$46,23,FALSE))</f>
        <v/>
      </c>
      <c r="AC99" s="137" t="str">
        <f>IF(AC97="","",VLOOKUP(AC97,シフト記号表!$C$5:$Y$46,23,FALSE))</f>
        <v/>
      </c>
      <c r="AD99" s="137" t="str">
        <f>IF(AD97="","",VLOOKUP(AD97,シフト記号表!$C$5:$Y$46,23,FALSE))</f>
        <v/>
      </c>
      <c r="AE99" s="137" t="str">
        <f>IF(AE97="","",VLOOKUP(AE97,シフト記号表!$C$5:$Y$46,23,FALSE))</f>
        <v/>
      </c>
      <c r="AF99" s="137" t="str">
        <f>IF(AF97="","",VLOOKUP(AF97,シフト記号表!$C$5:$Y$46,23,FALSE))</f>
        <v/>
      </c>
      <c r="AG99" s="139" t="str">
        <f>IF(AG97="","",VLOOKUP(AG97,シフト記号表!$C$5:$Y$46,23,FALSE))</f>
        <v/>
      </c>
      <c r="AH99" s="138" t="str">
        <f>IF(AH97="","",VLOOKUP(AH97,シフト記号表!$C$5:$Y$46,23,FALSE))</f>
        <v/>
      </c>
      <c r="AI99" s="137" t="str">
        <f>IF(AI97="","",VLOOKUP(AI97,シフト記号表!$C$5:$Y$46,23,FALSE))</f>
        <v/>
      </c>
      <c r="AJ99" s="137" t="str">
        <f>IF(AJ97="","",VLOOKUP(AJ97,シフト記号表!$C$5:$Y$46,23,FALSE))</f>
        <v/>
      </c>
      <c r="AK99" s="137" t="str">
        <f>IF(AK97="","",VLOOKUP(AK97,シフト記号表!$C$5:$Y$46,23,FALSE))</f>
        <v/>
      </c>
      <c r="AL99" s="137" t="str">
        <f>IF(AL97="","",VLOOKUP(AL97,シフト記号表!$C$5:$Y$46,23,FALSE))</f>
        <v/>
      </c>
      <c r="AM99" s="137" t="str">
        <f>IF(AM97="","",VLOOKUP(AM97,シフト記号表!$C$5:$Y$46,23,FALSE))</f>
        <v/>
      </c>
      <c r="AN99" s="139" t="str">
        <f>IF(AN97="","",VLOOKUP(AN97,シフト記号表!$C$5:$Y$46,23,FALSE))</f>
        <v/>
      </c>
      <c r="AO99" s="138" t="str">
        <f>IF(AO97="","",VLOOKUP(AO97,シフト記号表!$C$5:$Y$46,23,FALSE))</f>
        <v/>
      </c>
      <c r="AP99" s="137" t="str">
        <f>IF(AP97="","",VLOOKUP(AP97,シフト記号表!$C$5:$Y$46,23,FALSE))</f>
        <v/>
      </c>
      <c r="AQ99" s="137" t="str">
        <f>IF(AQ97="","",VLOOKUP(AQ97,シフト記号表!$C$5:$Y$46,23,FALSE))</f>
        <v/>
      </c>
      <c r="AR99" s="137" t="str">
        <f>IF(AR97="","",VLOOKUP(AR97,シフト記号表!$C$5:$Y$46,23,FALSE))</f>
        <v/>
      </c>
      <c r="AS99" s="137" t="str">
        <f>IF(AS97="","",VLOOKUP(AS97,シフト記号表!$C$5:$Y$46,23,FALSE))</f>
        <v/>
      </c>
      <c r="AT99" s="137" t="str">
        <f>IF(AT97="","",VLOOKUP(AT97,シフト記号表!$C$5:$Y$46,23,FALSE))</f>
        <v/>
      </c>
      <c r="AU99" s="139" t="str">
        <f>IF(AU97="","",VLOOKUP(AU97,シフト記号表!$C$5:$Y$46,23,FALSE))</f>
        <v/>
      </c>
      <c r="AV99" s="138" t="str">
        <f>IF(AV97="","",VLOOKUP(AV97,シフト記号表!$C$5:$Y$46,23,FALSE))</f>
        <v/>
      </c>
      <c r="AW99" s="137" t="str">
        <f>IF(AW97="","",VLOOKUP(AW97,シフト記号表!$C$5:$Y$46,23,FALSE))</f>
        <v/>
      </c>
      <c r="AX99" s="137" t="str">
        <f>IF(AX97="","",VLOOKUP(AX97,シフト記号表!$C$5:$Y$46,23,FALSE))</f>
        <v/>
      </c>
      <c r="AY99" s="137" t="str">
        <f>IF(AY97="","",VLOOKUP(AY97,シフト記号表!$C$5:$Y$46,23,FALSE))</f>
        <v/>
      </c>
      <c r="AZ99" s="137" t="str">
        <f>IF(AZ97="","",VLOOKUP(AZ97,シフト記号表!$C$5:$Y$46,23,FALSE))</f>
        <v/>
      </c>
      <c r="BA99" s="137" t="str">
        <f>IF(BA97="","",VLOOKUP(BA97,シフト記号表!$C$5:$Y$46,23,FALSE))</f>
        <v/>
      </c>
      <c r="BB99" s="139" t="str">
        <f>IF(BB97="","",VLOOKUP(BB97,シフト記号表!$C$5:$Y$46,23,FALSE))</f>
        <v/>
      </c>
      <c r="BC99" s="138" t="str">
        <f>IF(BC97="","",VLOOKUP(BC97,シフト記号表!$C$5:$Y$46,23,FALSE))</f>
        <v/>
      </c>
      <c r="BD99" s="137" t="str">
        <f>IF(BD97="","",VLOOKUP(BD97,シフト記号表!$C$5:$Y$46,23,FALSE))</f>
        <v/>
      </c>
      <c r="BE99" s="137" t="str">
        <f>IF(BE97="","",VLOOKUP(BE97,シフト記号表!$C$5:$Y$46,23,FALSE))</f>
        <v/>
      </c>
      <c r="BF99" s="1179">
        <f>IF($BI$3="計画",SUM(AA99:BB99),IF($BI$3="実績",SUM(AA99:BE99),""))</f>
        <v>0</v>
      </c>
      <c r="BG99" s="1180"/>
      <c r="BH99" s="1181">
        <f>IF($BI$3="計画",BF99/4,IF($BI$3="実績",(BF99/($BI$7/7)),""))</f>
        <v>0</v>
      </c>
      <c r="BI99" s="1182"/>
      <c r="BJ99" s="1146"/>
      <c r="BK99" s="1147"/>
      <c r="BL99" s="1147"/>
      <c r="BM99" s="1147"/>
      <c r="BN99" s="1148"/>
    </row>
    <row r="100" spans="2:66" ht="20.25" customHeight="1">
      <c r="B100" s="136"/>
      <c r="C100" s="1189"/>
      <c r="D100" s="1191"/>
      <c r="E100" s="1192"/>
      <c r="F100" s="1193"/>
      <c r="G100" s="1130"/>
      <c r="H100" s="1131"/>
      <c r="I100" s="124"/>
      <c r="J100" s="123"/>
      <c r="K100" s="124"/>
      <c r="L100" s="123"/>
      <c r="M100" s="1197"/>
      <c r="N100" s="1198"/>
      <c r="O100" s="1134"/>
      <c r="P100" s="1135"/>
      <c r="Q100" s="1135"/>
      <c r="R100" s="1131"/>
      <c r="S100" s="1201"/>
      <c r="T100" s="1202"/>
      <c r="U100" s="1203"/>
      <c r="V100" s="148" t="s">
        <v>123</v>
      </c>
      <c r="W100" s="147"/>
      <c r="X100" s="147"/>
      <c r="Y100" s="146"/>
      <c r="Z100" s="145"/>
      <c r="AA100" s="128"/>
      <c r="AB100" s="127"/>
      <c r="AC100" s="127"/>
      <c r="AD100" s="127"/>
      <c r="AE100" s="127"/>
      <c r="AF100" s="127"/>
      <c r="AG100" s="129"/>
      <c r="AH100" s="128"/>
      <c r="AI100" s="127"/>
      <c r="AJ100" s="127"/>
      <c r="AK100" s="127"/>
      <c r="AL100" s="127"/>
      <c r="AM100" s="127"/>
      <c r="AN100" s="129"/>
      <c r="AO100" s="128"/>
      <c r="AP100" s="127"/>
      <c r="AQ100" s="127"/>
      <c r="AR100" s="127"/>
      <c r="AS100" s="127"/>
      <c r="AT100" s="127"/>
      <c r="AU100" s="129"/>
      <c r="AV100" s="128"/>
      <c r="AW100" s="127"/>
      <c r="AX100" s="127"/>
      <c r="AY100" s="127"/>
      <c r="AZ100" s="127"/>
      <c r="BA100" s="127"/>
      <c r="BB100" s="129"/>
      <c r="BC100" s="128"/>
      <c r="BD100" s="127"/>
      <c r="BE100" s="126"/>
      <c r="BF100" s="1208"/>
      <c r="BG100" s="1209"/>
      <c r="BH100" s="1227"/>
      <c r="BI100" s="1228"/>
      <c r="BJ100" s="1225"/>
      <c r="BK100" s="1202"/>
      <c r="BL100" s="1202"/>
      <c r="BM100" s="1202"/>
      <c r="BN100" s="1226"/>
    </row>
    <row r="101" spans="2:66" ht="20.25" customHeight="1">
      <c r="B101" s="125">
        <f>B98+1</f>
        <v>28</v>
      </c>
      <c r="C101" s="1190"/>
      <c r="D101" s="1194"/>
      <c r="E101" s="1192"/>
      <c r="F101" s="1193"/>
      <c r="G101" s="1130"/>
      <c r="H101" s="1131"/>
      <c r="I101" s="124"/>
      <c r="J101" s="123"/>
      <c r="K101" s="124"/>
      <c r="L101" s="123"/>
      <c r="M101" s="1132"/>
      <c r="N101" s="1133"/>
      <c r="O101" s="1134"/>
      <c r="P101" s="1135"/>
      <c r="Q101" s="1135"/>
      <c r="R101" s="1131"/>
      <c r="S101" s="1204"/>
      <c r="T101" s="1144"/>
      <c r="U101" s="1205"/>
      <c r="V101" s="122" t="s">
        <v>122</v>
      </c>
      <c r="W101" s="121"/>
      <c r="X101" s="121"/>
      <c r="Y101" s="120"/>
      <c r="Z101" s="119"/>
      <c r="AA101" s="117" t="str">
        <f>IF(AA100="","",VLOOKUP(AA100,シフト記号表!$C$5:$W$46,21,FALSE))</f>
        <v/>
      </c>
      <c r="AB101" s="116" t="str">
        <f>IF(AB100="","",VLOOKUP(AB100,シフト記号表!$C$5:$W$46,21,FALSE))</f>
        <v/>
      </c>
      <c r="AC101" s="116" t="str">
        <f>IF(AC100="","",VLOOKUP(AC100,シフト記号表!$C$5:$W$46,21,FALSE))</f>
        <v/>
      </c>
      <c r="AD101" s="116" t="str">
        <f>IF(AD100="","",VLOOKUP(AD100,シフト記号表!$C$5:$W$46,21,FALSE))</f>
        <v/>
      </c>
      <c r="AE101" s="116" t="str">
        <f>IF(AE100="","",VLOOKUP(AE100,シフト記号表!$C$5:$W$46,21,FALSE))</f>
        <v/>
      </c>
      <c r="AF101" s="116" t="str">
        <f>IF(AF100="","",VLOOKUP(AF100,シフト記号表!$C$5:$W$46,21,FALSE))</f>
        <v/>
      </c>
      <c r="AG101" s="118" t="str">
        <f>IF(AG100="","",VLOOKUP(AG100,シフト記号表!$C$5:$W$46,21,FALSE))</f>
        <v/>
      </c>
      <c r="AH101" s="117" t="str">
        <f>IF(AH100="","",VLOOKUP(AH100,シフト記号表!$C$5:$W$46,21,FALSE))</f>
        <v/>
      </c>
      <c r="AI101" s="116" t="str">
        <f>IF(AI100="","",VLOOKUP(AI100,シフト記号表!$C$5:$W$46,21,FALSE))</f>
        <v/>
      </c>
      <c r="AJ101" s="116" t="str">
        <f>IF(AJ100="","",VLOOKUP(AJ100,シフト記号表!$C$5:$W$46,21,FALSE))</f>
        <v/>
      </c>
      <c r="AK101" s="116" t="str">
        <f>IF(AK100="","",VLOOKUP(AK100,シフト記号表!$C$5:$W$46,21,FALSE))</f>
        <v/>
      </c>
      <c r="AL101" s="116" t="str">
        <f>IF(AL100="","",VLOOKUP(AL100,シフト記号表!$C$5:$W$46,21,FALSE))</f>
        <v/>
      </c>
      <c r="AM101" s="116" t="str">
        <f>IF(AM100="","",VLOOKUP(AM100,シフト記号表!$C$5:$W$46,21,FALSE))</f>
        <v/>
      </c>
      <c r="AN101" s="118" t="str">
        <f>IF(AN100="","",VLOOKUP(AN100,シフト記号表!$C$5:$W$46,21,FALSE))</f>
        <v/>
      </c>
      <c r="AO101" s="117" t="str">
        <f>IF(AO100="","",VLOOKUP(AO100,シフト記号表!$C$5:$W$46,21,FALSE))</f>
        <v/>
      </c>
      <c r="AP101" s="116" t="str">
        <f>IF(AP100="","",VLOOKUP(AP100,シフト記号表!$C$5:$W$46,21,FALSE))</f>
        <v/>
      </c>
      <c r="AQ101" s="116" t="str">
        <f>IF(AQ100="","",VLOOKUP(AQ100,シフト記号表!$C$5:$W$46,21,FALSE))</f>
        <v/>
      </c>
      <c r="AR101" s="116" t="str">
        <f>IF(AR100="","",VLOOKUP(AR100,シフト記号表!$C$5:$W$46,21,FALSE))</f>
        <v/>
      </c>
      <c r="AS101" s="116" t="str">
        <f>IF(AS100="","",VLOOKUP(AS100,シフト記号表!$C$5:$W$46,21,FALSE))</f>
        <v/>
      </c>
      <c r="AT101" s="116" t="str">
        <f>IF(AT100="","",VLOOKUP(AT100,シフト記号表!$C$5:$W$46,21,FALSE))</f>
        <v/>
      </c>
      <c r="AU101" s="118" t="str">
        <f>IF(AU100="","",VLOOKUP(AU100,シフト記号表!$C$5:$W$46,21,FALSE))</f>
        <v/>
      </c>
      <c r="AV101" s="117" t="str">
        <f>IF(AV100="","",VLOOKUP(AV100,シフト記号表!$C$5:$W$46,21,FALSE))</f>
        <v/>
      </c>
      <c r="AW101" s="116" t="str">
        <f>IF(AW100="","",VLOOKUP(AW100,シフト記号表!$C$5:$W$46,21,FALSE))</f>
        <v/>
      </c>
      <c r="AX101" s="116" t="str">
        <f>IF(AX100="","",VLOOKUP(AX100,シフト記号表!$C$5:$W$46,21,FALSE))</f>
        <v/>
      </c>
      <c r="AY101" s="116" t="str">
        <f>IF(AY100="","",VLOOKUP(AY100,シフト記号表!$C$5:$W$46,21,FALSE))</f>
        <v/>
      </c>
      <c r="AZ101" s="116" t="str">
        <f>IF(AZ100="","",VLOOKUP(AZ100,シフト記号表!$C$5:$W$46,21,FALSE))</f>
        <v/>
      </c>
      <c r="BA101" s="116" t="str">
        <f>IF(BA100="","",VLOOKUP(BA100,シフト記号表!$C$5:$W$46,21,FALSE))</f>
        <v/>
      </c>
      <c r="BB101" s="118" t="str">
        <f>IF(BB100="","",VLOOKUP(BB100,シフト記号表!$C$5:$W$46,21,FALSE))</f>
        <v/>
      </c>
      <c r="BC101" s="117" t="str">
        <f>IF(BC100="","",VLOOKUP(BC100,シフト記号表!$C$5:$W$46,21,FALSE))</f>
        <v/>
      </c>
      <c r="BD101" s="116" t="str">
        <f>IF(BD100="","",VLOOKUP(BD100,シフト記号表!$C$5:$W$46,21,FALSE))</f>
        <v/>
      </c>
      <c r="BE101" s="116" t="str">
        <f>IF(BE100="","",VLOOKUP(BE100,シフト記号表!$C$5:$W$46,21,FALSE))</f>
        <v/>
      </c>
      <c r="BF101" s="1136">
        <f>IF($BI$3="計画",SUM(AA101:BB101),IF($BI$3="実績",SUM(AA101:BE101),""))</f>
        <v>0</v>
      </c>
      <c r="BG101" s="1137"/>
      <c r="BH101" s="1138">
        <f>IF($BI$3="計画",BF101/4,IF($BI$3="実績",(BF101/($BI$7/7)),""))</f>
        <v>0</v>
      </c>
      <c r="BI101" s="1139"/>
      <c r="BJ101" s="1143"/>
      <c r="BK101" s="1144"/>
      <c r="BL101" s="1144"/>
      <c r="BM101" s="1144"/>
      <c r="BN101" s="1145"/>
    </row>
    <row r="102" spans="2:66" ht="20.25" customHeight="1">
      <c r="B102" s="144"/>
      <c r="C102" s="1190"/>
      <c r="D102" s="1194"/>
      <c r="E102" s="1192"/>
      <c r="F102" s="1193"/>
      <c r="G102" s="1105"/>
      <c r="H102" s="1106"/>
      <c r="I102" s="1107">
        <f>G101</f>
        <v>0</v>
      </c>
      <c r="J102" s="1106"/>
      <c r="K102" s="1107">
        <f>M101</f>
        <v>0</v>
      </c>
      <c r="L102" s="1106"/>
      <c r="M102" s="1214"/>
      <c r="N102" s="1215"/>
      <c r="O102" s="1216"/>
      <c r="P102" s="1217"/>
      <c r="Q102" s="1217"/>
      <c r="R102" s="1218"/>
      <c r="S102" s="1206"/>
      <c r="T102" s="1147"/>
      <c r="U102" s="1207"/>
      <c r="V102" s="143" t="s">
        <v>121</v>
      </c>
      <c r="W102" s="142"/>
      <c r="X102" s="142"/>
      <c r="Y102" s="141"/>
      <c r="Z102" s="140"/>
      <c r="AA102" s="138" t="str">
        <f>IF(AA100="","",VLOOKUP(AA100,シフト記号表!$C$5:$Y$46,23,FALSE))</f>
        <v/>
      </c>
      <c r="AB102" s="137" t="str">
        <f>IF(AB100="","",VLOOKUP(AB100,シフト記号表!$C$5:$Y$46,23,FALSE))</f>
        <v/>
      </c>
      <c r="AC102" s="137" t="str">
        <f>IF(AC100="","",VLOOKUP(AC100,シフト記号表!$C$5:$Y$46,23,FALSE))</f>
        <v/>
      </c>
      <c r="AD102" s="137" t="str">
        <f>IF(AD100="","",VLOOKUP(AD100,シフト記号表!$C$5:$Y$46,23,FALSE))</f>
        <v/>
      </c>
      <c r="AE102" s="137" t="str">
        <f>IF(AE100="","",VLOOKUP(AE100,シフト記号表!$C$5:$Y$46,23,FALSE))</f>
        <v/>
      </c>
      <c r="AF102" s="137" t="str">
        <f>IF(AF100="","",VLOOKUP(AF100,シフト記号表!$C$5:$Y$46,23,FALSE))</f>
        <v/>
      </c>
      <c r="AG102" s="139" t="str">
        <f>IF(AG100="","",VLOOKUP(AG100,シフト記号表!$C$5:$Y$46,23,FALSE))</f>
        <v/>
      </c>
      <c r="AH102" s="138" t="str">
        <f>IF(AH100="","",VLOOKUP(AH100,シフト記号表!$C$5:$Y$46,23,FALSE))</f>
        <v/>
      </c>
      <c r="AI102" s="137" t="str">
        <f>IF(AI100="","",VLOOKUP(AI100,シフト記号表!$C$5:$Y$46,23,FALSE))</f>
        <v/>
      </c>
      <c r="AJ102" s="137" t="str">
        <f>IF(AJ100="","",VLOOKUP(AJ100,シフト記号表!$C$5:$Y$46,23,FALSE))</f>
        <v/>
      </c>
      <c r="AK102" s="137" t="str">
        <f>IF(AK100="","",VLOOKUP(AK100,シフト記号表!$C$5:$Y$46,23,FALSE))</f>
        <v/>
      </c>
      <c r="AL102" s="137" t="str">
        <f>IF(AL100="","",VLOOKUP(AL100,シフト記号表!$C$5:$Y$46,23,FALSE))</f>
        <v/>
      </c>
      <c r="AM102" s="137" t="str">
        <f>IF(AM100="","",VLOOKUP(AM100,シフト記号表!$C$5:$Y$46,23,FALSE))</f>
        <v/>
      </c>
      <c r="AN102" s="139" t="str">
        <f>IF(AN100="","",VLOOKUP(AN100,シフト記号表!$C$5:$Y$46,23,FALSE))</f>
        <v/>
      </c>
      <c r="AO102" s="138" t="str">
        <f>IF(AO100="","",VLOOKUP(AO100,シフト記号表!$C$5:$Y$46,23,FALSE))</f>
        <v/>
      </c>
      <c r="AP102" s="137" t="str">
        <f>IF(AP100="","",VLOOKUP(AP100,シフト記号表!$C$5:$Y$46,23,FALSE))</f>
        <v/>
      </c>
      <c r="AQ102" s="137" t="str">
        <f>IF(AQ100="","",VLOOKUP(AQ100,シフト記号表!$C$5:$Y$46,23,FALSE))</f>
        <v/>
      </c>
      <c r="AR102" s="137" t="str">
        <f>IF(AR100="","",VLOOKUP(AR100,シフト記号表!$C$5:$Y$46,23,FALSE))</f>
        <v/>
      </c>
      <c r="AS102" s="137" t="str">
        <f>IF(AS100="","",VLOOKUP(AS100,シフト記号表!$C$5:$Y$46,23,FALSE))</f>
        <v/>
      </c>
      <c r="AT102" s="137" t="str">
        <f>IF(AT100="","",VLOOKUP(AT100,シフト記号表!$C$5:$Y$46,23,FALSE))</f>
        <v/>
      </c>
      <c r="AU102" s="139" t="str">
        <f>IF(AU100="","",VLOOKUP(AU100,シフト記号表!$C$5:$Y$46,23,FALSE))</f>
        <v/>
      </c>
      <c r="AV102" s="138" t="str">
        <f>IF(AV100="","",VLOOKUP(AV100,シフト記号表!$C$5:$Y$46,23,FALSE))</f>
        <v/>
      </c>
      <c r="AW102" s="137" t="str">
        <f>IF(AW100="","",VLOOKUP(AW100,シフト記号表!$C$5:$Y$46,23,FALSE))</f>
        <v/>
      </c>
      <c r="AX102" s="137" t="str">
        <f>IF(AX100="","",VLOOKUP(AX100,シフト記号表!$C$5:$Y$46,23,FALSE))</f>
        <v/>
      </c>
      <c r="AY102" s="137" t="str">
        <f>IF(AY100="","",VLOOKUP(AY100,シフト記号表!$C$5:$Y$46,23,FALSE))</f>
        <v/>
      </c>
      <c r="AZ102" s="137" t="str">
        <f>IF(AZ100="","",VLOOKUP(AZ100,シフト記号表!$C$5:$Y$46,23,FALSE))</f>
        <v/>
      </c>
      <c r="BA102" s="137" t="str">
        <f>IF(BA100="","",VLOOKUP(BA100,シフト記号表!$C$5:$Y$46,23,FALSE))</f>
        <v/>
      </c>
      <c r="BB102" s="139" t="str">
        <f>IF(BB100="","",VLOOKUP(BB100,シフト記号表!$C$5:$Y$46,23,FALSE))</f>
        <v/>
      </c>
      <c r="BC102" s="138" t="str">
        <f>IF(BC100="","",VLOOKUP(BC100,シフト記号表!$C$5:$Y$46,23,FALSE))</f>
        <v/>
      </c>
      <c r="BD102" s="137" t="str">
        <f>IF(BD100="","",VLOOKUP(BD100,シフト記号表!$C$5:$Y$46,23,FALSE))</f>
        <v/>
      </c>
      <c r="BE102" s="137" t="str">
        <f>IF(BE100="","",VLOOKUP(BE100,シフト記号表!$C$5:$Y$46,23,FALSE))</f>
        <v/>
      </c>
      <c r="BF102" s="1179">
        <f>IF($BI$3="計画",SUM(AA102:BB102),IF($BI$3="実績",SUM(AA102:BE102),""))</f>
        <v>0</v>
      </c>
      <c r="BG102" s="1180"/>
      <c r="BH102" s="1181">
        <f>IF($BI$3="計画",BF102/4,IF($BI$3="実績",(BF102/($BI$7/7)),""))</f>
        <v>0</v>
      </c>
      <c r="BI102" s="1182"/>
      <c r="BJ102" s="1146"/>
      <c r="BK102" s="1147"/>
      <c r="BL102" s="1147"/>
      <c r="BM102" s="1147"/>
      <c r="BN102" s="1148"/>
    </row>
    <row r="103" spans="2:66" ht="20.25" customHeight="1">
      <c r="B103" s="136"/>
      <c r="C103" s="1189"/>
      <c r="D103" s="1191"/>
      <c r="E103" s="1192"/>
      <c r="F103" s="1193"/>
      <c r="G103" s="1130"/>
      <c r="H103" s="1131"/>
      <c r="I103" s="124"/>
      <c r="J103" s="123"/>
      <c r="K103" s="124"/>
      <c r="L103" s="123"/>
      <c r="M103" s="1197"/>
      <c r="N103" s="1198"/>
      <c r="O103" s="1134"/>
      <c r="P103" s="1135"/>
      <c r="Q103" s="1135"/>
      <c r="R103" s="1131"/>
      <c r="S103" s="1201"/>
      <c r="T103" s="1202"/>
      <c r="U103" s="1203"/>
      <c r="V103" s="148" t="s">
        <v>123</v>
      </c>
      <c r="W103" s="147"/>
      <c r="X103" s="147"/>
      <c r="Y103" s="146"/>
      <c r="Z103" s="145"/>
      <c r="AA103" s="128"/>
      <c r="AB103" s="127"/>
      <c r="AC103" s="127"/>
      <c r="AD103" s="127"/>
      <c r="AE103" s="127"/>
      <c r="AF103" s="127"/>
      <c r="AG103" s="129"/>
      <c r="AH103" s="128"/>
      <c r="AI103" s="127"/>
      <c r="AJ103" s="127"/>
      <c r="AK103" s="127"/>
      <c r="AL103" s="127"/>
      <c r="AM103" s="127"/>
      <c r="AN103" s="129"/>
      <c r="AO103" s="128"/>
      <c r="AP103" s="127"/>
      <c r="AQ103" s="127"/>
      <c r="AR103" s="127"/>
      <c r="AS103" s="127"/>
      <c r="AT103" s="127"/>
      <c r="AU103" s="129"/>
      <c r="AV103" s="128"/>
      <c r="AW103" s="127"/>
      <c r="AX103" s="127"/>
      <c r="AY103" s="127"/>
      <c r="AZ103" s="127"/>
      <c r="BA103" s="127"/>
      <c r="BB103" s="129"/>
      <c r="BC103" s="128"/>
      <c r="BD103" s="127"/>
      <c r="BE103" s="126"/>
      <c r="BF103" s="1208"/>
      <c r="BG103" s="1209"/>
      <c r="BH103" s="1227"/>
      <c r="BI103" s="1228"/>
      <c r="BJ103" s="1225"/>
      <c r="BK103" s="1202"/>
      <c r="BL103" s="1202"/>
      <c r="BM103" s="1202"/>
      <c r="BN103" s="1226"/>
    </row>
    <row r="104" spans="2:66" ht="20.25" customHeight="1">
      <c r="B104" s="125">
        <f>B101+1</f>
        <v>29</v>
      </c>
      <c r="C104" s="1190"/>
      <c r="D104" s="1194"/>
      <c r="E104" s="1192"/>
      <c r="F104" s="1193"/>
      <c r="G104" s="1130"/>
      <c r="H104" s="1131"/>
      <c r="I104" s="124"/>
      <c r="J104" s="123"/>
      <c r="K104" s="124"/>
      <c r="L104" s="123"/>
      <c r="M104" s="1132"/>
      <c r="N104" s="1133"/>
      <c r="O104" s="1134"/>
      <c r="P104" s="1135"/>
      <c r="Q104" s="1135"/>
      <c r="R104" s="1131"/>
      <c r="S104" s="1204"/>
      <c r="T104" s="1144"/>
      <c r="U104" s="1205"/>
      <c r="V104" s="122" t="s">
        <v>122</v>
      </c>
      <c r="W104" s="121"/>
      <c r="X104" s="121"/>
      <c r="Y104" s="120"/>
      <c r="Z104" s="119"/>
      <c r="AA104" s="117" t="str">
        <f>IF(AA103="","",VLOOKUP(AA103,シフト記号表!$C$5:$W$46,21,FALSE))</f>
        <v/>
      </c>
      <c r="AB104" s="116" t="str">
        <f>IF(AB103="","",VLOOKUP(AB103,シフト記号表!$C$5:$W$46,21,FALSE))</f>
        <v/>
      </c>
      <c r="AC104" s="116" t="str">
        <f>IF(AC103="","",VLOOKUP(AC103,シフト記号表!$C$5:$W$46,21,FALSE))</f>
        <v/>
      </c>
      <c r="AD104" s="116" t="str">
        <f>IF(AD103="","",VLOOKUP(AD103,シフト記号表!$C$5:$W$46,21,FALSE))</f>
        <v/>
      </c>
      <c r="AE104" s="116" t="str">
        <f>IF(AE103="","",VLOOKUP(AE103,シフト記号表!$C$5:$W$46,21,FALSE))</f>
        <v/>
      </c>
      <c r="AF104" s="116" t="str">
        <f>IF(AF103="","",VLOOKUP(AF103,シフト記号表!$C$5:$W$46,21,FALSE))</f>
        <v/>
      </c>
      <c r="AG104" s="118" t="str">
        <f>IF(AG103="","",VLOOKUP(AG103,シフト記号表!$C$5:$W$46,21,FALSE))</f>
        <v/>
      </c>
      <c r="AH104" s="117" t="str">
        <f>IF(AH103="","",VLOOKUP(AH103,シフト記号表!$C$5:$W$46,21,FALSE))</f>
        <v/>
      </c>
      <c r="AI104" s="116" t="str">
        <f>IF(AI103="","",VLOOKUP(AI103,シフト記号表!$C$5:$W$46,21,FALSE))</f>
        <v/>
      </c>
      <c r="AJ104" s="116" t="str">
        <f>IF(AJ103="","",VLOOKUP(AJ103,シフト記号表!$C$5:$W$46,21,FALSE))</f>
        <v/>
      </c>
      <c r="AK104" s="116" t="str">
        <f>IF(AK103="","",VLOOKUP(AK103,シフト記号表!$C$5:$W$46,21,FALSE))</f>
        <v/>
      </c>
      <c r="AL104" s="116" t="str">
        <f>IF(AL103="","",VLOOKUP(AL103,シフト記号表!$C$5:$W$46,21,FALSE))</f>
        <v/>
      </c>
      <c r="AM104" s="116" t="str">
        <f>IF(AM103="","",VLOOKUP(AM103,シフト記号表!$C$5:$W$46,21,FALSE))</f>
        <v/>
      </c>
      <c r="AN104" s="118" t="str">
        <f>IF(AN103="","",VLOOKUP(AN103,シフト記号表!$C$5:$W$46,21,FALSE))</f>
        <v/>
      </c>
      <c r="AO104" s="117" t="str">
        <f>IF(AO103="","",VLOOKUP(AO103,シフト記号表!$C$5:$W$46,21,FALSE))</f>
        <v/>
      </c>
      <c r="AP104" s="116" t="str">
        <f>IF(AP103="","",VLOOKUP(AP103,シフト記号表!$C$5:$W$46,21,FALSE))</f>
        <v/>
      </c>
      <c r="AQ104" s="116" t="str">
        <f>IF(AQ103="","",VLOOKUP(AQ103,シフト記号表!$C$5:$W$46,21,FALSE))</f>
        <v/>
      </c>
      <c r="AR104" s="116" t="str">
        <f>IF(AR103="","",VLOOKUP(AR103,シフト記号表!$C$5:$W$46,21,FALSE))</f>
        <v/>
      </c>
      <c r="AS104" s="116" t="str">
        <f>IF(AS103="","",VLOOKUP(AS103,シフト記号表!$C$5:$W$46,21,FALSE))</f>
        <v/>
      </c>
      <c r="AT104" s="116" t="str">
        <f>IF(AT103="","",VLOOKUP(AT103,シフト記号表!$C$5:$W$46,21,FALSE))</f>
        <v/>
      </c>
      <c r="AU104" s="118" t="str">
        <f>IF(AU103="","",VLOOKUP(AU103,シフト記号表!$C$5:$W$46,21,FALSE))</f>
        <v/>
      </c>
      <c r="AV104" s="117" t="str">
        <f>IF(AV103="","",VLOOKUP(AV103,シフト記号表!$C$5:$W$46,21,FALSE))</f>
        <v/>
      </c>
      <c r="AW104" s="116" t="str">
        <f>IF(AW103="","",VLOOKUP(AW103,シフト記号表!$C$5:$W$46,21,FALSE))</f>
        <v/>
      </c>
      <c r="AX104" s="116" t="str">
        <f>IF(AX103="","",VLOOKUP(AX103,シフト記号表!$C$5:$W$46,21,FALSE))</f>
        <v/>
      </c>
      <c r="AY104" s="116" t="str">
        <f>IF(AY103="","",VLOOKUP(AY103,シフト記号表!$C$5:$W$46,21,FALSE))</f>
        <v/>
      </c>
      <c r="AZ104" s="116" t="str">
        <f>IF(AZ103="","",VLOOKUP(AZ103,シフト記号表!$C$5:$W$46,21,FALSE))</f>
        <v/>
      </c>
      <c r="BA104" s="116" t="str">
        <f>IF(BA103="","",VLOOKUP(BA103,シフト記号表!$C$5:$W$46,21,FALSE))</f>
        <v/>
      </c>
      <c r="BB104" s="118" t="str">
        <f>IF(BB103="","",VLOOKUP(BB103,シフト記号表!$C$5:$W$46,21,FALSE))</f>
        <v/>
      </c>
      <c r="BC104" s="117" t="str">
        <f>IF(BC103="","",VLOOKUP(BC103,シフト記号表!$C$5:$W$46,21,FALSE))</f>
        <v/>
      </c>
      <c r="BD104" s="116" t="str">
        <f>IF(BD103="","",VLOOKUP(BD103,シフト記号表!$C$5:$W$46,21,FALSE))</f>
        <v/>
      </c>
      <c r="BE104" s="116" t="str">
        <f>IF(BE103="","",VLOOKUP(BE103,シフト記号表!$C$5:$W$46,21,FALSE))</f>
        <v/>
      </c>
      <c r="BF104" s="1136">
        <f>IF($BI$3="計画",SUM(AA104:BB104),IF($BI$3="実績",SUM(AA104:BE104),""))</f>
        <v>0</v>
      </c>
      <c r="BG104" s="1137"/>
      <c r="BH104" s="1138">
        <f>IF($BI$3="計画",BF104/4,IF($BI$3="実績",(BF104/($BI$7/7)),""))</f>
        <v>0</v>
      </c>
      <c r="BI104" s="1139"/>
      <c r="BJ104" s="1143"/>
      <c r="BK104" s="1144"/>
      <c r="BL104" s="1144"/>
      <c r="BM104" s="1144"/>
      <c r="BN104" s="1145"/>
    </row>
    <row r="105" spans="2:66" ht="20.25" customHeight="1">
      <c r="B105" s="144"/>
      <c r="C105" s="1190"/>
      <c r="D105" s="1194"/>
      <c r="E105" s="1192"/>
      <c r="F105" s="1193"/>
      <c r="G105" s="1105"/>
      <c r="H105" s="1106"/>
      <c r="I105" s="1107">
        <f>G104</f>
        <v>0</v>
      </c>
      <c r="J105" s="1106"/>
      <c r="K105" s="1107">
        <f>M104</f>
        <v>0</v>
      </c>
      <c r="L105" s="1106"/>
      <c r="M105" s="1214"/>
      <c r="N105" s="1215"/>
      <c r="O105" s="1216"/>
      <c r="P105" s="1217"/>
      <c r="Q105" s="1217"/>
      <c r="R105" s="1218"/>
      <c r="S105" s="1206"/>
      <c r="T105" s="1147"/>
      <c r="U105" s="1207"/>
      <c r="V105" s="143" t="s">
        <v>121</v>
      </c>
      <c r="W105" s="142"/>
      <c r="X105" s="142"/>
      <c r="Y105" s="141"/>
      <c r="Z105" s="140"/>
      <c r="AA105" s="138" t="str">
        <f>IF(AA103="","",VLOOKUP(AA103,シフト記号表!$C$5:$Y$46,23,FALSE))</f>
        <v/>
      </c>
      <c r="AB105" s="137" t="str">
        <f>IF(AB103="","",VLOOKUP(AB103,シフト記号表!$C$5:$Y$46,23,FALSE))</f>
        <v/>
      </c>
      <c r="AC105" s="137" t="str">
        <f>IF(AC103="","",VLOOKUP(AC103,シフト記号表!$C$5:$Y$46,23,FALSE))</f>
        <v/>
      </c>
      <c r="AD105" s="137" t="str">
        <f>IF(AD103="","",VLOOKUP(AD103,シフト記号表!$C$5:$Y$46,23,FALSE))</f>
        <v/>
      </c>
      <c r="AE105" s="137" t="str">
        <f>IF(AE103="","",VLOOKUP(AE103,シフト記号表!$C$5:$Y$46,23,FALSE))</f>
        <v/>
      </c>
      <c r="AF105" s="137" t="str">
        <f>IF(AF103="","",VLOOKUP(AF103,シフト記号表!$C$5:$Y$46,23,FALSE))</f>
        <v/>
      </c>
      <c r="AG105" s="139" t="str">
        <f>IF(AG103="","",VLOOKUP(AG103,シフト記号表!$C$5:$Y$46,23,FALSE))</f>
        <v/>
      </c>
      <c r="AH105" s="138" t="str">
        <f>IF(AH103="","",VLOOKUP(AH103,シフト記号表!$C$5:$Y$46,23,FALSE))</f>
        <v/>
      </c>
      <c r="AI105" s="137" t="str">
        <f>IF(AI103="","",VLOOKUP(AI103,シフト記号表!$C$5:$Y$46,23,FALSE))</f>
        <v/>
      </c>
      <c r="AJ105" s="137" t="str">
        <f>IF(AJ103="","",VLOOKUP(AJ103,シフト記号表!$C$5:$Y$46,23,FALSE))</f>
        <v/>
      </c>
      <c r="AK105" s="137" t="str">
        <f>IF(AK103="","",VLOOKUP(AK103,シフト記号表!$C$5:$Y$46,23,FALSE))</f>
        <v/>
      </c>
      <c r="AL105" s="137" t="str">
        <f>IF(AL103="","",VLOOKUP(AL103,シフト記号表!$C$5:$Y$46,23,FALSE))</f>
        <v/>
      </c>
      <c r="AM105" s="137" t="str">
        <f>IF(AM103="","",VLOOKUP(AM103,シフト記号表!$C$5:$Y$46,23,FALSE))</f>
        <v/>
      </c>
      <c r="AN105" s="139" t="str">
        <f>IF(AN103="","",VLOOKUP(AN103,シフト記号表!$C$5:$Y$46,23,FALSE))</f>
        <v/>
      </c>
      <c r="AO105" s="138" t="str">
        <f>IF(AO103="","",VLOOKUP(AO103,シフト記号表!$C$5:$Y$46,23,FALSE))</f>
        <v/>
      </c>
      <c r="AP105" s="137" t="str">
        <f>IF(AP103="","",VLOOKUP(AP103,シフト記号表!$C$5:$Y$46,23,FALSE))</f>
        <v/>
      </c>
      <c r="AQ105" s="137" t="str">
        <f>IF(AQ103="","",VLOOKUP(AQ103,シフト記号表!$C$5:$Y$46,23,FALSE))</f>
        <v/>
      </c>
      <c r="AR105" s="137" t="str">
        <f>IF(AR103="","",VLOOKUP(AR103,シフト記号表!$C$5:$Y$46,23,FALSE))</f>
        <v/>
      </c>
      <c r="AS105" s="137" t="str">
        <f>IF(AS103="","",VLOOKUP(AS103,シフト記号表!$C$5:$Y$46,23,FALSE))</f>
        <v/>
      </c>
      <c r="AT105" s="137" t="str">
        <f>IF(AT103="","",VLOOKUP(AT103,シフト記号表!$C$5:$Y$46,23,FALSE))</f>
        <v/>
      </c>
      <c r="AU105" s="139" t="str">
        <f>IF(AU103="","",VLOOKUP(AU103,シフト記号表!$C$5:$Y$46,23,FALSE))</f>
        <v/>
      </c>
      <c r="AV105" s="138" t="str">
        <f>IF(AV103="","",VLOOKUP(AV103,シフト記号表!$C$5:$Y$46,23,FALSE))</f>
        <v/>
      </c>
      <c r="AW105" s="137" t="str">
        <f>IF(AW103="","",VLOOKUP(AW103,シフト記号表!$C$5:$Y$46,23,FALSE))</f>
        <v/>
      </c>
      <c r="AX105" s="137" t="str">
        <f>IF(AX103="","",VLOOKUP(AX103,シフト記号表!$C$5:$Y$46,23,FALSE))</f>
        <v/>
      </c>
      <c r="AY105" s="137" t="str">
        <f>IF(AY103="","",VLOOKUP(AY103,シフト記号表!$C$5:$Y$46,23,FALSE))</f>
        <v/>
      </c>
      <c r="AZ105" s="137" t="str">
        <f>IF(AZ103="","",VLOOKUP(AZ103,シフト記号表!$C$5:$Y$46,23,FALSE))</f>
        <v/>
      </c>
      <c r="BA105" s="137" t="str">
        <f>IF(BA103="","",VLOOKUP(BA103,シフト記号表!$C$5:$Y$46,23,FALSE))</f>
        <v/>
      </c>
      <c r="BB105" s="139" t="str">
        <f>IF(BB103="","",VLOOKUP(BB103,シフト記号表!$C$5:$Y$46,23,FALSE))</f>
        <v/>
      </c>
      <c r="BC105" s="138" t="str">
        <f>IF(BC103="","",VLOOKUP(BC103,シフト記号表!$C$5:$Y$46,23,FALSE))</f>
        <v/>
      </c>
      <c r="BD105" s="137" t="str">
        <f>IF(BD103="","",VLOOKUP(BD103,シフト記号表!$C$5:$Y$46,23,FALSE))</f>
        <v/>
      </c>
      <c r="BE105" s="137" t="str">
        <f>IF(BE103="","",VLOOKUP(BE103,シフト記号表!$C$5:$Y$46,23,FALSE))</f>
        <v/>
      </c>
      <c r="BF105" s="1179">
        <f>IF($BI$3="計画",SUM(AA105:BB105),IF($BI$3="実績",SUM(AA105:BE105),""))</f>
        <v>0</v>
      </c>
      <c r="BG105" s="1180"/>
      <c r="BH105" s="1181">
        <f>IF($BI$3="計画",BF105/4,IF($BI$3="実績",(BF105/($BI$7/7)),""))</f>
        <v>0</v>
      </c>
      <c r="BI105" s="1182"/>
      <c r="BJ105" s="1146"/>
      <c r="BK105" s="1147"/>
      <c r="BL105" s="1147"/>
      <c r="BM105" s="1147"/>
      <c r="BN105" s="1148"/>
    </row>
    <row r="106" spans="2:66" ht="20.25" customHeight="1">
      <c r="B106" s="136"/>
      <c r="C106" s="1189"/>
      <c r="D106" s="1191"/>
      <c r="E106" s="1192"/>
      <c r="F106" s="1193"/>
      <c r="G106" s="1130"/>
      <c r="H106" s="1131"/>
      <c r="I106" s="124"/>
      <c r="J106" s="123"/>
      <c r="K106" s="124"/>
      <c r="L106" s="123"/>
      <c r="M106" s="1197"/>
      <c r="N106" s="1198"/>
      <c r="O106" s="1134"/>
      <c r="P106" s="1135"/>
      <c r="Q106" s="1135"/>
      <c r="R106" s="1131"/>
      <c r="S106" s="1201"/>
      <c r="T106" s="1202"/>
      <c r="U106" s="1203"/>
      <c r="V106" s="148" t="s">
        <v>123</v>
      </c>
      <c r="W106" s="147"/>
      <c r="X106" s="147"/>
      <c r="Y106" s="146"/>
      <c r="Z106" s="145"/>
      <c r="AA106" s="128"/>
      <c r="AB106" s="127"/>
      <c r="AC106" s="127"/>
      <c r="AD106" s="127"/>
      <c r="AE106" s="127"/>
      <c r="AF106" s="127"/>
      <c r="AG106" s="129"/>
      <c r="AH106" s="128"/>
      <c r="AI106" s="127"/>
      <c r="AJ106" s="127"/>
      <c r="AK106" s="127"/>
      <c r="AL106" s="127"/>
      <c r="AM106" s="127"/>
      <c r="AN106" s="129"/>
      <c r="AO106" s="128"/>
      <c r="AP106" s="127"/>
      <c r="AQ106" s="127"/>
      <c r="AR106" s="127"/>
      <c r="AS106" s="127"/>
      <c r="AT106" s="127"/>
      <c r="AU106" s="129"/>
      <c r="AV106" s="128"/>
      <c r="AW106" s="127"/>
      <c r="AX106" s="127"/>
      <c r="AY106" s="127"/>
      <c r="AZ106" s="127"/>
      <c r="BA106" s="127"/>
      <c r="BB106" s="129"/>
      <c r="BC106" s="128"/>
      <c r="BD106" s="127"/>
      <c r="BE106" s="126"/>
      <c r="BF106" s="1208"/>
      <c r="BG106" s="1209"/>
      <c r="BH106" s="1227"/>
      <c r="BI106" s="1228"/>
      <c r="BJ106" s="1225"/>
      <c r="BK106" s="1202"/>
      <c r="BL106" s="1202"/>
      <c r="BM106" s="1202"/>
      <c r="BN106" s="1226"/>
    </row>
    <row r="107" spans="2:66" ht="20.25" customHeight="1">
      <c r="B107" s="125">
        <f>B104+1</f>
        <v>30</v>
      </c>
      <c r="C107" s="1190"/>
      <c r="D107" s="1194"/>
      <c r="E107" s="1192"/>
      <c r="F107" s="1193"/>
      <c r="G107" s="1130"/>
      <c r="H107" s="1131"/>
      <c r="I107" s="124"/>
      <c r="J107" s="123"/>
      <c r="K107" s="124"/>
      <c r="L107" s="123"/>
      <c r="M107" s="1132"/>
      <c r="N107" s="1133"/>
      <c r="O107" s="1134"/>
      <c r="P107" s="1135"/>
      <c r="Q107" s="1135"/>
      <c r="R107" s="1131"/>
      <c r="S107" s="1204"/>
      <c r="T107" s="1144"/>
      <c r="U107" s="1205"/>
      <c r="V107" s="122" t="s">
        <v>122</v>
      </c>
      <c r="W107" s="121"/>
      <c r="X107" s="121"/>
      <c r="Y107" s="120"/>
      <c r="Z107" s="119"/>
      <c r="AA107" s="117" t="str">
        <f>IF(AA106="","",VLOOKUP(AA106,シフト記号表!$C$5:$W$46,21,FALSE))</f>
        <v/>
      </c>
      <c r="AB107" s="116" t="str">
        <f>IF(AB106="","",VLOOKUP(AB106,シフト記号表!$C$5:$W$46,21,FALSE))</f>
        <v/>
      </c>
      <c r="AC107" s="116" t="str">
        <f>IF(AC106="","",VLOOKUP(AC106,シフト記号表!$C$5:$W$46,21,FALSE))</f>
        <v/>
      </c>
      <c r="AD107" s="116" t="str">
        <f>IF(AD106="","",VLOOKUP(AD106,シフト記号表!$C$5:$W$46,21,FALSE))</f>
        <v/>
      </c>
      <c r="AE107" s="116" t="str">
        <f>IF(AE106="","",VLOOKUP(AE106,シフト記号表!$C$5:$W$46,21,FALSE))</f>
        <v/>
      </c>
      <c r="AF107" s="116" t="str">
        <f>IF(AF106="","",VLOOKUP(AF106,シフト記号表!$C$5:$W$46,21,FALSE))</f>
        <v/>
      </c>
      <c r="AG107" s="118" t="str">
        <f>IF(AG106="","",VLOOKUP(AG106,シフト記号表!$C$5:$W$46,21,FALSE))</f>
        <v/>
      </c>
      <c r="AH107" s="117" t="str">
        <f>IF(AH106="","",VLOOKUP(AH106,シフト記号表!$C$5:$W$46,21,FALSE))</f>
        <v/>
      </c>
      <c r="AI107" s="116" t="str">
        <f>IF(AI106="","",VLOOKUP(AI106,シフト記号表!$C$5:$W$46,21,FALSE))</f>
        <v/>
      </c>
      <c r="AJ107" s="116" t="str">
        <f>IF(AJ106="","",VLOOKUP(AJ106,シフト記号表!$C$5:$W$46,21,FALSE))</f>
        <v/>
      </c>
      <c r="AK107" s="116" t="str">
        <f>IF(AK106="","",VLOOKUP(AK106,シフト記号表!$C$5:$W$46,21,FALSE))</f>
        <v/>
      </c>
      <c r="AL107" s="116" t="str">
        <f>IF(AL106="","",VLOOKUP(AL106,シフト記号表!$C$5:$W$46,21,FALSE))</f>
        <v/>
      </c>
      <c r="AM107" s="116" t="str">
        <f>IF(AM106="","",VLOOKUP(AM106,シフト記号表!$C$5:$W$46,21,FALSE))</f>
        <v/>
      </c>
      <c r="AN107" s="118" t="str">
        <f>IF(AN106="","",VLOOKUP(AN106,シフト記号表!$C$5:$W$46,21,FALSE))</f>
        <v/>
      </c>
      <c r="AO107" s="117" t="str">
        <f>IF(AO106="","",VLOOKUP(AO106,シフト記号表!$C$5:$W$46,21,FALSE))</f>
        <v/>
      </c>
      <c r="AP107" s="116" t="str">
        <f>IF(AP106="","",VLOOKUP(AP106,シフト記号表!$C$5:$W$46,21,FALSE))</f>
        <v/>
      </c>
      <c r="AQ107" s="116" t="str">
        <f>IF(AQ106="","",VLOOKUP(AQ106,シフト記号表!$C$5:$W$46,21,FALSE))</f>
        <v/>
      </c>
      <c r="AR107" s="116" t="str">
        <f>IF(AR106="","",VLOOKUP(AR106,シフト記号表!$C$5:$W$46,21,FALSE))</f>
        <v/>
      </c>
      <c r="AS107" s="116" t="str">
        <f>IF(AS106="","",VLOOKUP(AS106,シフト記号表!$C$5:$W$46,21,FALSE))</f>
        <v/>
      </c>
      <c r="AT107" s="116" t="str">
        <f>IF(AT106="","",VLOOKUP(AT106,シフト記号表!$C$5:$W$46,21,FALSE))</f>
        <v/>
      </c>
      <c r="AU107" s="118" t="str">
        <f>IF(AU106="","",VLOOKUP(AU106,シフト記号表!$C$5:$W$46,21,FALSE))</f>
        <v/>
      </c>
      <c r="AV107" s="117" t="str">
        <f>IF(AV106="","",VLOOKUP(AV106,シフト記号表!$C$5:$W$46,21,FALSE))</f>
        <v/>
      </c>
      <c r="AW107" s="116" t="str">
        <f>IF(AW106="","",VLOOKUP(AW106,シフト記号表!$C$5:$W$46,21,FALSE))</f>
        <v/>
      </c>
      <c r="AX107" s="116" t="str">
        <f>IF(AX106="","",VLOOKUP(AX106,シフト記号表!$C$5:$W$46,21,FALSE))</f>
        <v/>
      </c>
      <c r="AY107" s="116" t="str">
        <f>IF(AY106="","",VLOOKUP(AY106,シフト記号表!$C$5:$W$46,21,FALSE))</f>
        <v/>
      </c>
      <c r="AZ107" s="116" t="str">
        <f>IF(AZ106="","",VLOOKUP(AZ106,シフト記号表!$C$5:$W$46,21,FALSE))</f>
        <v/>
      </c>
      <c r="BA107" s="116" t="str">
        <f>IF(BA106="","",VLOOKUP(BA106,シフト記号表!$C$5:$W$46,21,FALSE))</f>
        <v/>
      </c>
      <c r="BB107" s="118" t="str">
        <f>IF(BB106="","",VLOOKUP(BB106,シフト記号表!$C$5:$W$46,21,FALSE))</f>
        <v/>
      </c>
      <c r="BC107" s="117" t="str">
        <f>IF(BC106="","",VLOOKUP(BC106,シフト記号表!$C$5:$W$46,21,FALSE))</f>
        <v/>
      </c>
      <c r="BD107" s="116" t="str">
        <f>IF(BD106="","",VLOOKUP(BD106,シフト記号表!$C$5:$W$46,21,FALSE))</f>
        <v/>
      </c>
      <c r="BE107" s="116" t="str">
        <f>IF(BE106="","",VLOOKUP(BE106,シフト記号表!$C$5:$W$46,21,FALSE))</f>
        <v/>
      </c>
      <c r="BF107" s="1136">
        <f>IF($BI$3="計画",SUM(AA107:BB107),IF($BI$3="実績",SUM(AA107:BE107),""))</f>
        <v>0</v>
      </c>
      <c r="BG107" s="1137"/>
      <c r="BH107" s="1138">
        <f>IF($BI$3="計画",BF107/4,IF($BI$3="実績",(BF107/($BI$7/7)),""))</f>
        <v>0</v>
      </c>
      <c r="BI107" s="1139"/>
      <c r="BJ107" s="1143"/>
      <c r="BK107" s="1144"/>
      <c r="BL107" s="1144"/>
      <c r="BM107" s="1144"/>
      <c r="BN107" s="1145"/>
    </row>
    <row r="108" spans="2:66" ht="20.25" customHeight="1">
      <c r="B108" s="144"/>
      <c r="C108" s="1190"/>
      <c r="D108" s="1194"/>
      <c r="E108" s="1192"/>
      <c r="F108" s="1193"/>
      <c r="G108" s="1105"/>
      <c r="H108" s="1106"/>
      <c r="I108" s="1107">
        <f>G107</f>
        <v>0</v>
      </c>
      <c r="J108" s="1106"/>
      <c r="K108" s="1107">
        <f>M107</f>
        <v>0</v>
      </c>
      <c r="L108" s="1106"/>
      <c r="M108" s="1214"/>
      <c r="N108" s="1215"/>
      <c r="O108" s="1216"/>
      <c r="P108" s="1217"/>
      <c r="Q108" s="1217"/>
      <c r="R108" s="1218"/>
      <c r="S108" s="1206"/>
      <c r="T108" s="1147"/>
      <c r="U108" s="1207"/>
      <c r="V108" s="143" t="s">
        <v>121</v>
      </c>
      <c r="W108" s="142"/>
      <c r="X108" s="142"/>
      <c r="Y108" s="141"/>
      <c r="Z108" s="140"/>
      <c r="AA108" s="138" t="str">
        <f>IF(AA106="","",VLOOKUP(AA106,シフト記号表!$C$5:$Y$46,23,FALSE))</f>
        <v/>
      </c>
      <c r="AB108" s="137" t="str">
        <f>IF(AB106="","",VLOOKUP(AB106,シフト記号表!$C$5:$Y$46,23,FALSE))</f>
        <v/>
      </c>
      <c r="AC108" s="137" t="str">
        <f>IF(AC106="","",VLOOKUP(AC106,シフト記号表!$C$5:$Y$46,23,FALSE))</f>
        <v/>
      </c>
      <c r="AD108" s="137" t="str">
        <f>IF(AD106="","",VLOOKUP(AD106,シフト記号表!$C$5:$Y$46,23,FALSE))</f>
        <v/>
      </c>
      <c r="AE108" s="137" t="str">
        <f>IF(AE106="","",VLOOKUP(AE106,シフト記号表!$C$5:$Y$46,23,FALSE))</f>
        <v/>
      </c>
      <c r="AF108" s="137" t="str">
        <f>IF(AF106="","",VLOOKUP(AF106,シフト記号表!$C$5:$Y$46,23,FALSE))</f>
        <v/>
      </c>
      <c r="AG108" s="139" t="str">
        <f>IF(AG106="","",VLOOKUP(AG106,シフト記号表!$C$5:$Y$46,23,FALSE))</f>
        <v/>
      </c>
      <c r="AH108" s="138" t="str">
        <f>IF(AH106="","",VLOOKUP(AH106,シフト記号表!$C$5:$Y$46,23,FALSE))</f>
        <v/>
      </c>
      <c r="AI108" s="137" t="str">
        <f>IF(AI106="","",VLOOKUP(AI106,シフト記号表!$C$5:$Y$46,23,FALSE))</f>
        <v/>
      </c>
      <c r="AJ108" s="137" t="str">
        <f>IF(AJ106="","",VLOOKUP(AJ106,シフト記号表!$C$5:$Y$46,23,FALSE))</f>
        <v/>
      </c>
      <c r="AK108" s="137" t="str">
        <f>IF(AK106="","",VLOOKUP(AK106,シフト記号表!$C$5:$Y$46,23,FALSE))</f>
        <v/>
      </c>
      <c r="AL108" s="137" t="str">
        <f>IF(AL106="","",VLOOKUP(AL106,シフト記号表!$C$5:$Y$46,23,FALSE))</f>
        <v/>
      </c>
      <c r="AM108" s="137" t="str">
        <f>IF(AM106="","",VLOOKUP(AM106,シフト記号表!$C$5:$Y$46,23,FALSE))</f>
        <v/>
      </c>
      <c r="AN108" s="139" t="str">
        <f>IF(AN106="","",VLOOKUP(AN106,シフト記号表!$C$5:$Y$46,23,FALSE))</f>
        <v/>
      </c>
      <c r="AO108" s="138" t="str">
        <f>IF(AO106="","",VLOOKUP(AO106,シフト記号表!$C$5:$Y$46,23,FALSE))</f>
        <v/>
      </c>
      <c r="AP108" s="137" t="str">
        <f>IF(AP106="","",VLOOKUP(AP106,シフト記号表!$C$5:$Y$46,23,FALSE))</f>
        <v/>
      </c>
      <c r="AQ108" s="137" t="str">
        <f>IF(AQ106="","",VLOOKUP(AQ106,シフト記号表!$C$5:$Y$46,23,FALSE))</f>
        <v/>
      </c>
      <c r="AR108" s="137" t="str">
        <f>IF(AR106="","",VLOOKUP(AR106,シフト記号表!$C$5:$Y$46,23,FALSE))</f>
        <v/>
      </c>
      <c r="AS108" s="137" t="str">
        <f>IF(AS106="","",VLOOKUP(AS106,シフト記号表!$C$5:$Y$46,23,FALSE))</f>
        <v/>
      </c>
      <c r="AT108" s="137" t="str">
        <f>IF(AT106="","",VLOOKUP(AT106,シフト記号表!$C$5:$Y$46,23,FALSE))</f>
        <v/>
      </c>
      <c r="AU108" s="139" t="str">
        <f>IF(AU106="","",VLOOKUP(AU106,シフト記号表!$C$5:$Y$46,23,FALSE))</f>
        <v/>
      </c>
      <c r="AV108" s="138" t="str">
        <f>IF(AV106="","",VLOOKUP(AV106,シフト記号表!$C$5:$Y$46,23,FALSE))</f>
        <v/>
      </c>
      <c r="AW108" s="137" t="str">
        <f>IF(AW106="","",VLOOKUP(AW106,シフト記号表!$C$5:$Y$46,23,FALSE))</f>
        <v/>
      </c>
      <c r="AX108" s="137" t="str">
        <f>IF(AX106="","",VLOOKUP(AX106,シフト記号表!$C$5:$Y$46,23,FALSE))</f>
        <v/>
      </c>
      <c r="AY108" s="137" t="str">
        <f>IF(AY106="","",VLOOKUP(AY106,シフト記号表!$C$5:$Y$46,23,FALSE))</f>
        <v/>
      </c>
      <c r="AZ108" s="137" t="str">
        <f>IF(AZ106="","",VLOOKUP(AZ106,シフト記号表!$C$5:$Y$46,23,FALSE))</f>
        <v/>
      </c>
      <c r="BA108" s="137" t="str">
        <f>IF(BA106="","",VLOOKUP(BA106,シフト記号表!$C$5:$Y$46,23,FALSE))</f>
        <v/>
      </c>
      <c r="BB108" s="139" t="str">
        <f>IF(BB106="","",VLOOKUP(BB106,シフト記号表!$C$5:$Y$46,23,FALSE))</f>
        <v/>
      </c>
      <c r="BC108" s="138" t="str">
        <f>IF(BC106="","",VLOOKUP(BC106,シフト記号表!$C$5:$Y$46,23,FALSE))</f>
        <v/>
      </c>
      <c r="BD108" s="137" t="str">
        <f>IF(BD106="","",VLOOKUP(BD106,シフト記号表!$C$5:$Y$46,23,FALSE))</f>
        <v/>
      </c>
      <c r="BE108" s="137" t="str">
        <f>IF(BE106="","",VLOOKUP(BE106,シフト記号表!$C$5:$Y$46,23,FALSE))</f>
        <v/>
      </c>
      <c r="BF108" s="1179">
        <f>IF($BI$3="計画",SUM(AA108:BB108),IF($BI$3="実績",SUM(AA108:BE108),""))</f>
        <v>0</v>
      </c>
      <c r="BG108" s="1180"/>
      <c r="BH108" s="1181">
        <f>IF($BI$3="計画",BF108/4,IF($BI$3="実績",(BF108/($BI$7/7)),""))</f>
        <v>0</v>
      </c>
      <c r="BI108" s="1182"/>
      <c r="BJ108" s="1146"/>
      <c r="BK108" s="1147"/>
      <c r="BL108" s="1147"/>
      <c r="BM108" s="1147"/>
      <c r="BN108" s="1148"/>
    </row>
    <row r="109" spans="2:66" ht="20.25" customHeight="1">
      <c r="B109" s="136"/>
      <c r="C109" s="1189"/>
      <c r="D109" s="1191"/>
      <c r="E109" s="1192"/>
      <c r="F109" s="1193"/>
      <c r="G109" s="1130"/>
      <c r="H109" s="1131"/>
      <c r="I109" s="124"/>
      <c r="J109" s="123"/>
      <c r="K109" s="124"/>
      <c r="L109" s="123"/>
      <c r="M109" s="1197"/>
      <c r="N109" s="1198"/>
      <c r="O109" s="1134"/>
      <c r="P109" s="1135"/>
      <c r="Q109" s="1135"/>
      <c r="R109" s="1131"/>
      <c r="S109" s="1201"/>
      <c r="T109" s="1202"/>
      <c r="U109" s="1203"/>
      <c r="V109" s="148" t="s">
        <v>123</v>
      </c>
      <c r="W109" s="147"/>
      <c r="X109" s="147"/>
      <c r="Y109" s="146"/>
      <c r="Z109" s="145"/>
      <c r="AA109" s="128"/>
      <c r="AB109" s="127"/>
      <c r="AC109" s="127"/>
      <c r="AD109" s="127"/>
      <c r="AE109" s="127"/>
      <c r="AF109" s="127"/>
      <c r="AG109" s="129"/>
      <c r="AH109" s="128"/>
      <c r="AI109" s="127"/>
      <c r="AJ109" s="127"/>
      <c r="AK109" s="127"/>
      <c r="AL109" s="127"/>
      <c r="AM109" s="127"/>
      <c r="AN109" s="129"/>
      <c r="AO109" s="128"/>
      <c r="AP109" s="127"/>
      <c r="AQ109" s="127"/>
      <c r="AR109" s="127"/>
      <c r="AS109" s="127"/>
      <c r="AT109" s="127"/>
      <c r="AU109" s="129"/>
      <c r="AV109" s="128"/>
      <c r="AW109" s="127"/>
      <c r="AX109" s="127"/>
      <c r="AY109" s="127"/>
      <c r="AZ109" s="127"/>
      <c r="BA109" s="127"/>
      <c r="BB109" s="129"/>
      <c r="BC109" s="128"/>
      <c r="BD109" s="127"/>
      <c r="BE109" s="126"/>
      <c r="BF109" s="1208"/>
      <c r="BG109" s="1209"/>
      <c r="BH109" s="1227"/>
      <c r="BI109" s="1228"/>
      <c r="BJ109" s="1225"/>
      <c r="BK109" s="1202"/>
      <c r="BL109" s="1202"/>
      <c r="BM109" s="1202"/>
      <c r="BN109" s="1226"/>
    </row>
    <row r="110" spans="2:66" ht="20.25" customHeight="1">
      <c r="B110" s="125">
        <f>B107+1</f>
        <v>31</v>
      </c>
      <c r="C110" s="1190"/>
      <c r="D110" s="1194"/>
      <c r="E110" s="1192"/>
      <c r="F110" s="1193"/>
      <c r="G110" s="1130"/>
      <c r="H110" s="1131"/>
      <c r="I110" s="124"/>
      <c r="J110" s="123"/>
      <c r="K110" s="124"/>
      <c r="L110" s="123"/>
      <c r="M110" s="1132"/>
      <c r="N110" s="1133"/>
      <c r="O110" s="1134"/>
      <c r="P110" s="1135"/>
      <c r="Q110" s="1135"/>
      <c r="R110" s="1131"/>
      <c r="S110" s="1204"/>
      <c r="T110" s="1144"/>
      <c r="U110" s="1205"/>
      <c r="V110" s="122" t="s">
        <v>122</v>
      </c>
      <c r="W110" s="121"/>
      <c r="X110" s="121"/>
      <c r="Y110" s="120"/>
      <c r="Z110" s="119"/>
      <c r="AA110" s="117" t="str">
        <f>IF(AA109="","",VLOOKUP(AA109,シフト記号表!$C$5:$W$46,21,FALSE))</f>
        <v/>
      </c>
      <c r="AB110" s="116" t="str">
        <f>IF(AB109="","",VLOOKUP(AB109,シフト記号表!$C$5:$W$46,21,FALSE))</f>
        <v/>
      </c>
      <c r="AC110" s="116" t="str">
        <f>IF(AC109="","",VLOOKUP(AC109,シフト記号表!$C$5:$W$46,21,FALSE))</f>
        <v/>
      </c>
      <c r="AD110" s="116" t="str">
        <f>IF(AD109="","",VLOOKUP(AD109,シフト記号表!$C$5:$W$46,21,FALSE))</f>
        <v/>
      </c>
      <c r="AE110" s="116" t="str">
        <f>IF(AE109="","",VLOOKUP(AE109,シフト記号表!$C$5:$W$46,21,FALSE))</f>
        <v/>
      </c>
      <c r="AF110" s="116" t="str">
        <f>IF(AF109="","",VLOOKUP(AF109,シフト記号表!$C$5:$W$46,21,FALSE))</f>
        <v/>
      </c>
      <c r="AG110" s="118" t="str">
        <f>IF(AG109="","",VLOOKUP(AG109,シフト記号表!$C$5:$W$46,21,FALSE))</f>
        <v/>
      </c>
      <c r="AH110" s="117" t="str">
        <f>IF(AH109="","",VLOOKUP(AH109,シフト記号表!$C$5:$W$46,21,FALSE))</f>
        <v/>
      </c>
      <c r="AI110" s="116" t="str">
        <f>IF(AI109="","",VLOOKUP(AI109,シフト記号表!$C$5:$W$46,21,FALSE))</f>
        <v/>
      </c>
      <c r="AJ110" s="116" t="str">
        <f>IF(AJ109="","",VLOOKUP(AJ109,シフト記号表!$C$5:$W$46,21,FALSE))</f>
        <v/>
      </c>
      <c r="AK110" s="116" t="str">
        <f>IF(AK109="","",VLOOKUP(AK109,シフト記号表!$C$5:$W$46,21,FALSE))</f>
        <v/>
      </c>
      <c r="AL110" s="116" t="str">
        <f>IF(AL109="","",VLOOKUP(AL109,シフト記号表!$C$5:$W$46,21,FALSE))</f>
        <v/>
      </c>
      <c r="AM110" s="116" t="str">
        <f>IF(AM109="","",VLOOKUP(AM109,シフト記号表!$C$5:$W$46,21,FALSE))</f>
        <v/>
      </c>
      <c r="AN110" s="118" t="str">
        <f>IF(AN109="","",VLOOKUP(AN109,シフト記号表!$C$5:$W$46,21,FALSE))</f>
        <v/>
      </c>
      <c r="AO110" s="117" t="str">
        <f>IF(AO109="","",VLOOKUP(AO109,シフト記号表!$C$5:$W$46,21,FALSE))</f>
        <v/>
      </c>
      <c r="AP110" s="116" t="str">
        <f>IF(AP109="","",VLOOKUP(AP109,シフト記号表!$C$5:$W$46,21,FALSE))</f>
        <v/>
      </c>
      <c r="AQ110" s="116" t="str">
        <f>IF(AQ109="","",VLOOKUP(AQ109,シフト記号表!$C$5:$W$46,21,FALSE))</f>
        <v/>
      </c>
      <c r="AR110" s="116" t="str">
        <f>IF(AR109="","",VLOOKUP(AR109,シフト記号表!$C$5:$W$46,21,FALSE))</f>
        <v/>
      </c>
      <c r="AS110" s="116" t="str">
        <f>IF(AS109="","",VLOOKUP(AS109,シフト記号表!$C$5:$W$46,21,FALSE))</f>
        <v/>
      </c>
      <c r="AT110" s="116" t="str">
        <f>IF(AT109="","",VLOOKUP(AT109,シフト記号表!$C$5:$W$46,21,FALSE))</f>
        <v/>
      </c>
      <c r="AU110" s="118" t="str">
        <f>IF(AU109="","",VLOOKUP(AU109,シフト記号表!$C$5:$W$46,21,FALSE))</f>
        <v/>
      </c>
      <c r="AV110" s="117" t="str">
        <f>IF(AV109="","",VLOOKUP(AV109,シフト記号表!$C$5:$W$46,21,FALSE))</f>
        <v/>
      </c>
      <c r="AW110" s="116" t="str">
        <f>IF(AW109="","",VLOOKUP(AW109,シフト記号表!$C$5:$W$46,21,FALSE))</f>
        <v/>
      </c>
      <c r="AX110" s="116" t="str">
        <f>IF(AX109="","",VLOOKUP(AX109,シフト記号表!$C$5:$W$46,21,FALSE))</f>
        <v/>
      </c>
      <c r="AY110" s="116" t="str">
        <f>IF(AY109="","",VLOOKUP(AY109,シフト記号表!$C$5:$W$46,21,FALSE))</f>
        <v/>
      </c>
      <c r="AZ110" s="116" t="str">
        <f>IF(AZ109="","",VLOOKUP(AZ109,シフト記号表!$C$5:$W$46,21,FALSE))</f>
        <v/>
      </c>
      <c r="BA110" s="116" t="str">
        <f>IF(BA109="","",VLOOKUP(BA109,シフト記号表!$C$5:$W$46,21,FALSE))</f>
        <v/>
      </c>
      <c r="BB110" s="118" t="str">
        <f>IF(BB109="","",VLOOKUP(BB109,シフト記号表!$C$5:$W$46,21,FALSE))</f>
        <v/>
      </c>
      <c r="BC110" s="117" t="str">
        <f>IF(BC109="","",VLOOKUP(BC109,シフト記号表!$C$5:$W$46,21,FALSE))</f>
        <v/>
      </c>
      <c r="BD110" s="116" t="str">
        <f>IF(BD109="","",VLOOKUP(BD109,シフト記号表!$C$5:$W$46,21,FALSE))</f>
        <v/>
      </c>
      <c r="BE110" s="116" t="str">
        <f>IF(BE109="","",VLOOKUP(BE109,シフト記号表!$C$5:$W$46,21,FALSE))</f>
        <v/>
      </c>
      <c r="BF110" s="1136">
        <f>IF($BI$3="計画",SUM(AA110:BB110),IF($BI$3="実績",SUM(AA110:BE110),""))</f>
        <v>0</v>
      </c>
      <c r="BG110" s="1137"/>
      <c r="BH110" s="1138">
        <f>IF($BI$3="計画",BF110/4,IF($BI$3="実績",(BF110/($BI$7/7)),""))</f>
        <v>0</v>
      </c>
      <c r="BI110" s="1139"/>
      <c r="BJ110" s="1143"/>
      <c r="BK110" s="1144"/>
      <c r="BL110" s="1144"/>
      <c r="BM110" s="1144"/>
      <c r="BN110" s="1145"/>
    </row>
    <row r="111" spans="2:66" ht="20.25" customHeight="1">
      <c r="B111" s="144"/>
      <c r="C111" s="1190"/>
      <c r="D111" s="1194"/>
      <c r="E111" s="1192"/>
      <c r="F111" s="1193"/>
      <c r="G111" s="1105"/>
      <c r="H111" s="1106"/>
      <c r="I111" s="1107">
        <f>G110</f>
        <v>0</v>
      </c>
      <c r="J111" s="1106"/>
      <c r="K111" s="1107">
        <f>M110</f>
        <v>0</v>
      </c>
      <c r="L111" s="1106"/>
      <c r="M111" s="1214"/>
      <c r="N111" s="1215"/>
      <c r="O111" s="1216"/>
      <c r="P111" s="1217"/>
      <c r="Q111" s="1217"/>
      <c r="R111" s="1218"/>
      <c r="S111" s="1206"/>
      <c r="T111" s="1147"/>
      <c r="U111" s="1207"/>
      <c r="V111" s="143" t="s">
        <v>121</v>
      </c>
      <c r="W111" s="142"/>
      <c r="X111" s="142"/>
      <c r="Y111" s="141"/>
      <c r="Z111" s="140"/>
      <c r="AA111" s="138" t="str">
        <f>IF(AA109="","",VLOOKUP(AA109,シフト記号表!$C$5:$Y$46,23,FALSE))</f>
        <v/>
      </c>
      <c r="AB111" s="137" t="str">
        <f>IF(AB109="","",VLOOKUP(AB109,シフト記号表!$C$5:$Y$46,23,FALSE))</f>
        <v/>
      </c>
      <c r="AC111" s="137" t="str">
        <f>IF(AC109="","",VLOOKUP(AC109,シフト記号表!$C$5:$Y$46,23,FALSE))</f>
        <v/>
      </c>
      <c r="AD111" s="137" t="str">
        <f>IF(AD109="","",VLOOKUP(AD109,シフト記号表!$C$5:$Y$46,23,FALSE))</f>
        <v/>
      </c>
      <c r="AE111" s="137" t="str">
        <f>IF(AE109="","",VLOOKUP(AE109,シフト記号表!$C$5:$Y$46,23,FALSE))</f>
        <v/>
      </c>
      <c r="AF111" s="137" t="str">
        <f>IF(AF109="","",VLOOKUP(AF109,シフト記号表!$C$5:$Y$46,23,FALSE))</f>
        <v/>
      </c>
      <c r="AG111" s="139" t="str">
        <f>IF(AG109="","",VLOOKUP(AG109,シフト記号表!$C$5:$Y$46,23,FALSE))</f>
        <v/>
      </c>
      <c r="AH111" s="138" t="str">
        <f>IF(AH109="","",VLOOKUP(AH109,シフト記号表!$C$5:$Y$46,23,FALSE))</f>
        <v/>
      </c>
      <c r="AI111" s="137" t="str">
        <f>IF(AI109="","",VLOOKUP(AI109,シフト記号表!$C$5:$Y$46,23,FALSE))</f>
        <v/>
      </c>
      <c r="AJ111" s="137" t="str">
        <f>IF(AJ109="","",VLOOKUP(AJ109,シフト記号表!$C$5:$Y$46,23,FALSE))</f>
        <v/>
      </c>
      <c r="AK111" s="137" t="str">
        <f>IF(AK109="","",VLOOKUP(AK109,シフト記号表!$C$5:$Y$46,23,FALSE))</f>
        <v/>
      </c>
      <c r="AL111" s="137" t="str">
        <f>IF(AL109="","",VLOOKUP(AL109,シフト記号表!$C$5:$Y$46,23,FALSE))</f>
        <v/>
      </c>
      <c r="AM111" s="137" t="str">
        <f>IF(AM109="","",VLOOKUP(AM109,シフト記号表!$C$5:$Y$46,23,FALSE))</f>
        <v/>
      </c>
      <c r="AN111" s="139" t="str">
        <f>IF(AN109="","",VLOOKUP(AN109,シフト記号表!$C$5:$Y$46,23,FALSE))</f>
        <v/>
      </c>
      <c r="AO111" s="138" t="str">
        <f>IF(AO109="","",VLOOKUP(AO109,シフト記号表!$C$5:$Y$46,23,FALSE))</f>
        <v/>
      </c>
      <c r="AP111" s="137" t="str">
        <f>IF(AP109="","",VLOOKUP(AP109,シフト記号表!$C$5:$Y$46,23,FALSE))</f>
        <v/>
      </c>
      <c r="AQ111" s="137" t="str">
        <f>IF(AQ109="","",VLOOKUP(AQ109,シフト記号表!$C$5:$Y$46,23,FALSE))</f>
        <v/>
      </c>
      <c r="AR111" s="137" t="str">
        <f>IF(AR109="","",VLOOKUP(AR109,シフト記号表!$C$5:$Y$46,23,FALSE))</f>
        <v/>
      </c>
      <c r="AS111" s="137" t="str">
        <f>IF(AS109="","",VLOOKUP(AS109,シフト記号表!$C$5:$Y$46,23,FALSE))</f>
        <v/>
      </c>
      <c r="AT111" s="137" t="str">
        <f>IF(AT109="","",VLOOKUP(AT109,シフト記号表!$C$5:$Y$46,23,FALSE))</f>
        <v/>
      </c>
      <c r="AU111" s="139" t="str">
        <f>IF(AU109="","",VLOOKUP(AU109,シフト記号表!$C$5:$Y$46,23,FALSE))</f>
        <v/>
      </c>
      <c r="AV111" s="138" t="str">
        <f>IF(AV109="","",VLOOKUP(AV109,シフト記号表!$C$5:$Y$46,23,FALSE))</f>
        <v/>
      </c>
      <c r="AW111" s="137" t="str">
        <f>IF(AW109="","",VLOOKUP(AW109,シフト記号表!$C$5:$Y$46,23,FALSE))</f>
        <v/>
      </c>
      <c r="AX111" s="137" t="str">
        <f>IF(AX109="","",VLOOKUP(AX109,シフト記号表!$C$5:$Y$46,23,FALSE))</f>
        <v/>
      </c>
      <c r="AY111" s="137" t="str">
        <f>IF(AY109="","",VLOOKUP(AY109,シフト記号表!$C$5:$Y$46,23,FALSE))</f>
        <v/>
      </c>
      <c r="AZ111" s="137" t="str">
        <f>IF(AZ109="","",VLOOKUP(AZ109,シフト記号表!$C$5:$Y$46,23,FALSE))</f>
        <v/>
      </c>
      <c r="BA111" s="137" t="str">
        <f>IF(BA109="","",VLOOKUP(BA109,シフト記号表!$C$5:$Y$46,23,FALSE))</f>
        <v/>
      </c>
      <c r="BB111" s="139" t="str">
        <f>IF(BB109="","",VLOOKUP(BB109,シフト記号表!$C$5:$Y$46,23,FALSE))</f>
        <v/>
      </c>
      <c r="BC111" s="138" t="str">
        <f>IF(BC109="","",VLOOKUP(BC109,シフト記号表!$C$5:$Y$46,23,FALSE))</f>
        <v/>
      </c>
      <c r="BD111" s="137" t="str">
        <f>IF(BD109="","",VLOOKUP(BD109,シフト記号表!$C$5:$Y$46,23,FALSE))</f>
        <v/>
      </c>
      <c r="BE111" s="137" t="str">
        <f>IF(BE109="","",VLOOKUP(BE109,シフト記号表!$C$5:$Y$46,23,FALSE))</f>
        <v/>
      </c>
      <c r="BF111" s="1179">
        <f>IF($BI$3="計画",SUM(AA111:BB111),IF($BI$3="実績",SUM(AA111:BE111),""))</f>
        <v>0</v>
      </c>
      <c r="BG111" s="1180"/>
      <c r="BH111" s="1181">
        <f>IF($BI$3="計画",BF111/4,IF($BI$3="実績",(BF111/($BI$7/7)),""))</f>
        <v>0</v>
      </c>
      <c r="BI111" s="1182"/>
      <c r="BJ111" s="1146"/>
      <c r="BK111" s="1147"/>
      <c r="BL111" s="1147"/>
      <c r="BM111" s="1147"/>
      <c r="BN111" s="1148"/>
    </row>
    <row r="112" spans="2:66" ht="20.25" customHeight="1">
      <c r="B112" s="136"/>
      <c r="C112" s="1189"/>
      <c r="D112" s="1191"/>
      <c r="E112" s="1192"/>
      <c r="F112" s="1193"/>
      <c r="G112" s="1130"/>
      <c r="H112" s="1131"/>
      <c r="I112" s="124"/>
      <c r="J112" s="123"/>
      <c r="K112" s="124"/>
      <c r="L112" s="123"/>
      <c r="M112" s="1197"/>
      <c r="N112" s="1198"/>
      <c r="O112" s="1134"/>
      <c r="P112" s="1135"/>
      <c r="Q112" s="1135"/>
      <c r="R112" s="1131"/>
      <c r="S112" s="1201"/>
      <c r="T112" s="1202"/>
      <c r="U112" s="1203"/>
      <c r="V112" s="148" t="s">
        <v>123</v>
      </c>
      <c r="W112" s="147"/>
      <c r="X112" s="147"/>
      <c r="Y112" s="146"/>
      <c r="Z112" s="145"/>
      <c r="AA112" s="128"/>
      <c r="AB112" s="127"/>
      <c r="AC112" s="127"/>
      <c r="AD112" s="127"/>
      <c r="AE112" s="127"/>
      <c r="AF112" s="127"/>
      <c r="AG112" s="129"/>
      <c r="AH112" s="128"/>
      <c r="AI112" s="127"/>
      <c r="AJ112" s="127"/>
      <c r="AK112" s="127"/>
      <c r="AL112" s="127"/>
      <c r="AM112" s="127"/>
      <c r="AN112" s="129"/>
      <c r="AO112" s="128"/>
      <c r="AP112" s="127"/>
      <c r="AQ112" s="127"/>
      <c r="AR112" s="127"/>
      <c r="AS112" s="127"/>
      <c r="AT112" s="127"/>
      <c r="AU112" s="129"/>
      <c r="AV112" s="128"/>
      <c r="AW112" s="127"/>
      <c r="AX112" s="127"/>
      <c r="AY112" s="127"/>
      <c r="AZ112" s="127"/>
      <c r="BA112" s="127"/>
      <c r="BB112" s="129"/>
      <c r="BC112" s="128"/>
      <c r="BD112" s="127"/>
      <c r="BE112" s="126"/>
      <c r="BF112" s="1208"/>
      <c r="BG112" s="1209"/>
      <c r="BH112" s="1227"/>
      <c r="BI112" s="1228"/>
      <c r="BJ112" s="1225"/>
      <c r="BK112" s="1202"/>
      <c r="BL112" s="1202"/>
      <c r="BM112" s="1202"/>
      <c r="BN112" s="1226"/>
    </row>
    <row r="113" spans="2:66" ht="20.25" customHeight="1">
      <c r="B113" s="125">
        <f>B110+1</f>
        <v>32</v>
      </c>
      <c r="C113" s="1190"/>
      <c r="D113" s="1194"/>
      <c r="E113" s="1192"/>
      <c r="F113" s="1193"/>
      <c r="G113" s="1130"/>
      <c r="H113" s="1131"/>
      <c r="I113" s="124"/>
      <c r="J113" s="123"/>
      <c r="K113" s="124"/>
      <c r="L113" s="123"/>
      <c r="M113" s="1132"/>
      <c r="N113" s="1133"/>
      <c r="O113" s="1134"/>
      <c r="P113" s="1135"/>
      <c r="Q113" s="1135"/>
      <c r="R113" s="1131"/>
      <c r="S113" s="1204"/>
      <c r="T113" s="1144"/>
      <c r="U113" s="1205"/>
      <c r="V113" s="122" t="s">
        <v>122</v>
      </c>
      <c r="W113" s="121"/>
      <c r="X113" s="121"/>
      <c r="Y113" s="120"/>
      <c r="Z113" s="119"/>
      <c r="AA113" s="117" t="str">
        <f>IF(AA112="","",VLOOKUP(AA112,シフト記号表!$C$5:$W$46,21,FALSE))</f>
        <v/>
      </c>
      <c r="AB113" s="116" t="str">
        <f>IF(AB112="","",VLOOKUP(AB112,シフト記号表!$C$5:$W$46,21,FALSE))</f>
        <v/>
      </c>
      <c r="AC113" s="116" t="str">
        <f>IF(AC112="","",VLOOKUP(AC112,シフト記号表!$C$5:$W$46,21,FALSE))</f>
        <v/>
      </c>
      <c r="AD113" s="116" t="str">
        <f>IF(AD112="","",VLOOKUP(AD112,シフト記号表!$C$5:$W$46,21,FALSE))</f>
        <v/>
      </c>
      <c r="AE113" s="116" t="str">
        <f>IF(AE112="","",VLOOKUP(AE112,シフト記号表!$C$5:$W$46,21,FALSE))</f>
        <v/>
      </c>
      <c r="AF113" s="116" t="str">
        <f>IF(AF112="","",VLOOKUP(AF112,シフト記号表!$C$5:$W$46,21,FALSE))</f>
        <v/>
      </c>
      <c r="AG113" s="118" t="str">
        <f>IF(AG112="","",VLOOKUP(AG112,シフト記号表!$C$5:$W$46,21,FALSE))</f>
        <v/>
      </c>
      <c r="AH113" s="117" t="str">
        <f>IF(AH112="","",VLOOKUP(AH112,シフト記号表!$C$5:$W$46,21,FALSE))</f>
        <v/>
      </c>
      <c r="AI113" s="116" t="str">
        <f>IF(AI112="","",VLOOKUP(AI112,シフト記号表!$C$5:$W$46,21,FALSE))</f>
        <v/>
      </c>
      <c r="AJ113" s="116" t="str">
        <f>IF(AJ112="","",VLOOKUP(AJ112,シフト記号表!$C$5:$W$46,21,FALSE))</f>
        <v/>
      </c>
      <c r="AK113" s="116" t="str">
        <f>IF(AK112="","",VLOOKUP(AK112,シフト記号表!$C$5:$W$46,21,FALSE))</f>
        <v/>
      </c>
      <c r="AL113" s="116" t="str">
        <f>IF(AL112="","",VLOOKUP(AL112,シフト記号表!$C$5:$W$46,21,FALSE))</f>
        <v/>
      </c>
      <c r="AM113" s="116" t="str">
        <f>IF(AM112="","",VLOOKUP(AM112,シフト記号表!$C$5:$W$46,21,FALSE))</f>
        <v/>
      </c>
      <c r="AN113" s="118" t="str">
        <f>IF(AN112="","",VLOOKUP(AN112,シフト記号表!$C$5:$W$46,21,FALSE))</f>
        <v/>
      </c>
      <c r="AO113" s="117" t="str">
        <f>IF(AO112="","",VLOOKUP(AO112,シフト記号表!$C$5:$W$46,21,FALSE))</f>
        <v/>
      </c>
      <c r="AP113" s="116" t="str">
        <f>IF(AP112="","",VLOOKUP(AP112,シフト記号表!$C$5:$W$46,21,FALSE))</f>
        <v/>
      </c>
      <c r="AQ113" s="116" t="str">
        <f>IF(AQ112="","",VLOOKUP(AQ112,シフト記号表!$C$5:$W$46,21,FALSE))</f>
        <v/>
      </c>
      <c r="AR113" s="116" t="str">
        <f>IF(AR112="","",VLOOKUP(AR112,シフト記号表!$C$5:$W$46,21,FALSE))</f>
        <v/>
      </c>
      <c r="AS113" s="116" t="str">
        <f>IF(AS112="","",VLOOKUP(AS112,シフト記号表!$C$5:$W$46,21,FALSE))</f>
        <v/>
      </c>
      <c r="AT113" s="116" t="str">
        <f>IF(AT112="","",VLOOKUP(AT112,シフト記号表!$C$5:$W$46,21,FALSE))</f>
        <v/>
      </c>
      <c r="AU113" s="118" t="str">
        <f>IF(AU112="","",VLOOKUP(AU112,シフト記号表!$C$5:$W$46,21,FALSE))</f>
        <v/>
      </c>
      <c r="AV113" s="117" t="str">
        <f>IF(AV112="","",VLOOKUP(AV112,シフト記号表!$C$5:$W$46,21,FALSE))</f>
        <v/>
      </c>
      <c r="AW113" s="116" t="str">
        <f>IF(AW112="","",VLOOKUP(AW112,シフト記号表!$C$5:$W$46,21,FALSE))</f>
        <v/>
      </c>
      <c r="AX113" s="116" t="str">
        <f>IF(AX112="","",VLOOKUP(AX112,シフト記号表!$C$5:$W$46,21,FALSE))</f>
        <v/>
      </c>
      <c r="AY113" s="116" t="str">
        <f>IF(AY112="","",VLOOKUP(AY112,シフト記号表!$C$5:$W$46,21,FALSE))</f>
        <v/>
      </c>
      <c r="AZ113" s="116" t="str">
        <f>IF(AZ112="","",VLOOKUP(AZ112,シフト記号表!$C$5:$W$46,21,FALSE))</f>
        <v/>
      </c>
      <c r="BA113" s="116" t="str">
        <f>IF(BA112="","",VLOOKUP(BA112,シフト記号表!$C$5:$W$46,21,FALSE))</f>
        <v/>
      </c>
      <c r="BB113" s="118" t="str">
        <f>IF(BB112="","",VLOOKUP(BB112,シフト記号表!$C$5:$W$46,21,FALSE))</f>
        <v/>
      </c>
      <c r="BC113" s="117" t="str">
        <f>IF(BC112="","",VLOOKUP(BC112,シフト記号表!$C$5:$W$46,21,FALSE))</f>
        <v/>
      </c>
      <c r="BD113" s="116" t="str">
        <f>IF(BD112="","",VLOOKUP(BD112,シフト記号表!$C$5:$W$46,21,FALSE))</f>
        <v/>
      </c>
      <c r="BE113" s="116" t="str">
        <f>IF(BE112="","",VLOOKUP(BE112,シフト記号表!$C$5:$W$46,21,FALSE))</f>
        <v/>
      </c>
      <c r="BF113" s="1136">
        <f>IF($BI$3="計画",SUM(AA113:BB113),IF($BI$3="実績",SUM(AA113:BE113),""))</f>
        <v>0</v>
      </c>
      <c r="BG113" s="1137"/>
      <c r="BH113" s="1138">
        <f>IF($BI$3="計画",BF113/4,IF($BI$3="実績",(BF113/($BI$7/7)),""))</f>
        <v>0</v>
      </c>
      <c r="BI113" s="1139"/>
      <c r="BJ113" s="1143"/>
      <c r="BK113" s="1144"/>
      <c r="BL113" s="1144"/>
      <c r="BM113" s="1144"/>
      <c r="BN113" s="1145"/>
    </row>
    <row r="114" spans="2:66" ht="20.25" customHeight="1">
      <c r="B114" s="144"/>
      <c r="C114" s="1190"/>
      <c r="D114" s="1194"/>
      <c r="E114" s="1192"/>
      <c r="F114" s="1193"/>
      <c r="G114" s="1105"/>
      <c r="H114" s="1106"/>
      <c r="I114" s="1107">
        <f>G113</f>
        <v>0</v>
      </c>
      <c r="J114" s="1106"/>
      <c r="K114" s="1107">
        <f>M113</f>
        <v>0</v>
      </c>
      <c r="L114" s="1106"/>
      <c r="M114" s="1214"/>
      <c r="N114" s="1215"/>
      <c r="O114" s="1216"/>
      <c r="P114" s="1217"/>
      <c r="Q114" s="1217"/>
      <c r="R114" s="1218"/>
      <c r="S114" s="1206"/>
      <c r="T114" s="1147"/>
      <c r="U114" s="1207"/>
      <c r="V114" s="143" t="s">
        <v>121</v>
      </c>
      <c r="W114" s="142"/>
      <c r="X114" s="142"/>
      <c r="Y114" s="141"/>
      <c r="Z114" s="140"/>
      <c r="AA114" s="138" t="str">
        <f>IF(AA112="","",VLOOKUP(AA112,シフト記号表!$C$5:$Y$46,23,FALSE))</f>
        <v/>
      </c>
      <c r="AB114" s="137" t="str">
        <f>IF(AB112="","",VLOOKUP(AB112,シフト記号表!$C$5:$Y$46,23,FALSE))</f>
        <v/>
      </c>
      <c r="AC114" s="137" t="str">
        <f>IF(AC112="","",VLOOKUP(AC112,シフト記号表!$C$5:$Y$46,23,FALSE))</f>
        <v/>
      </c>
      <c r="AD114" s="137" t="str">
        <f>IF(AD112="","",VLOOKUP(AD112,シフト記号表!$C$5:$Y$46,23,FALSE))</f>
        <v/>
      </c>
      <c r="AE114" s="137" t="str">
        <f>IF(AE112="","",VLOOKUP(AE112,シフト記号表!$C$5:$Y$46,23,FALSE))</f>
        <v/>
      </c>
      <c r="AF114" s="137" t="str">
        <f>IF(AF112="","",VLOOKUP(AF112,シフト記号表!$C$5:$Y$46,23,FALSE))</f>
        <v/>
      </c>
      <c r="AG114" s="139" t="str">
        <f>IF(AG112="","",VLOOKUP(AG112,シフト記号表!$C$5:$Y$46,23,FALSE))</f>
        <v/>
      </c>
      <c r="AH114" s="138" t="str">
        <f>IF(AH112="","",VLOOKUP(AH112,シフト記号表!$C$5:$Y$46,23,FALSE))</f>
        <v/>
      </c>
      <c r="AI114" s="137" t="str">
        <f>IF(AI112="","",VLOOKUP(AI112,シフト記号表!$C$5:$Y$46,23,FALSE))</f>
        <v/>
      </c>
      <c r="AJ114" s="137" t="str">
        <f>IF(AJ112="","",VLOOKUP(AJ112,シフト記号表!$C$5:$Y$46,23,FALSE))</f>
        <v/>
      </c>
      <c r="AK114" s="137" t="str">
        <f>IF(AK112="","",VLOOKUP(AK112,シフト記号表!$C$5:$Y$46,23,FALSE))</f>
        <v/>
      </c>
      <c r="AL114" s="137" t="str">
        <f>IF(AL112="","",VLOOKUP(AL112,シフト記号表!$C$5:$Y$46,23,FALSE))</f>
        <v/>
      </c>
      <c r="AM114" s="137" t="str">
        <f>IF(AM112="","",VLOOKUP(AM112,シフト記号表!$C$5:$Y$46,23,FALSE))</f>
        <v/>
      </c>
      <c r="AN114" s="139" t="str">
        <f>IF(AN112="","",VLOOKUP(AN112,シフト記号表!$C$5:$Y$46,23,FALSE))</f>
        <v/>
      </c>
      <c r="AO114" s="138" t="str">
        <f>IF(AO112="","",VLOOKUP(AO112,シフト記号表!$C$5:$Y$46,23,FALSE))</f>
        <v/>
      </c>
      <c r="AP114" s="137" t="str">
        <f>IF(AP112="","",VLOOKUP(AP112,シフト記号表!$C$5:$Y$46,23,FALSE))</f>
        <v/>
      </c>
      <c r="AQ114" s="137" t="str">
        <f>IF(AQ112="","",VLOOKUP(AQ112,シフト記号表!$C$5:$Y$46,23,FALSE))</f>
        <v/>
      </c>
      <c r="AR114" s="137" t="str">
        <f>IF(AR112="","",VLOOKUP(AR112,シフト記号表!$C$5:$Y$46,23,FALSE))</f>
        <v/>
      </c>
      <c r="AS114" s="137" t="str">
        <f>IF(AS112="","",VLOOKUP(AS112,シフト記号表!$C$5:$Y$46,23,FALSE))</f>
        <v/>
      </c>
      <c r="AT114" s="137" t="str">
        <f>IF(AT112="","",VLOOKUP(AT112,シフト記号表!$C$5:$Y$46,23,FALSE))</f>
        <v/>
      </c>
      <c r="AU114" s="139" t="str">
        <f>IF(AU112="","",VLOOKUP(AU112,シフト記号表!$C$5:$Y$46,23,FALSE))</f>
        <v/>
      </c>
      <c r="AV114" s="138" t="str">
        <f>IF(AV112="","",VLOOKUP(AV112,シフト記号表!$C$5:$Y$46,23,FALSE))</f>
        <v/>
      </c>
      <c r="AW114" s="137" t="str">
        <f>IF(AW112="","",VLOOKUP(AW112,シフト記号表!$C$5:$Y$46,23,FALSE))</f>
        <v/>
      </c>
      <c r="AX114" s="137" t="str">
        <f>IF(AX112="","",VLOOKUP(AX112,シフト記号表!$C$5:$Y$46,23,FALSE))</f>
        <v/>
      </c>
      <c r="AY114" s="137" t="str">
        <f>IF(AY112="","",VLOOKUP(AY112,シフト記号表!$C$5:$Y$46,23,FALSE))</f>
        <v/>
      </c>
      <c r="AZ114" s="137" t="str">
        <f>IF(AZ112="","",VLOOKUP(AZ112,シフト記号表!$C$5:$Y$46,23,FALSE))</f>
        <v/>
      </c>
      <c r="BA114" s="137" t="str">
        <f>IF(BA112="","",VLOOKUP(BA112,シフト記号表!$C$5:$Y$46,23,FALSE))</f>
        <v/>
      </c>
      <c r="BB114" s="139" t="str">
        <f>IF(BB112="","",VLOOKUP(BB112,シフト記号表!$C$5:$Y$46,23,FALSE))</f>
        <v/>
      </c>
      <c r="BC114" s="138" t="str">
        <f>IF(BC112="","",VLOOKUP(BC112,シフト記号表!$C$5:$Y$46,23,FALSE))</f>
        <v/>
      </c>
      <c r="BD114" s="137" t="str">
        <f>IF(BD112="","",VLOOKUP(BD112,シフト記号表!$C$5:$Y$46,23,FALSE))</f>
        <v/>
      </c>
      <c r="BE114" s="137" t="str">
        <f>IF(BE112="","",VLOOKUP(BE112,シフト記号表!$C$5:$Y$46,23,FALSE))</f>
        <v/>
      </c>
      <c r="BF114" s="1179">
        <f>IF($BI$3="計画",SUM(AA114:BB114),IF($BI$3="実績",SUM(AA114:BE114),""))</f>
        <v>0</v>
      </c>
      <c r="BG114" s="1180"/>
      <c r="BH114" s="1181">
        <f>IF($BI$3="計画",BF114/4,IF($BI$3="実績",(BF114/($BI$7/7)),""))</f>
        <v>0</v>
      </c>
      <c r="BI114" s="1182"/>
      <c r="BJ114" s="1146"/>
      <c r="BK114" s="1147"/>
      <c r="BL114" s="1147"/>
      <c r="BM114" s="1147"/>
      <c r="BN114" s="1148"/>
    </row>
    <row r="115" spans="2:66" ht="20.25" customHeight="1">
      <c r="B115" s="136"/>
      <c r="C115" s="1189"/>
      <c r="D115" s="1191"/>
      <c r="E115" s="1192"/>
      <c r="F115" s="1193"/>
      <c r="G115" s="1130"/>
      <c r="H115" s="1131"/>
      <c r="I115" s="124"/>
      <c r="J115" s="123"/>
      <c r="K115" s="124"/>
      <c r="L115" s="123"/>
      <c r="M115" s="1197"/>
      <c r="N115" s="1198"/>
      <c r="O115" s="1134"/>
      <c r="P115" s="1135"/>
      <c r="Q115" s="1135"/>
      <c r="R115" s="1131"/>
      <c r="S115" s="1201"/>
      <c r="T115" s="1202"/>
      <c r="U115" s="1203"/>
      <c r="V115" s="148" t="s">
        <v>123</v>
      </c>
      <c r="W115" s="147"/>
      <c r="X115" s="147"/>
      <c r="Y115" s="146"/>
      <c r="Z115" s="145"/>
      <c r="AA115" s="128"/>
      <c r="AB115" s="127"/>
      <c r="AC115" s="127"/>
      <c r="AD115" s="127"/>
      <c r="AE115" s="127"/>
      <c r="AF115" s="127"/>
      <c r="AG115" s="129"/>
      <c r="AH115" s="128"/>
      <c r="AI115" s="127"/>
      <c r="AJ115" s="127"/>
      <c r="AK115" s="127"/>
      <c r="AL115" s="127"/>
      <c r="AM115" s="127"/>
      <c r="AN115" s="129"/>
      <c r="AO115" s="128"/>
      <c r="AP115" s="127"/>
      <c r="AQ115" s="127"/>
      <c r="AR115" s="127"/>
      <c r="AS115" s="127"/>
      <c r="AT115" s="127"/>
      <c r="AU115" s="129"/>
      <c r="AV115" s="128"/>
      <c r="AW115" s="127"/>
      <c r="AX115" s="127"/>
      <c r="AY115" s="127"/>
      <c r="AZ115" s="127"/>
      <c r="BA115" s="127"/>
      <c r="BB115" s="129"/>
      <c r="BC115" s="128"/>
      <c r="BD115" s="127"/>
      <c r="BE115" s="126"/>
      <c r="BF115" s="1208"/>
      <c r="BG115" s="1209"/>
      <c r="BH115" s="1227"/>
      <c r="BI115" s="1228"/>
      <c r="BJ115" s="1225"/>
      <c r="BK115" s="1202"/>
      <c r="BL115" s="1202"/>
      <c r="BM115" s="1202"/>
      <c r="BN115" s="1226"/>
    </row>
    <row r="116" spans="2:66" ht="20.25" customHeight="1">
      <c r="B116" s="125">
        <f>B113+1</f>
        <v>33</v>
      </c>
      <c r="C116" s="1190"/>
      <c r="D116" s="1194"/>
      <c r="E116" s="1192"/>
      <c r="F116" s="1193"/>
      <c r="G116" s="1130"/>
      <c r="H116" s="1131"/>
      <c r="I116" s="124"/>
      <c r="J116" s="123"/>
      <c r="K116" s="124"/>
      <c r="L116" s="123"/>
      <c r="M116" s="1132"/>
      <c r="N116" s="1133"/>
      <c r="O116" s="1134"/>
      <c r="P116" s="1135"/>
      <c r="Q116" s="1135"/>
      <c r="R116" s="1131"/>
      <c r="S116" s="1204"/>
      <c r="T116" s="1144"/>
      <c r="U116" s="1205"/>
      <c r="V116" s="122" t="s">
        <v>122</v>
      </c>
      <c r="W116" s="121"/>
      <c r="X116" s="121"/>
      <c r="Y116" s="120"/>
      <c r="Z116" s="119"/>
      <c r="AA116" s="117" t="str">
        <f>IF(AA115="","",VLOOKUP(AA115,シフト記号表!$C$5:$W$46,21,FALSE))</f>
        <v/>
      </c>
      <c r="AB116" s="116" t="str">
        <f>IF(AB115="","",VLOOKUP(AB115,シフト記号表!$C$5:$W$46,21,FALSE))</f>
        <v/>
      </c>
      <c r="AC116" s="116" t="str">
        <f>IF(AC115="","",VLOOKUP(AC115,シフト記号表!$C$5:$W$46,21,FALSE))</f>
        <v/>
      </c>
      <c r="AD116" s="116" t="str">
        <f>IF(AD115="","",VLOOKUP(AD115,シフト記号表!$C$5:$W$46,21,FALSE))</f>
        <v/>
      </c>
      <c r="AE116" s="116" t="str">
        <f>IF(AE115="","",VLOOKUP(AE115,シフト記号表!$C$5:$W$46,21,FALSE))</f>
        <v/>
      </c>
      <c r="AF116" s="116" t="str">
        <f>IF(AF115="","",VLOOKUP(AF115,シフト記号表!$C$5:$W$46,21,FALSE))</f>
        <v/>
      </c>
      <c r="AG116" s="118" t="str">
        <f>IF(AG115="","",VLOOKUP(AG115,シフト記号表!$C$5:$W$46,21,FALSE))</f>
        <v/>
      </c>
      <c r="AH116" s="117" t="str">
        <f>IF(AH115="","",VLOOKUP(AH115,シフト記号表!$C$5:$W$46,21,FALSE))</f>
        <v/>
      </c>
      <c r="AI116" s="116" t="str">
        <f>IF(AI115="","",VLOOKUP(AI115,シフト記号表!$C$5:$W$46,21,FALSE))</f>
        <v/>
      </c>
      <c r="AJ116" s="116" t="str">
        <f>IF(AJ115="","",VLOOKUP(AJ115,シフト記号表!$C$5:$W$46,21,FALSE))</f>
        <v/>
      </c>
      <c r="AK116" s="116" t="str">
        <f>IF(AK115="","",VLOOKUP(AK115,シフト記号表!$C$5:$W$46,21,FALSE))</f>
        <v/>
      </c>
      <c r="AL116" s="116" t="str">
        <f>IF(AL115="","",VLOOKUP(AL115,シフト記号表!$C$5:$W$46,21,FALSE))</f>
        <v/>
      </c>
      <c r="AM116" s="116" t="str">
        <f>IF(AM115="","",VLOOKUP(AM115,シフト記号表!$C$5:$W$46,21,FALSE))</f>
        <v/>
      </c>
      <c r="AN116" s="118" t="str">
        <f>IF(AN115="","",VLOOKUP(AN115,シフト記号表!$C$5:$W$46,21,FALSE))</f>
        <v/>
      </c>
      <c r="AO116" s="117" t="str">
        <f>IF(AO115="","",VLOOKUP(AO115,シフト記号表!$C$5:$W$46,21,FALSE))</f>
        <v/>
      </c>
      <c r="AP116" s="116" t="str">
        <f>IF(AP115="","",VLOOKUP(AP115,シフト記号表!$C$5:$W$46,21,FALSE))</f>
        <v/>
      </c>
      <c r="AQ116" s="116" t="str">
        <f>IF(AQ115="","",VLOOKUP(AQ115,シフト記号表!$C$5:$W$46,21,FALSE))</f>
        <v/>
      </c>
      <c r="AR116" s="116" t="str">
        <f>IF(AR115="","",VLOOKUP(AR115,シフト記号表!$C$5:$W$46,21,FALSE))</f>
        <v/>
      </c>
      <c r="AS116" s="116" t="str">
        <f>IF(AS115="","",VLOOKUP(AS115,シフト記号表!$C$5:$W$46,21,FALSE))</f>
        <v/>
      </c>
      <c r="AT116" s="116" t="str">
        <f>IF(AT115="","",VLOOKUP(AT115,シフト記号表!$C$5:$W$46,21,FALSE))</f>
        <v/>
      </c>
      <c r="AU116" s="118" t="str">
        <f>IF(AU115="","",VLOOKUP(AU115,シフト記号表!$C$5:$W$46,21,FALSE))</f>
        <v/>
      </c>
      <c r="AV116" s="117" t="str">
        <f>IF(AV115="","",VLOOKUP(AV115,シフト記号表!$C$5:$W$46,21,FALSE))</f>
        <v/>
      </c>
      <c r="AW116" s="116" t="str">
        <f>IF(AW115="","",VLOOKUP(AW115,シフト記号表!$C$5:$W$46,21,FALSE))</f>
        <v/>
      </c>
      <c r="AX116" s="116" t="str">
        <f>IF(AX115="","",VLOOKUP(AX115,シフト記号表!$C$5:$W$46,21,FALSE))</f>
        <v/>
      </c>
      <c r="AY116" s="116" t="str">
        <f>IF(AY115="","",VLOOKUP(AY115,シフト記号表!$C$5:$W$46,21,FALSE))</f>
        <v/>
      </c>
      <c r="AZ116" s="116" t="str">
        <f>IF(AZ115="","",VLOOKUP(AZ115,シフト記号表!$C$5:$W$46,21,FALSE))</f>
        <v/>
      </c>
      <c r="BA116" s="116" t="str">
        <f>IF(BA115="","",VLOOKUP(BA115,シフト記号表!$C$5:$W$46,21,FALSE))</f>
        <v/>
      </c>
      <c r="BB116" s="118" t="str">
        <f>IF(BB115="","",VLOOKUP(BB115,シフト記号表!$C$5:$W$46,21,FALSE))</f>
        <v/>
      </c>
      <c r="BC116" s="117" t="str">
        <f>IF(BC115="","",VLOOKUP(BC115,シフト記号表!$C$5:$W$46,21,FALSE))</f>
        <v/>
      </c>
      <c r="BD116" s="116" t="str">
        <f>IF(BD115="","",VLOOKUP(BD115,シフト記号表!$C$5:$W$46,21,FALSE))</f>
        <v/>
      </c>
      <c r="BE116" s="116" t="str">
        <f>IF(BE115="","",VLOOKUP(BE115,シフト記号表!$C$5:$W$46,21,FALSE))</f>
        <v/>
      </c>
      <c r="BF116" s="1136">
        <f>IF($BI$3="計画",SUM(AA116:BB116),IF($BI$3="実績",SUM(AA116:BE116),""))</f>
        <v>0</v>
      </c>
      <c r="BG116" s="1137"/>
      <c r="BH116" s="1138">
        <f>IF($BI$3="計画",BF116/4,IF($BI$3="実績",(BF116/($BI$7/7)),""))</f>
        <v>0</v>
      </c>
      <c r="BI116" s="1139"/>
      <c r="BJ116" s="1143"/>
      <c r="BK116" s="1144"/>
      <c r="BL116" s="1144"/>
      <c r="BM116" s="1144"/>
      <c r="BN116" s="1145"/>
    </row>
    <row r="117" spans="2:66" ht="20.25" customHeight="1">
      <c r="B117" s="144"/>
      <c r="C117" s="1190"/>
      <c r="D117" s="1194"/>
      <c r="E117" s="1192"/>
      <c r="F117" s="1193"/>
      <c r="G117" s="1105"/>
      <c r="H117" s="1106"/>
      <c r="I117" s="1107">
        <f>G116</f>
        <v>0</v>
      </c>
      <c r="J117" s="1106"/>
      <c r="K117" s="1107">
        <f>M116</f>
        <v>0</v>
      </c>
      <c r="L117" s="1106"/>
      <c r="M117" s="1214"/>
      <c r="N117" s="1215"/>
      <c r="O117" s="1216"/>
      <c r="P117" s="1217"/>
      <c r="Q117" s="1217"/>
      <c r="R117" s="1218"/>
      <c r="S117" s="1206"/>
      <c r="T117" s="1147"/>
      <c r="U117" s="1207"/>
      <c r="V117" s="143" t="s">
        <v>121</v>
      </c>
      <c r="W117" s="142"/>
      <c r="X117" s="142"/>
      <c r="Y117" s="141"/>
      <c r="Z117" s="140"/>
      <c r="AA117" s="138" t="str">
        <f>IF(AA115="","",VLOOKUP(AA115,シフト記号表!$C$5:$Y$46,23,FALSE))</f>
        <v/>
      </c>
      <c r="AB117" s="137" t="str">
        <f>IF(AB115="","",VLOOKUP(AB115,シフト記号表!$C$5:$Y$46,23,FALSE))</f>
        <v/>
      </c>
      <c r="AC117" s="137" t="str">
        <f>IF(AC115="","",VLOOKUP(AC115,シフト記号表!$C$5:$Y$46,23,FALSE))</f>
        <v/>
      </c>
      <c r="AD117" s="137" t="str">
        <f>IF(AD115="","",VLOOKUP(AD115,シフト記号表!$C$5:$Y$46,23,FALSE))</f>
        <v/>
      </c>
      <c r="AE117" s="137" t="str">
        <f>IF(AE115="","",VLOOKUP(AE115,シフト記号表!$C$5:$Y$46,23,FALSE))</f>
        <v/>
      </c>
      <c r="AF117" s="137" t="str">
        <f>IF(AF115="","",VLOOKUP(AF115,シフト記号表!$C$5:$Y$46,23,FALSE))</f>
        <v/>
      </c>
      <c r="AG117" s="139" t="str">
        <f>IF(AG115="","",VLOOKUP(AG115,シフト記号表!$C$5:$Y$46,23,FALSE))</f>
        <v/>
      </c>
      <c r="AH117" s="138" t="str">
        <f>IF(AH115="","",VLOOKUP(AH115,シフト記号表!$C$5:$Y$46,23,FALSE))</f>
        <v/>
      </c>
      <c r="AI117" s="137" t="str">
        <f>IF(AI115="","",VLOOKUP(AI115,シフト記号表!$C$5:$Y$46,23,FALSE))</f>
        <v/>
      </c>
      <c r="AJ117" s="137" t="str">
        <f>IF(AJ115="","",VLOOKUP(AJ115,シフト記号表!$C$5:$Y$46,23,FALSE))</f>
        <v/>
      </c>
      <c r="AK117" s="137" t="str">
        <f>IF(AK115="","",VLOOKUP(AK115,シフト記号表!$C$5:$Y$46,23,FALSE))</f>
        <v/>
      </c>
      <c r="AL117" s="137" t="str">
        <f>IF(AL115="","",VLOOKUP(AL115,シフト記号表!$C$5:$Y$46,23,FALSE))</f>
        <v/>
      </c>
      <c r="AM117" s="137" t="str">
        <f>IF(AM115="","",VLOOKUP(AM115,シフト記号表!$C$5:$Y$46,23,FALSE))</f>
        <v/>
      </c>
      <c r="AN117" s="139" t="str">
        <f>IF(AN115="","",VLOOKUP(AN115,シフト記号表!$C$5:$Y$46,23,FALSE))</f>
        <v/>
      </c>
      <c r="AO117" s="138" t="str">
        <f>IF(AO115="","",VLOOKUP(AO115,シフト記号表!$C$5:$Y$46,23,FALSE))</f>
        <v/>
      </c>
      <c r="AP117" s="137" t="str">
        <f>IF(AP115="","",VLOOKUP(AP115,シフト記号表!$C$5:$Y$46,23,FALSE))</f>
        <v/>
      </c>
      <c r="AQ117" s="137" t="str">
        <f>IF(AQ115="","",VLOOKUP(AQ115,シフト記号表!$C$5:$Y$46,23,FALSE))</f>
        <v/>
      </c>
      <c r="AR117" s="137" t="str">
        <f>IF(AR115="","",VLOOKUP(AR115,シフト記号表!$C$5:$Y$46,23,FALSE))</f>
        <v/>
      </c>
      <c r="AS117" s="137" t="str">
        <f>IF(AS115="","",VLOOKUP(AS115,シフト記号表!$C$5:$Y$46,23,FALSE))</f>
        <v/>
      </c>
      <c r="AT117" s="137" t="str">
        <f>IF(AT115="","",VLOOKUP(AT115,シフト記号表!$C$5:$Y$46,23,FALSE))</f>
        <v/>
      </c>
      <c r="AU117" s="139" t="str">
        <f>IF(AU115="","",VLOOKUP(AU115,シフト記号表!$C$5:$Y$46,23,FALSE))</f>
        <v/>
      </c>
      <c r="AV117" s="138" t="str">
        <f>IF(AV115="","",VLOOKUP(AV115,シフト記号表!$C$5:$Y$46,23,FALSE))</f>
        <v/>
      </c>
      <c r="AW117" s="137" t="str">
        <f>IF(AW115="","",VLOOKUP(AW115,シフト記号表!$C$5:$Y$46,23,FALSE))</f>
        <v/>
      </c>
      <c r="AX117" s="137" t="str">
        <f>IF(AX115="","",VLOOKUP(AX115,シフト記号表!$C$5:$Y$46,23,FALSE))</f>
        <v/>
      </c>
      <c r="AY117" s="137" t="str">
        <f>IF(AY115="","",VLOOKUP(AY115,シフト記号表!$C$5:$Y$46,23,FALSE))</f>
        <v/>
      </c>
      <c r="AZ117" s="137" t="str">
        <f>IF(AZ115="","",VLOOKUP(AZ115,シフト記号表!$C$5:$Y$46,23,FALSE))</f>
        <v/>
      </c>
      <c r="BA117" s="137" t="str">
        <f>IF(BA115="","",VLOOKUP(BA115,シフト記号表!$C$5:$Y$46,23,FALSE))</f>
        <v/>
      </c>
      <c r="BB117" s="139" t="str">
        <f>IF(BB115="","",VLOOKUP(BB115,シフト記号表!$C$5:$Y$46,23,FALSE))</f>
        <v/>
      </c>
      <c r="BC117" s="138" t="str">
        <f>IF(BC115="","",VLOOKUP(BC115,シフト記号表!$C$5:$Y$46,23,FALSE))</f>
        <v/>
      </c>
      <c r="BD117" s="137" t="str">
        <f>IF(BD115="","",VLOOKUP(BD115,シフト記号表!$C$5:$Y$46,23,FALSE))</f>
        <v/>
      </c>
      <c r="BE117" s="137" t="str">
        <f>IF(BE115="","",VLOOKUP(BE115,シフト記号表!$C$5:$Y$46,23,FALSE))</f>
        <v/>
      </c>
      <c r="BF117" s="1179">
        <f>IF($BI$3="計画",SUM(AA117:BB117),IF($BI$3="実績",SUM(AA117:BE117),""))</f>
        <v>0</v>
      </c>
      <c r="BG117" s="1180"/>
      <c r="BH117" s="1181">
        <f>IF($BI$3="計画",BF117/4,IF($BI$3="実績",(BF117/($BI$7/7)),""))</f>
        <v>0</v>
      </c>
      <c r="BI117" s="1182"/>
      <c r="BJ117" s="1146"/>
      <c r="BK117" s="1147"/>
      <c r="BL117" s="1147"/>
      <c r="BM117" s="1147"/>
      <c r="BN117" s="1148"/>
    </row>
    <row r="118" spans="2:66" ht="20.25" customHeight="1">
      <c r="B118" s="136"/>
      <c r="C118" s="1189"/>
      <c r="D118" s="1191"/>
      <c r="E118" s="1192"/>
      <c r="F118" s="1193"/>
      <c r="G118" s="1130"/>
      <c r="H118" s="1131"/>
      <c r="I118" s="124"/>
      <c r="J118" s="123"/>
      <c r="K118" s="124"/>
      <c r="L118" s="123"/>
      <c r="M118" s="1197"/>
      <c r="N118" s="1198"/>
      <c r="O118" s="1134"/>
      <c r="P118" s="1135"/>
      <c r="Q118" s="1135"/>
      <c r="R118" s="1131"/>
      <c r="S118" s="1201"/>
      <c r="T118" s="1202"/>
      <c r="U118" s="1203"/>
      <c r="V118" s="148" t="s">
        <v>123</v>
      </c>
      <c r="W118" s="147"/>
      <c r="X118" s="147"/>
      <c r="Y118" s="146"/>
      <c r="Z118" s="145"/>
      <c r="AA118" s="128"/>
      <c r="AB118" s="127"/>
      <c r="AC118" s="127"/>
      <c r="AD118" s="127"/>
      <c r="AE118" s="127"/>
      <c r="AF118" s="127"/>
      <c r="AG118" s="129"/>
      <c r="AH118" s="128"/>
      <c r="AI118" s="127"/>
      <c r="AJ118" s="127"/>
      <c r="AK118" s="127"/>
      <c r="AL118" s="127"/>
      <c r="AM118" s="127"/>
      <c r="AN118" s="129"/>
      <c r="AO118" s="128"/>
      <c r="AP118" s="127"/>
      <c r="AQ118" s="127"/>
      <c r="AR118" s="127"/>
      <c r="AS118" s="127"/>
      <c r="AT118" s="127"/>
      <c r="AU118" s="129"/>
      <c r="AV118" s="128"/>
      <c r="AW118" s="127"/>
      <c r="AX118" s="127"/>
      <c r="AY118" s="127"/>
      <c r="AZ118" s="127"/>
      <c r="BA118" s="127"/>
      <c r="BB118" s="129"/>
      <c r="BC118" s="128"/>
      <c r="BD118" s="127"/>
      <c r="BE118" s="126"/>
      <c r="BF118" s="1208"/>
      <c r="BG118" s="1209"/>
      <c r="BH118" s="1227"/>
      <c r="BI118" s="1228"/>
      <c r="BJ118" s="1225"/>
      <c r="BK118" s="1202"/>
      <c r="BL118" s="1202"/>
      <c r="BM118" s="1202"/>
      <c r="BN118" s="1226"/>
    </row>
    <row r="119" spans="2:66" ht="20.25" customHeight="1">
      <c r="B119" s="125">
        <f>B116+1</f>
        <v>34</v>
      </c>
      <c r="C119" s="1190"/>
      <c r="D119" s="1194"/>
      <c r="E119" s="1192"/>
      <c r="F119" s="1193"/>
      <c r="G119" s="1130"/>
      <c r="H119" s="1131"/>
      <c r="I119" s="124"/>
      <c r="J119" s="123"/>
      <c r="K119" s="124"/>
      <c r="L119" s="123"/>
      <c r="M119" s="1132"/>
      <c r="N119" s="1133"/>
      <c r="O119" s="1134"/>
      <c r="P119" s="1135"/>
      <c r="Q119" s="1135"/>
      <c r="R119" s="1131"/>
      <c r="S119" s="1204"/>
      <c r="T119" s="1144"/>
      <c r="U119" s="1205"/>
      <c r="V119" s="122" t="s">
        <v>122</v>
      </c>
      <c r="W119" s="121"/>
      <c r="X119" s="121"/>
      <c r="Y119" s="120"/>
      <c r="Z119" s="119"/>
      <c r="AA119" s="117" t="str">
        <f>IF(AA118="","",VLOOKUP(AA118,シフト記号表!$C$5:$W$46,21,FALSE))</f>
        <v/>
      </c>
      <c r="AB119" s="116" t="str">
        <f>IF(AB118="","",VLOOKUP(AB118,シフト記号表!$C$5:$W$46,21,FALSE))</f>
        <v/>
      </c>
      <c r="AC119" s="116" t="str">
        <f>IF(AC118="","",VLOOKUP(AC118,シフト記号表!$C$5:$W$46,21,FALSE))</f>
        <v/>
      </c>
      <c r="AD119" s="116" t="str">
        <f>IF(AD118="","",VLOOKUP(AD118,シフト記号表!$C$5:$W$46,21,FALSE))</f>
        <v/>
      </c>
      <c r="AE119" s="116" t="str">
        <f>IF(AE118="","",VLOOKUP(AE118,シフト記号表!$C$5:$W$46,21,FALSE))</f>
        <v/>
      </c>
      <c r="AF119" s="116" t="str">
        <f>IF(AF118="","",VLOOKUP(AF118,シフト記号表!$C$5:$W$46,21,FALSE))</f>
        <v/>
      </c>
      <c r="AG119" s="118" t="str">
        <f>IF(AG118="","",VLOOKUP(AG118,シフト記号表!$C$5:$W$46,21,FALSE))</f>
        <v/>
      </c>
      <c r="AH119" s="117" t="str">
        <f>IF(AH118="","",VLOOKUP(AH118,シフト記号表!$C$5:$W$46,21,FALSE))</f>
        <v/>
      </c>
      <c r="AI119" s="116" t="str">
        <f>IF(AI118="","",VLOOKUP(AI118,シフト記号表!$C$5:$W$46,21,FALSE))</f>
        <v/>
      </c>
      <c r="AJ119" s="116" t="str">
        <f>IF(AJ118="","",VLOOKUP(AJ118,シフト記号表!$C$5:$W$46,21,FALSE))</f>
        <v/>
      </c>
      <c r="AK119" s="116" t="str">
        <f>IF(AK118="","",VLOOKUP(AK118,シフト記号表!$C$5:$W$46,21,FALSE))</f>
        <v/>
      </c>
      <c r="AL119" s="116" t="str">
        <f>IF(AL118="","",VLOOKUP(AL118,シフト記号表!$C$5:$W$46,21,FALSE))</f>
        <v/>
      </c>
      <c r="AM119" s="116" t="str">
        <f>IF(AM118="","",VLOOKUP(AM118,シフト記号表!$C$5:$W$46,21,FALSE))</f>
        <v/>
      </c>
      <c r="AN119" s="118" t="str">
        <f>IF(AN118="","",VLOOKUP(AN118,シフト記号表!$C$5:$W$46,21,FALSE))</f>
        <v/>
      </c>
      <c r="AO119" s="117" t="str">
        <f>IF(AO118="","",VLOOKUP(AO118,シフト記号表!$C$5:$W$46,21,FALSE))</f>
        <v/>
      </c>
      <c r="AP119" s="116" t="str">
        <f>IF(AP118="","",VLOOKUP(AP118,シフト記号表!$C$5:$W$46,21,FALSE))</f>
        <v/>
      </c>
      <c r="AQ119" s="116" t="str">
        <f>IF(AQ118="","",VLOOKUP(AQ118,シフト記号表!$C$5:$W$46,21,FALSE))</f>
        <v/>
      </c>
      <c r="AR119" s="116" t="str">
        <f>IF(AR118="","",VLOOKUP(AR118,シフト記号表!$C$5:$W$46,21,FALSE))</f>
        <v/>
      </c>
      <c r="AS119" s="116" t="str">
        <f>IF(AS118="","",VLOOKUP(AS118,シフト記号表!$C$5:$W$46,21,FALSE))</f>
        <v/>
      </c>
      <c r="AT119" s="116" t="str">
        <f>IF(AT118="","",VLOOKUP(AT118,シフト記号表!$C$5:$W$46,21,FALSE))</f>
        <v/>
      </c>
      <c r="AU119" s="118" t="str">
        <f>IF(AU118="","",VLOOKUP(AU118,シフト記号表!$C$5:$W$46,21,FALSE))</f>
        <v/>
      </c>
      <c r="AV119" s="117" t="str">
        <f>IF(AV118="","",VLOOKUP(AV118,シフト記号表!$C$5:$W$46,21,FALSE))</f>
        <v/>
      </c>
      <c r="AW119" s="116" t="str">
        <f>IF(AW118="","",VLOOKUP(AW118,シフト記号表!$C$5:$W$46,21,FALSE))</f>
        <v/>
      </c>
      <c r="AX119" s="116" t="str">
        <f>IF(AX118="","",VLOOKUP(AX118,シフト記号表!$C$5:$W$46,21,FALSE))</f>
        <v/>
      </c>
      <c r="AY119" s="116" t="str">
        <f>IF(AY118="","",VLOOKUP(AY118,シフト記号表!$C$5:$W$46,21,FALSE))</f>
        <v/>
      </c>
      <c r="AZ119" s="116" t="str">
        <f>IF(AZ118="","",VLOOKUP(AZ118,シフト記号表!$C$5:$W$46,21,FALSE))</f>
        <v/>
      </c>
      <c r="BA119" s="116" t="str">
        <f>IF(BA118="","",VLOOKUP(BA118,シフト記号表!$C$5:$W$46,21,FALSE))</f>
        <v/>
      </c>
      <c r="BB119" s="118" t="str">
        <f>IF(BB118="","",VLOOKUP(BB118,シフト記号表!$C$5:$W$46,21,FALSE))</f>
        <v/>
      </c>
      <c r="BC119" s="117" t="str">
        <f>IF(BC118="","",VLOOKUP(BC118,シフト記号表!$C$5:$W$46,21,FALSE))</f>
        <v/>
      </c>
      <c r="BD119" s="116" t="str">
        <f>IF(BD118="","",VLOOKUP(BD118,シフト記号表!$C$5:$W$46,21,FALSE))</f>
        <v/>
      </c>
      <c r="BE119" s="116" t="str">
        <f>IF(BE118="","",VLOOKUP(BE118,シフト記号表!$C$5:$W$46,21,FALSE))</f>
        <v/>
      </c>
      <c r="BF119" s="1136">
        <f>IF($BI$3="計画",SUM(AA119:BB119),IF($BI$3="実績",SUM(AA119:BE119),""))</f>
        <v>0</v>
      </c>
      <c r="BG119" s="1137"/>
      <c r="BH119" s="1138">
        <f>IF($BI$3="計画",BF119/4,IF($BI$3="実績",(BF119/($BI$7/7)),""))</f>
        <v>0</v>
      </c>
      <c r="BI119" s="1139"/>
      <c r="BJ119" s="1143"/>
      <c r="BK119" s="1144"/>
      <c r="BL119" s="1144"/>
      <c r="BM119" s="1144"/>
      <c r="BN119" s="1145"/>
    </row>
    <row r="120" spans="2:66" ht="20.25" customHeight="1">
      <c r="B120" s="144"/>
      <c r="C120" s="1190"/>
      <c r="D120" s="1194"/>
      <c r="E120" s="1192"/>
      <c r="F120" s="1193"/>
      <c r="G120" s="1105"/>
      <c r="H120" s="1106"/>
      <c r="I120" s="1107">
        <f>G119</f>
        <v>0</v>
      </c>
      <c r="J120" s="1106"/>
      <c r="K120" s="1107">
        <f>M119</f>
        <v>0</v>
      </c>
      <c r="L120" s="1106"/>
      <c r="M120" s="1214"/>
      <c r="N120" s="1215"/>
      <c r="O120" s="1216"/>
      <c r="P120" s="1217"/>
      <c r="Q120" s="1217"/>
      <c r="R120" s="1218"/>
      <c r="S120" s="1206"/>
      <c r="T120" s="1147"/>
      <c r="U120" s="1207"/>
      <c r="V120" s="143" t="s">
        <v>121</v>
      </c>
      <c r="W120" s="142"/>
      <c r="X120" s="142"/>
      <c r="Y120" s="141"/>
      <c r="Z120" s="140"/>
      <c r="AA120" s="138" t="str">
        <f>IF(AA118="","",VLOOKUP(AA118,シフト記号表!$C$5:$Y$46,23,FALSE))</f>
        <v/>
      </c>
      <c r="AB120" s="137" t="str">
        <f>IF(AB118="","",VLOOKUP(AB118,シフト記号表!$C$5:$Y$46,23,FALSE))</f>
        <v/>
      </c>
      <c r="AC120" s="137" t="str">
        <f>IF(AC118="","",VLOOKUP(AC118,シフト記号表!$C$5:$Y$46,23,FALSE))</f>
        <v/>
      </c>
      <c r="AD120" s="137" t="str">
        <f>IF(AD118="","",VLOOKUP(AD118,シフト記号表!$C$5:$Y$46,23,FALSE))</f>
        <v/>
      </c>
      <c r="AE120" s="137" t="str">
        <f>IF(AE118="","",VLOOKUP(AE118,シフト記号表!$C$5:$Y$46,23,FALSE))</f>
        <v/>
      </c>
      <c r="AF120" s="137" t="str">
        <f>IF(AF118="","",VLOOKUP(AF118,シフト記号表!$C$5:$Y$46,23,FALSE))</f>
        <v/>
      </c>
      <c r="AG120" s="139" t="str">
        <f>IF(AG118="","",VLOOKUP(AG118,シフト記号表!$C$5:$Y$46,23,FALSE))</f>
        <v/>
      </c>
      <c r="AH120" s="138" t="str">
        <f>IF(AH118="","",VLOOKUP(AH118,シフト記号表!$C$5:$Y$46,23,FALSE))</f>
        <v/>
      </c>
      <c r="AI120" s="137" t="str">
        <f>IF(AI118="","",VLOOKUP(AI118,シフト記号表!$C$5:$Y$46,23,FALSE))</f>
        <v/>
      </c>
      <c r="AJ120" s="137" t="str">
        <f>IF(AJ118="","",VLOOKUP(AJ118,シフト記号表!$C$5:$Y$46,23,FALSE))</f>
        <v/>
      </c>
      <c r="AK120" s="137" t="str">
        <f>IF(AK118="","",VLOOKUP(AK118,シフト記号表!$C$5:$Y$46,23,FALSE))</f>
        <v/>
      </c>
      <c r="AL120" s="137" t="str">
        <f>IF(AL118="","",VLOOKUP(AL118,シフト記号表!$C$5:$Y$46,23,FALSE))</f>
        <v/>
      </c>
      <c r="AM120" s="137" t="str">
        <f>IF(AM118="","",VLOOKUP(AM118,シフト記号表!$C$5:$Y$46,23,FALSE))</f>
        <v/>
      </c>
      <c r="AN120" s="139" t="str">
        <f>IF(AN118="","",VLOOKUP(AN118,シフト記号表!$C$5:$Y$46,23,FALSE))</f>
        <v/>
      </c>
      <c r="AO120" s="138" t="str">
        <f>IF(AO118="","",VLOOKUP(AO118,シフト記号表!$C$5:$Y$46,23,FALSE))</f>
        <v/>
      </c>
      <c r="AP120" s="137" t="str">
        <f>IF(AP118="","",VLOOKUP(AP118,シフト記号表!$C$5:$Y$46,23,FALSE))</f>
        <v/>
      </c>
      <c r="AQ120" s="137" t="str">
        <f>IF(AQ118="","",VLOOKUP(AQ118,シフト記号表!$C$5:$Y$46,23,FALSE))</f>
        <v/>
      </c>
      <c r="AR120" s="137" t="str">
        <f>IF(AR118="","",VLOOKUP(AR118,シフト記号表!$C$5:$Y$46,23,FALSE))</f>
        <v/>
      </c>
      <c r="AS120" s="137" t="str">
        <f>IF(AS118="","",VLOOKUP(AS118,シフト記号表!$C$5:$Y$46,23,FALSE))</f>
        <v/>
      </c>
      <c r="AT120" s="137" t="str">
        <f>IF(AT118="","",VLOOKUP(AT118,シフト記号表!$C$5:$Y$46,23,FALSE))</f>
        <v/>
      </c>
      <c r="AU120" s="139" t="str">
        <f>IF(AU118="","",VLOOKUP(AU118,シフト記号表!$C$5:$Y$46,23,FALSE))</f>
        <v/>
      </c>
      <c r="AV120" s="138" t="str">
        <f>IF(AV118="","",VLOOKUP(AV118,シフト記号表!$C$5:$Y$46,23,FALSE))</f>
        <v/>
      </c>
      <c r="AW120" s="137" t="str">
        <f>IF(AW118="","",VLOOKUP(AW118,シフト記号表!$C$5:$Y$46,23,FALSE))</f>
        <v/>
      </c>
      <c r="AX120" s="137" t="str">
        <f>IF(AX118="","",VLOOKUP(AX118,シフト記号表!$C$5:$Y$46,23,FALSE))</f>
        <v/>
      </c>
      <c r="AY120" s="137" t="str">
        <f>IF(AY118="","",VLOOKUP(AY118,シフト記号表!$C$5:$Y$46,23,FALSE))</f>
        <v/>
      </c>
      <c r="AZ120" s="137" t="str">
        <f>IF(AZ118="","",VLOOKUP(AZ118,シフト記号表!$C$5:$Y$46,23,FALSE))</f>
        <v/>
      </c>
      <c r="BA120" s="137" t="str">
        <f>IF(BA118="","",VLOOKUP(BA118,シフト記号表!$C$5:$Y$46,23,FALSE))</f>
        <v/>
      </c>
      <c r="BB120" s="139" t="str">
        <f>IF(BB118="","",VLOOKUP(BB118,シフト記号表!$C$5:$Y$46,23,FALSE))</f>
        <v/>
      </c>
      <c r="BC120" s="138" t="str">
        <f>IF(BC118="","",VLOOKUP(BC118,シフト記号表!$C$5:$Y$46,23,FALSE))</f>
        <v/>
      </c>
      <c r="BD120" s="137" t="str">
        <f>IF(BD118="","",VLOOKUP(BD118,シフト記号表!$C$5:$Y$46,23,FALSE))</f>
        <v/>
      </c>
      <c r="BE120" s="137" t="str">
        <f>IF(BE118="","",VLOOKUP(BE118,シフト記号表!$C$5:$Y$46,23,FALSE))</f>
        <v/>
      </c>
      <c r="BF120" s="1179">
        <f>IF($BI$3="計画",SUM(AA120:BB120),IF($BI$3="実績",SUM(AA120:BE120),""))</f>
        <v>0</v>
      </c>
      <c r="BG120" s="1180"/>
      <c r="BH120" s="1181">
        <f>IF($BI$3="計画",BF120/4,IF($BI$3="実績",(BF120/($BI$7/7)),""))</f>
        <v>0</v>
      </c>
      <c r="BI120" s="1182"/>
      <c r="BJ120" s="1146"/>
      <c r="BK120" s="1147"/>
      <c r="BL120" s="1147"/>
      <c r="BM120" s="1147"/>
      <c r="BN120" s="1148"/>
    </row>
    <row r="121" spans="2:66" ht="20.25" customHeight="1">
      <c r="B121" s="136"/>
      <c r="C121" s="1189"/>
      <c r="D121" s="1191"/>
      <c r="E121" s="1192"/>
      <c r="F121" s="1193"/>
      <c r="G121" s="1130"/>
      <c r="H121" s="1131"/>
      <c r="I121" s="124"/>
      <c r="J121" s="123"/>
      <c r="K121" s="124"/>
      <c r="L121" s="123"/>
      <c r="M121" s="1197"/>
      <c r="N121" s="1198"/>
      <c r="O121" s="1134"/>
      <c r="P121" s="1135"/>
      <c r="Q121" s="1135"/>
      <c r="R121" s="1131"/>
      <c r="S121" s="1201"/>
      <c r="T121" s="1202"/>
      <c r="U121" s="1203"/>
      <c r="V121" s="148" t="s">
        <v>123</v>
      </c>
      <c r="W121" s="147"/>
      <c r="X121" s="147"/>
      <c r="Y121" s="146"/>
      <c r="Z121" s="145"/>
      <c r="AA121" s="128"/>
      <c r="AB121" s="127"/>
      <c r="AC121" s="127"/>
      <c r="AD121" s="127"/>
      <c r="AE121" s="127"/>
      <c r="AF121" s="127"/>
      <c r="AG121" s="129"/>
      <c r="AH121" s="128"/>
      <c r="AI121" s="127"/>
      <c r="AJ121" s="127"/>
      <c r="AK121" s="127"/>
      <c r="AL121" s="127"/>
      <c r="AM121" s="127"/>
      <c r="AN121" s="129"/>
      <c r="AO121" s="128"/>
      <c r="AP121" s="127"/>
      <c r="AQ121" s="127"/>
      <c r="AR121" s="127"/>
      <c r="AS121" s="127"/>
      <c r="AT121" s="127"/>
      <c r="AU121" s="129"/>
      <c r="AV121" s="128"/>
      <c r="AW121" s="127"/>
      <c r="AX121" s="127"/>
      <c r="AY121" s="127"/>
      <c r="AZ121" s="127"/>
      <c r="BA121" s="127"/>
      <c r="BB121" s="129"/>
      <c r="BC121" s="128"/>
      <c r="BD121" s="127"/>
      <c r="BE121" s="126"/>
      <c r="BF121" s="1208"/>
      <c r="BG121" s="1209"/>
      <c r="BH121" s="1227"/>
      <c r="BI121" s="1228"/>
      <c r="BJ121" s="1225"/>
      <c r="BK121" s="1202"/>
      <c r="BL121" s="1202"/>
      <c r="BM121" s="1202"/>
      <c r="BN121" s="1226"/>
    </row>
    <row r="122" spans="2:66" ht="20.25" customHeight="1">
      <c r="B122" s="125">
        <f>B119+1</f>
        <v>35</v>
      </c>
      <c r="C122" s="1190"/>
      <c r="D122" s="1194"/>
      <c r="E122" s="1192"/>
      <c r="F122" s="1193"/>
      <c r="G122" s="1130"/>
      <c r="H122" s="1131"/>
      <c r="I122" s="124"/>
      <c r="J122" s="123"/>
      <c r="K122" s="124"/>
      <c r="L122" s="123"/>
      <c r="M122" s="1132"/>
      <c r="N122" s="1133"/>
      <c r="O122" s="1134"/>
      <c r="P122" s="1135"/>
      <c r="Q122" s="1135"/>
      <c r="R122" s="1131"/>
      <c r="S122" s="1204"/>
      <c r="T122" s="1144"/>
      <c r="U122" s="1205"/>
      <c r="V122" s="122" t="s">
        <v>122</v>
      </c>
      <c r="W122" s="121"/>
      <c r="X122" s="121"/>
      <c r="Y122" s="120"/>
      <c r="Z122" s="119"/>
      <c r="AA122" s="117" t="str">
        <f>IF(AA121="","",VLOOKUP(AA121,シフト記号表!$C$5:$W$46,21,FALSE))</f>
        <v/>
      </c>
      <c r="AB122" s="116" t="str">
        <f>IF(AB121="","",VLOOKUP(AB121,シフト記号表!$C$5:$W$46,21,FALSE))</f>
        <v/>
      </c>
      <c r="AC122" s="116" t="str">
        <f>IF(AC121="","",VLOOKUP(AC121,シフト記号表!$C$5:$W$46,21,FALSE))</f>
        <v/>
      </c>
      <c r="AD122" s="116" t="str">
        <f>IF(AD121="","",VLOOKUP(AD121,シフト記号表!$C$5:$W$46,21,FALSE))</f>
        <v/>
      </c>
      <c r="AE122" s="116" t="str">
        <f>IF(AE121="","",VLOOKUP(AE121,シフト記号表!$C$5:$W$46,21,FALSE))</f>
        <v/>
      </c>
      <c r="AF122" s="116" t="str">
        <f>IF(AF121="","",VLOOKUP(AF121,シフト記号表!$C$5:$W$46,21,FALSE))</f>
        <v/>
      </c>
      <c r="AG122" s="118" t="str">
        <f>IF(AG121="","",VLOOKUP(AG121,シフト記号表!$C$5:$W$46,21,FALSE))</f>
        <v/>
      </c>
      <c r="AH122" s="117" t="str">
        <f>IF(AH121="","",VLOOKUP(AH121,シフト記号表!$C$5:$W$46,21,FALSE))</f>
        <v/>
      </c>
      <c r="AI122" s="116" t="str">
        <f>IF(AI121="","",VLOOKUP(AI121,シフト記号表!$C$5:$W$46,21,FALSE))</f>
        <v/>
      </c>
      <c r="AJ122" s="116" t="str">
        <f>IF(AJ121="","",VLOOKUP(AJ121,シフト記号表!$C$5:$W$46,21,FALSE))</f>
        <v/>
      </c>
      <c r="AK122" s="116" t="str">
        <f>IF(AK121="","",VLOOKUP(AK121,シフト記号表!$C$5:$W$46,21,FALSE))</f>
        <v/>
      </c>
      <c r="AL122" s="116" t="str">
        <f>IF(AL121="","",VLOOKUP(AL121,シフト記号表!$C$5:$W$46,21,FALSE))</f>
        <v/>
      </c>
      <c r="AM122" s="116" t="str">
        <f>IF(AM121="","",VLOOKUP(AM121,シフト記号表!$C$5:$W$46,21,FALSE))</f>
        <v/>
      </c>
      <c r="AN122" s="118" t="str">
        <f>IF(AN121="","",VLOOKUP(AN121,シフト記号表!$C$5:$W$46,21,FALSE))</f>
        <v/>
      </c>
      <c r="AO122" s="117" t="str">
        <f>IF(AO121="","",VLOOKUP(AO121,シフト記号表!$C$5:$W$46,21,FALSE))</f>
        <v/>
      </c>
      <c r="AP122" s="116" t="str">
        <f>IF(AP121="","",VLOOKUP(AP121,シフト記号表!$C$5:$W$46,21,FALSE))</f>
        <v/>
      </c>
      <c r="AQ122" s="116" t="str">
        <f>IF(AQ121="","",VLOOKUP(AQ121,シフト記号表!$C$5:$W$46,21,FALSE))</f>
        <v/>
      </c>
      <c r="AR122" s="116" t="str">
        <f>IF(AR121="","",VLOOKUP(AR121,シフト記号表!$C$5:$W$46,21,FALSE))</f>
        <v/>
      </c>
      <c r="AS122" s="116" t="str">
        <f>IF(AS121="","",VLOOKUP(AS121,シフト記号表!$C$5:$W$46,21,FALSE))</f>
        <v/>
      </c>
      <c r="AT122" s="116" t="str">
        <f>IF(AT121="","",VLOOKUP(AT121,シフト記号表!$C$5:$W$46,21,FALSE))</f>
        <v/>
      </c>
      <c r="AU122" s="118" t="str">
        <f>IF(AU121="","",VLOOKUP(AU121,シフト記号表!$C$5:$W$46,21,FALSE))</f>
        <v/>
      </c>
      <c r="AV122" s="117" t="str">
        <f>IF(AV121="","",VLOOKUP(AV121,シフト記号表!$C$5:$W$46,21,FALSE))</f>
        <v/>
      </c>
      <c r="AW122" s="116" t="str">
        <f>IF(AW121="","",VLOOKUP(AW121,シフト記号表!$C$5:$W$46,21,FALSE))</f>
        <v/>
      </c>
      <c r="AX122" s="116" t="str">
        <f>IF(AX121="","",VLOOKUP(AX121,シフト記号表!$C$5:$W$46,21,FALSE))</f>
        <v/>
      </c>
      <c r="AY122" s="116" t="str">
        <f>IF(AY121="","",VLOOKUP(AY121,シフト記号表!$C$5:$W$46,21,FALSE))</f>
        <v/>
      </c>
      <c r="AZ122" s="116" t="str">
        <f>IF(AZ121="","",VLOOKUP(AZ121,シフト記号表!$C$5:$W$46,21,FALSE))</f>
        <v/>
      </c>
      <c r="BA122" s="116" t="str">
        <f>IF(BA121="","",VLOOKUP(BA121,シフト記号表!$C$5:$W$46,21,FALSE))</f>
        <v/>
      </c>
      <c r="BB122" s="118" t="str">
        <f>IF(BB121="","",VLOOKUP(BB121,シフト記号表!$C$5:$W$46,21,FALSE))</f>
        <v/>
      </c>
      <c r="BC122" s="117" t="str">
        <f>IF(BC121="","",VLOOKUP(BC121,シフト記号表!$C$5:$W$46,21,FALSE))</f>
        <v/>
      </c>
      <c r="BD122" s="116" t="str">
        <f>IF(BD121="","",VLOOKUP(BD121,シフト記号表!$C$5:$W$46,21,FALSE))</f>
        <v/>
      </c>
      <c r="BE122" s="116" t="str">
        <f>IF(BE121="","",VLOOKUP(BE121,シフト記号表!$C$5:$W$46,21,FALSE))</f>
        <v/>
      </c>
      <c r="BF122" s="1136">
        <f>IF($BI$3="計画",SUM(AA122:BB122),IF($BI$3="実績",SUM(AA122:BE122),""))</f>
        <v>0</v>
      </c>
      <c r="BG122" s="1137"/>
      <c r="BH122" s="1138">
        <f>IF($BI$3="計画",BF122/4,IF($BI$3="実績",(BF122/($BI$7/7)),""))</f>
        <v>0</v>
      </c>
      <c r="BI122" s="1139"/>
      <c r="BJ122" s="1143"/>
      <c r="BK122" s="1144"/>
      <c r="BL122" s="1144"/>
      <c r="BM122" s="1144"/>
      <c r="BN122" s="1145"/>
    </row>
    <row r="123" spans="2:66" ht="20.25" customHeight="1">
      <c r="B123" s="144"/>
      <c r="C123" s="1190"/>
      <c r="D123" s="1194"/>
      <c r="E123" s="1192"/>
      <c r="F123" s="1193"/>
      <c r="G123" s="1105"/>
      <c r="H123" s="1106"/>
      <c r="I123" s="1107">
        <f>G122</f>
        <v>0</v>
      </c>
      <c r="J123" s="1106"/>
      <c r="K123" s="1107">
        <f>M122</f>
        <v>0</v>
      </c>
      <c r="L123" s="1106"/>
      <c r="M123" s="1214"/>
      <c r="N123" s="1215"/>
      <c r="O123" s="1216"/>
      <c r="P123" s="1217"/>
      <c r="Q123" s="1217"/>
      <c r="R123" s="1218"/>
      <c r="S123" s="1206"/>
      <c r="T123" s="1147"/>
      <c r="U123" s="1207"/>
      <c r="V123" s="143" t="s">
        <v>121</v>
      </c>
      <c r="W123" s="142"/>
      <c r="X123" s="142"/>
      <c r="Y123" s="141"/>
      <c r="Z123" s="140"/>
      <c r="AA123" s="138" t="str">
        <f>IF(AA121="","",VLOOKUP(AA121,シフト記号表!$C$5:$Y$46,23,FALSE))</f>
        <v/>
      </c>
      <c r="AB123" s="137" t="str">
        <f>IF(AB121="","",VLOOKUP(AB121,シフト記号表!$C$5:$Y$46,23,FALSE))</f>
        <v/>
      </c>
      <c r="AC123" s="137" t="str">
        <f>IF(AC121="","",VLOOKUP(AC121,シフト記号表!$C$5:$Y$46,23,FALSE))</f>
        <v/>
      </c>
      <c r="AD123" s="137" t="str">
        <f>IF(AD121="","",VLOOKUP(AD121,シフト記号表!$C$5:$Y$46,23,FALSE))</f>
        <v/>
      </c>
      <c r="AE123" s="137" t="str">
        <f>IF(AE121="","",VLOOKUP(AE121,シフト記号表!$C$5:$Y$46,23,FALSE))</f>
        <v/>
      </c>
      <c r="AF123" s="137" t="str">
        <f>IF(AF121="","",VLOOKUP(AF121,シフト記号表!$C$5:$Y$46,23,FALSE))</f>
        <v/>
      </c>
      <c r="AG123" s="139" t="str">
        <f>IF(AG121="","",VLOOKUP(AG121,シフト記号表!$C$5:$Y$46,23,FALSE))</f>
        <v/>
      </c>
      <c r="AH123" s="138" t="str">
        <f>IF(AH121="","",VLOOKUP(AH121,シフト記号表!$C$5:$Y$46,23,FALSE))</f>
        <v/>
      </c>
      <c r="AI123" s="137" t="str">
        <f>IF(AI121="","",VLOOKUP(AI121,シフト記号表!$C$5:$Y$46,23,FALSE))</f>
        <v/>
      </c>
      <c r="AJ123" s="137" t="str">
        <f>IF(AJ121="","",VLOOKUP(AJ121,シフト記号表!$C$5:$Y$46,23,FALSE))</f>
        <v/>
      </c>
      <c r="AK123" s="137" t="str">
        <f>IF(AK121="","",VLOOKUP(AK121,シフト記号表!$C$5:$Y$46,23,FALSE))</f>
        <v/>
      </c>
      <c r="AL123" s="137" t="str">
        <f>IF(AL121="","",VLOOKUP(AL121,シフト記号表!$C$5:$Y$46,23,FALSE))</f>
        <v/>
      </c>
      <c r="AM123" s="137" t="str">
        <f>IF(AM121="","",VLOOKUP(AM121,シフト記号表!$C$5:$Y$46,23,FALSE))</f>
        <v/>
      </c>
      <c r="AN123" s="139" t="str">
        <f>IF(AN121="","",VLOOKUP(AN121,シフト記号表!$C$5:$Y$46,23,FALSE))</f>
        <v/>
      </c>
      <c r="AO123" s="138" t="str">
        <f>IF(AO121="","",VLOOKUP(AO121,シフト記号表!$C$5:$Y$46,23,FALSE))</f>
        <v/>
      </c>
      <c r="AP123" s="137" t="str">
        <f>IF(AP121="","",VLOOKUP(AP121,シフト記号表!$C$5:$Y$46,23,FALSE))</f>
        <v/>
      </c>
      <c r="AQ123" s="137" t="str">
        <f>IF(AQ121="","",VLOOKUP(AQ121,シフト記号表!$C$5:$Y$46,23,FALSE))</f>
        <v/>
      </c>
      <c r="AR123" s="137" t="str">
        <f>IF(AR121="","",VLOOKUP(AR121,シフト記号表!$C$5:$Y$46,23,FALSE))</f>
        <v/>
      </c>
      <c r="AS123" s="137" t="str">
        <f>IF(AS121="","",VLOOKUP(AS121,シフト記号表!$C$5:$Y$46,23,FALSE))</f>
        <v/>
      </c>
      <c r="AT123" s="137" t="str">
        <f>IF(AT121="","",VLOOKUP(AT121,シフト記号表!$C$5:$Y$46,23,FALSE))</f>
        <v/>
      </c>
      <c r="AU123" s="139" t="str">
        <f>IF(AU121="","",VLOOKUP(AU121,シフト記号表!$C$5:$Y$46,23,FALSE))</f>
        <v/>
      </c>
      <c r="AV123" s="138" t="str">
        <f>IF(AV121="","",VLOOKUP(AV121,シフト記号表!$C$5:$Y$46,23,FALSE))</f>
        <v/>
      </c>
      <c r="AW123" s="137" t="str">
        <f>IF(AW121="","",VLOOKUP(AW121,シフト記号表!$C$5:$Y$46,23,FALSE))</f>
        <v/>
      </c>
      <c r="AX123" s="137" t="str">
        <f>IF(AX121="","",VLOOKUP(AX121,シフト記号表!$C$5:$Y$46,23,FALSE))</f>
        <v/>
      </c>
      <c r="AY123" s="137" t="str">
        <f>IF(AY121="","",VLOOKUP(AY121,シフト記号表!$C$5:$Y$46,23,FALSE))</f>
        <v/>
      </c>
      <c r="AZ123" s="137" t="str">
        <f>IF(AZ121="","",VLOOKUP(AZ121,シフト記号表!$C$5:$Y$46,23,FALSE))</f>
        <v/>
      </c>
      <c r="BA123" s="137" t="str">
        <f>IF(BA121="","",VLOOKUP(BA121,シフト記号表!$C$5:$Y$46,23,FALSE))</f>
        <v/>
      </c>
      <c r="BB123" s="139" t="str">
        <f>IF(BB121="","",VLOOKUP(BB121,シフト記号表!$C$5:$Y$46,23,FALSE))</f>
        <v/>
      </c>
      <c r="BC123" s="138" t="str">
        <f>IF(BC121="","",VLOOKUP(BC121,シフト記号表!$C$5:$Y$46,23,FALSE))</f>
        <v/>
      </c>
      <c r="BD123" s="137" t="str">
        <f>IF(BD121="","",VLOOKUP(BD121,シフト記号表!$C$5:$Y$46,23,FALSE))</f>
        <v/>
      </c>
      <c r="BE123" s="137" t="str">
        <f>IF(BE121="","",VLOOKUP(BE121,シフト記号表!$C$5:$Y$46,23,FALSE))</f>
        <v/>
      </c>
      <c r="BF123" s="1179">
        <f>IF($BI$3="計画",SUM(AA123:BB123),IF($BI$3="実績",SUM(AA123:BE123),""))</f>
        <v>0</v>
      </c>
      <c r="BG123" s="1180"/>
      <c r="BH123" s="1181">
        <f>IF($BI$3="計画",BF123/4,IF($BI$3="実績",(BF123/($BI$7/7)),""))</f>
        <v>0</v>
      </c>
      <c r="BI123" s="1182"/>
      <c r="BJ123" s="1146"/>
      <c r="BK123" s="1147"/>
      <c r="BL123" s="1147"/>
      <c r="BM123" s="1147"/>
      <c r="BN123" s="1148"/>
    </row>
    <row r="124" spans="2:66" ht="20.25" customHeight="1">
      <c r="B124" s="136"/>
      <c r="C124" s="1189"/>
      <c r="D124" s="1191"/>
      <c r="E124" s="1192"/>
      <c r="F124" s="1193"/>
      <c r="G124" s="1195"/>
      <c r="H124" s="1196"/>
      <c r="I124" s="135"/>
      <c r="J124" s="134"/>
      <c r="K124" s="135"/>
      <c r="L124" s="134"/>
      <c r="M124" s="1197"/>
      <c r="N124" s="1198"/>
      <c r="O124" s="1199"/>
      <c r="P124" s="1200"/>
      <c r="Q124" s="1200"/>
      <c r="R124" s="1196"/>
      <c r="S124" s="1201"/>
      <c r="T124" s="1202"/>
      <c r="U124" s="1203"/>
      <c r="V124" s="133" t="s">
        <v>123</v>
      </c>
      <c r="W124" s="132"/>
      <c r="X124" s="132"/>
      <c r="Y124" s="131"/>
      <c r="Z124" s="130"/>
      <c r="AA124" s="128"/>
      <c r="AB124" s="127"/>
      <c r="AC124" s="127"/>
      <c r="AD124" s="127"/>
      <c r="AE124" s="127"/>
      <c r="AF124" s="127"/>
      <c r="AG124" s="129"/>
      <c r="AH124" s="128"/>
      <c r="AI124" s="127"/>
      <c r="AJ124" s="127"/>
      <c r="AK124" s="127"/>
      <c r="AL124" s="127"/>
      <c r="AM124" s="127"/>
      <c r="AN124" s="129"/>
      <c r="AO124" s="128"/>
      <c r="AP124" s="127"/>
      <c r="AQ124" s="127"/>
      <c r="AR124" s="127"/>
      <c r="AS124" s="127"/>
      <c r="AT124" s="127"/>
      <c r="AU124" s="129"/>
      <c r="AV124" s="128"/>
      <c r="AW124" s="127"/>
      <c r="AX124" s="127"/>
      <c r="AY124" s="127"/>
      <c r="AZ124" s="127"/>
      <c r="BA124" s="127"/>
      <c r="BB124" s="129"/>
      <c r="BC124" s="128"/>
      <c r="BD124" s="127"/>
      <c r="BE124" s="126"/>
      <c r="BF124" s="1208"/>
      <c r="BG124" s="1209"/>
      <c r="BH124" s="1227"/>
      <c r="BI124" s="1228"/>
      <c r="BJ124" s="1225"/>
      <c r="BK124" s="1202"/>
      <c r="BL124" s="1202"/>
      <c r="BM124" s="1202"/>
      <c r="BN124" s="1226"/>
    </row>
    <row r="125" spans="2:66" ht="20.25" customHeight="1">
      <c r="B125" s="125">
        <f>B122+1</f>
        <v>36</v>
      </c>
      <c r="C125" s="1190"/>
      <c r="D125" s="1194"/>
      <c r="E125" s="1192"/>
      <c r="F125" s="1193"/>
      <c r="G125" s="1130"/>
      <c r="H125" s="1131"/>
      <c r="I125" s="124"/>
      <c r="J125" s="123"/>
      <c r="K125" s="124"/>
      <c r="L125" s="123"/>
      <c r="M125" s="1132"/>
      <c r="N125" s="1133"/>
      <c r="O125" s="1134"/>
      <c r="P125" s="1135"/>
      <c r="Q125" s="1135"/>
      <c r="R125" s="1131"/>
      <c r="S125" s="1204"/>
      <c r="T125" s="1144"/>
      <c r="U125" s="1205"/>
      <c r="V125" s="122" t="s">
        <v>122</v>
      </c>
      <c r="W125" s="121"/>
      <c r="X125" s="121"/>
      <c r="Y125" s="120"/>
      <c r="Z125" s="119"/>
      <c r="AA125" s="117" t="str">
        <f>IF(AA124="","",VLOOKUP(AA124,シフト記号表!$C$5:$W$46,21,FALSE))</f>
        <v/>
      </c>
      <c r="AB125" s="116" t="str">
        <f>IF(AB124="","",VLOOKUP(AB124,シフト記号表!$C$5:$W$46,21,FALSE))</f>
        <v/>
      </c>
      <c r="AC125" s="116" t="str">
        <f>IF(AC124="","",VLOOKUP(AC124,シフト記号表!$C$5:$W$46,21,FALSE))</f>
        <v/>
      </c>
      <c r="AD125" s="116" t="str">
        <f>IF(AD124="","",VLOOKUP(AD124,シフト記号表!$C$5:$W$46,21,FALSE))</f>
        <v/>
      </c>
      <c r="AE125" s="116" t="str">
        <f>IF(AE124="","",VLOOKUP(AE124,シフト記号表!$C$5:$W$46,21,FALSE))</f>
        <v/>
      </c>
      <c r="AF125" s="116" t="str">
        <f>IF(AF124="","",VLOOKUP(AF124,シフト記号表!$C$5:$W$46,21,FALSE))</f>
        <v/>
      </c>
      <c r="AG125" s="118" t="str">
        <f>IF(AG124="","",VLOOKUP(AG124,シフト記号表!$C$5:$W$46,21,FALSE))</f>
        <v/>
      </c>
      <c r="AH125" s="117" t="str">
        <f>IF(AH124="","",VLOOKUP(AH124,シフト記号表!$C$5:$W$46,21,FALSE))</f>
        <v/>
      </c>
      <c r="AI125" s="116" t="str">
        <f>IF(AI124="","",VLOOKUP(AI124,シフト記号表!$C$5:$W$46,21,FALSE))</f>
        <v/>
      </c>
      <c r="AJ125" s="116" t="str">
        <f>IF(AJ124="","",VLOOKUP(AJ124,シフト記号表!$C$5:$W$46,21,FALSE))</f>
        <v/>
      </c>
      <c r="AK125" s="116" t="str">
        <f>IF(AK124="","",VLOOKUP(AK124,シフト記号表!$C$5:$W$46,21,FALSE))</f>
        <v/>
      </c>
      <c r="AL125" s="116" t="str">
        <f>IF(AL124="","",VLOOKUP(AL124,シフト記号表!$C$5:$W$46,21,FALSE))</f>
        <v/>
      </c>
      <c r="AM125" s="116" t="str">
        <f>IF(AM124="","",VLOOKUP(AM124,シフト記号表!$C$5:$W$46,21,FALSE))</f>
        <v/>
      </c>
      <c r="AN125" s="118" t="str">
        <f>IF(AN124="","",VLOOKUP(AN124,シフト記号表!$C$5:$W$46,21,FALSE))</f>
        <v/>
      </c>
      <c r="AO125" s="117" t="str">
        <f>IF(AO124="","",VLOOKUP(AO124,シフト記号表!$C$5:$W$46,21,FALSE))</f>
        <v/>
      </c>
      <c r="AP125" s="116" t="str">
        <f>IF(AP124="","",VLOOKUP(AP124,シフト記号表!$C$5:$W$46,21,FALSE))</f>
        <v/>
      </c>
      <c r="AQ125" s="116" t="str">
        <f>IF(AQ124="","",VLOOKUP(AQ124,シフト記号表!$C$5:$W$46,21,FALSE))</f>
        <v/>
      </c>
      <c r="AR125" s="116" t="str">
        <f>IF(AR124="","",VLOOKUP(AR124,シフト記号表!$C$5:$W$46,21,FALSE))</f>
        <v/>
      </c>
      <c r="AS125" s="116" t="str">
        <f>IF(AS124="","",VLOOKUP(AS124,シフト記号表!$C$5:$W$46,21,FALSE))</f>
        <v/>
      </c>
      <c r="AT125" s="116" t="str">
        <f>IF(AT124="","",VLOOKUP(AT124,シフト記号表!$C$5:$W$46,21,FALSE))</f>
        <v/>
      </c>
      <c r="AU125" s="118" t="str">
        <f>IF(AU124="","",VLOOKUP(AU124,シフト記号表!$C$5:$W$46,21,FALSE))</f>
        <v/>
      </c>
      <c r="AV125" s="117" t="str">
        <f>IF(AV124="","",VLOOKUP(AV124,シフト記号表!$C$5:$W$46,21,FALSE))</f>
        <v/>
      </c>
      <c r="AW125" s="116" t="str">
        <f>IF(AW124="","",VLOOKUP(AW124,シフト記号表!$C$5:$W$46,21,FALSE))</f>
        <v/>
      </c>
      <c r="AX125" s="116" t="str">
        <f>IF(AX124="","",VLOOKUP(AX124,シフト記号表!$C$5:$W$46,21,FALSE))</f>
        <v/>
      </c>
      <c r="AY125" s="116" t="str">
        <f>IF(AY124="","",VLOOKUP(AY124,シフト記号表!$C$5:$W$46,21,FALSE))</f>
        <v/>
      </c>
      <c r="AZ125" s="116" t="str">
        <f>IF(AZ124="","",VLOOKUP(AZ124,シフト記号表!$C$5:$W$46,21,FALSE))</f>
        <v/>
      </c>
      <c r="BA125" s="116" t="str">
        <f>IF(BA124="","",VLOOKUP(BA124,シフト記号表!$C$5:$W$46,21,FALSE))</f>
        <v/>
      </c>
      <c r="BB125" s="118" t="str">
        <f>IF(BB124="","",VLOOKUP(BB124,シフト記号表!$C$5:$W$46,21,FALSE))</f>
        <v/>
      </c>
      <c r="BC125" s="117" t="str">
        <f>IF(BC124="","",VLOOKUP(BC124,シフト記号表!$C$5:$W$46,21,FALSE))</f>
        <v/>
      </c>
      <c r="BD125" s="116" t="str">
        <f>IF(BD124="","",VLOOKUP(BD124,シフト記号表!$C$5:$W$46,21,FALSE))</f>
        <v/>
      </c>
      <c r="BE125" s="116" t="str">
        <f>IF(BE124="","",VLOOKUP(BE124,シフト記号表!$C$5:$W$46,21,FALSE))</f>
        <v/>
      </c>
      <c r="BF125" s="1136">
        <f>IF($BI$3="計画",SUM(AA125:BB125),IF($BI$3="実績",SUM(AA125:BE125),""))</f>
        <v>0</v>
      </c>
      <c r="BG125" s="1137"/>
      <c r="BH125" s="1138">
        <f>IF($BI$3="計画",BF125/4,IF($BI$3="実績",(BF125/($BI$7/7)),""))</f>
        <v>0</v>
      </c>
      <c r="BI125" s="1139"/>
      <c r="BJ125" s="1143"/>
      <c r="BK125" s="1144"/>
      <c r="BL125" s="1144"/>
      <c r="BM125" s="1144"/>
      <c r="BN125" s="1145"/>
    </row>
    <row r="126" spans="2:66" ht="20.25" customHeight="1" thickBot="1">
      <c r="B126" s="115"/>
      <c r="C126" s="1245"/>
      <c r="D126" s="1246"/>
      <c r="E126" s="1247"/>
      <c r="F126" s="1248"/>
      <c r="G126" s="1234"/>
      <c r="H126" s="1235"/>
      <c r="I126" s="1236">
        <f>G125</f>
        <v>0</v>
      </c>
      <c r="J126" s="1235"/>
      <c r="K126" s="1236">
        <f>M125</f>
        <v>0</v>
      </c>
      <c r="L126" s="1235"/>
      <c r="M126" s="1251"/>
      <c r="N126" s="1252"/>
      <c r="O126" s="1237"/>
      <c r="P126" s="1238"/>
      <c r="Q126" s="1238"/>
      <c r="R126" s="1239"/>
      <c r="S126" s="1249"/>
      <c r="T126" s="1232"/>
      <c r="U126" s="1250"/>
      <c r="V126" s="114" t="s">
        <v>121</v>
      </c>
      <c r="W126" s="113"/>
      <c r="X126" s="113"/>
      <c r="Y126" s="112"/>
      <c r="Z126" s="111"/>
      <c r="AA126" s="109" t="str">
        <f>IF(AA124="","",VLOOKUP(AA124,シフト記号表!$C$5:$Y$46,23,FALSE))</f>
        <v/>
      </c>
      <c r="AB126" s="108" t="str">
        <f>IF(AB124="","",VLOOKUP(AB124,シフト記号表!$C$5:$Y$46,23,FALSE))</f>
        <v/>
      </c>
      <c r="AC126" s="108" t="str">
        <f>IF(AC124="","",VLOOKUP(AC124,シフト記号表!$C$5:$Y$46,23,FALSE))</f>
        <v/>
      </c>
      <c r="AD126" s="108" t="str">
        <f>IF(AD124="","",VLOOKUP(AD124,シフト記号表!$C$5:$Y$46,23,FALSE))</f>
        <v/>
      </c>
      <c r="AE126" s="108" t="str">
        <f>IF(AE124="","",VLOOKUP(AE124,シフト記号表!$C$5:$Y$46,23,FALSE))</f>
        <v/>
      </c>
      <c r="AF126" s="108" t="str">
        <f>IF(AF124="","",VLOOKUP(AF124,シフト記号表!$C$5:$Y$46,23,FALSE))</f>
        <v/>
      </c>
      <c r="AG126" s="110" t="str">
        <f>IF(AG124="","",VLOOKUP(AG124,シフト記号表!$C$5:$Y$46,23,FALSE))</f>
        <v/>
      </c>
      <c r="AH126" s="109" t="str">
        <f>IF(AH124="","",VLOOKUP(AH124,シフト記号表!$C$5:$Y$46,23,FALSE))</f>
        <v/>
      </c>
      <c r="AI126" s="108" t="str">
        <f>IF(AI124="","",VLOOKUP(AI124,シフト記号表!$C$5:$Y$46,23,FALSE))</f>
        <v/>
      </c>
      <c r="AJ126" s="108" t="str">
        <f>IF(AJ124="","",VLOOKUP(AJ124,シフト記号表!$C$5:$Y$46,23,FALSE))</f>
        <v/>
      </c>
      <c r="AK126" s="108" t="str">
        <f>IF(AK124="","",VLOOKUP(AK124,シフト記号表!$C$5:$Y$46,23,FALSE))</f>
        <v/>
      </c>
      <c r="AL126" s="108" t="str">
        <f>IF(AL124="","",VLOOKUP(AL124,シフト記号表!$C$5:$Y$46,23,FALSE))</f>
        <v/>
      </c>
      <c r="AM126" s="108" t="str">
        <f>IF(AM124="","",VLOOKUP(AM124,シフト記号表!$C$5:$Y$46,23,FALSE))</f>
        <v/>
      </c>
      <c r="AN126" s="110" t="str">
        <f>IF(AN124="","",VLOOKUP(AN124,シフト記号表!$C$5:$Y$46,23,FALSE))</f>
        <v/>
      </c>
      <c r="AO126" s="109" t="str">
        <f>IF(AO124="","",VLOOKUP(AO124,シフト記号表!$C$5:$Y$46,23,FALSE))</f>
        <v/>
      </c>
      <c r="AP126" s="108" t="str">
        <f>IF(AP124="","",VLOOKUP(AP124,シフト記号表!$C$5:$Y$46,23,FALSE))</f>
        <v/>
      </c>
      <c r="AQ126" s="108" t="str">
        <f>IF(AQ124="","",VLOOKUP(AQ124,シフト記号表!$C$5:$Y$46,23,FALSE))</f>
        <v/>
      </c>
      <c r="AR126" s="108" t="str">
        <f>IF(AR124="","",VLOOKUP(AR124,シフト記号表!$C$5:$Y$46,23,FALSE))</f>
        <v/>
      </c>
      <c r="AS126" s="108" t="str">
        <f>IF(AS124="","",VLOOKUP(AS124,シフト記号表!$C$5:$Y$46,23,FALSE))</f>
        <v/>
      </c>
      <c r="AT126" s="108" t="str">
        <f>IF(AT124="","",VLOOKUP(AT124,シフト記号表!$C$5:$Y$46,23,FALSE))</f>
        <v/>
      </c>
      <c r="AU126" s="110" t="str">
        <f>IF(AU124="","",VLOOKUP(AU124,シフト記号表!$C$5:$Y$46,23,FALSE))</f>
        <v/>
      </c>
      <c r="AV126" s="109" t="str">
        <f>IF(AV124="","",VLOOKUP(AV124,シフト記号表!$C$5:$Y$46,23,FALSE))</f>
        <v/>
      </c>
      <c r="AW126" s="108" t="str">
        <f>IF(AW124="","",VLOOKUP(AW124,シフト記号表!$C$5:$Y$46,23,FALSE))</f>
        <v/>
      </c>
      <c r="AX126" s="108" t="str">
        <f>IF(AX124="","",VLOOKUP(AX124,シフト記号表!$C$5:$Y$46,23,FALSE))</f>
        <v/>
      </c>
      <c r="AY126" s="108" t="str">
        <f>IF(AY124="","",VLOOKUP(AY124,シフト記号表!$C$5:$Y$46,23,FALSE))</f>
        <v/>
      </c>
      <c r="AZ126" s="108" t="str">
        <f>IF(AZ124="","",VLOOKUP(AZ124,シフト記号表!$C$5:$Y$46,23,FALSE))</f>
        <v/>
      </c>
      <c r="BA126" s="108" t="str">
        <f>IF(BA124="","",VLOOKUP(BA124,シフト記号表!$C$5:$Y$46,23,FALSE))</f>
        <v/>
      </c>
      <c r="BB126" s="110" t="str">
        <f>IF(BB124="","",VLOOKUP(BB124,シフト記号表!$C$5:$Y$46,23,FALSE))</f>
        <v/>
      </c>
      <c r="BC126" s="109" t="str">
        <f>IF(BC124="","",VLOOKUP(BC124,シフト記号表!$C$5:$Y$46,23,FALSE))</f>
        <v/>
      </c>
      <c r="BD126" s="108" t="str">
        <f>IF(BD124="","",VLOOKUP(BD124,シフト記号表!$C$5:$Y$46,23,FALSE))</f>
        <v/>
      </c>
      <c r="BE126" s="107" t="str">
        <f>IF(BE124="","",VLOOKUP(BE124,シフト記号表!$C$5:$Y$46,23,FALSE))</f>
        <v/>
      </c>
      <c r="BF126" s="1240">
        <f>IF($BI$3="計画",SUM(AA126:BB126),IF($BI$3="実績",SUM(AA126:BE126),""))</f>
        <v>0</v>
      </c>
      <c r="BG126" s="1241"/>
      <c r="BH126" s="1229">
        <f>IF($BI$3="計画",BF126/4,IF($BI$3="実績",(BF126/($BI$7/7)),""))</f>
        <v>0</v>
      </c>
      <c r="BI126" s="1230"/>
      <c r="BJ126" s="1231"/>
      <c r="BK126" s="1232"/>
      <c r="BL126" s="1232"/>
      <c r="BM126" s="1232"/>
      <c r="BN126" s="1233"/>
    </row>
    <row r="127" spans="2:66" ht="20.25" customHeight="1">
      <c r="B127" s="89"/>
      <c r="C127" s="89"/>
      <c r="D127" s="89"/>
      <c r="E127" s="89"/>
      <c r="F127" s="89"/>
      <c r="G127" s="98"/>
      <c r="H127" s="98"/>
      <c r="I127" s="98"/>
      <c r="J127" s="98"/>
      <c r="K127" s="98"/>
      <c r="L127" s="98"/>
      <c r="M127" s="97"/>
      <c r="N127" s="97"/>
      <c r="O127" s="98"/>
      <c r="P127" s="98"/>
      <c r="Q127" s="98"/>
      <c r="R127" s="98"/>
      <c r="S127" s="94"/>
      <c r="T127" s="94"/>
      <c r="U127" s="94"/>
      <c r="V127" s="102"/>
      <c r="W127" s="102"/>
      <c r="X127" s="102"/>
      <c r="Y127" s="101"/>
      <c r="Z127" s="100"/>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5"/>
      <c r="BI127" s="95"/>
      <c r="BJ127" s="94"/>
      <c r="BK127" s="94"/>
      <c r="BL127" s="94"/>
      <c r="BM127" s="94"/>
      <c r="BN127" s="94"/>
    </row>
    <row r="128" spans="2:66" ht="20.25" customHeight="1">
      <c r="B128" s="89"/>
      <c r="C128" s="89"/>
      <c r="D128" s="89"/>
      <c r="E128" s="89"/>
      <c r="F128" s="89"/>
      <c r="G128" s="98"/>
      <c r="H128" s="98"/>
      <c r="I128" s="98"/>
      <c r="J128" s="98"/>
      <c r="K128" s="98"/>
      <c r="L128" s="98"/>
      <c r="M128" s="97"/>
      <c r="N128" s="92" t="s">
        <v>120</v>
      </c>
      <c r="O128" s="92"/>
      <c r="P128" s="92"/>
      <c r="Q128" s="92"/>
      <c r="R128" s="92"/>
      <c r="S128" s="92"/>
      <c r="T128" s="92"/>
      <c r="U128" s="92"/>
      <c r="V128" s="92"/>
      <c r="W128" s="92"/>
      <c r="X128" s="93"/>
      <c r="Y128" s="92"/>
      <c r="Z128" s="92"/>
      <c r="AA128" s="92"/>
      <c r="AB128" s="92"/>
      <c r="AC128" s="92"/>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5"/>
      <c r="BI128" s="95"/>
      <c r="BJ128" s="94"/>
      <c r="BK128" s="94"/>
      <c r="BL128" s="94"/>
      <c r="BM128" s="94"/>
      <c r="BN128" s="94"/>
    </row>
    <row r="129" spans="2:66" ht="20.25" customHeight="1">
      <c r="B129" s="89"/>
      <c r="C129" s="89"/>
      <c r="D129" s="89"/>
      <c r="E129" s="89"/>
      <c r="F129" s="89"/>
      <c r="G129" s="98"/>
      <c r="H129" s="98"/>
      <c r="I129" s="98"/>
      <c r="J129" s="98"/>
      <c r="K129" s="98"/>
      <c r="L129" s="98"/>
      <c r="M129" s="97"/>
      <c r="N129" s="92"/>
      <c r="O129" s="92" t="s">
        <v>119</v>
      </c>
      <c r="P129" s="92"/>
      <c r="Q129" s="92"/>
      <c r="R129" s="92"/>
      <c r="S129" s="92"/>
      <c r="T129" s="92"/>
      <c r="U129" s="92"/>
      <c r="V129" s="92"/>
      <c r="W129" s="92"/>
      <c r="X129" s="93"/>
      <c r="Y129" s="92"/>
      <c r="Z129" s="92"/>
      <c r="AA129" s="92"/>
      <c r="AB129" s="92"/>
      <c r="AC129" s="92"/>
      <c r="AD129" s="96"/>
      <c r="AE129" s="92" t="s">
        <v>118</v>
      </c>
      <c r="AF129" s="92"/>
      <c r="AG129" s="92"/>
      <c r="AH129" s="92"/>
      <c r="AI129" s="92"/>
      <c r="AJ129" s="92"/>
      <c r="AK129" s="92"/>
      <c r="AL129" s="92"/>
      <c r="AM129" s="92"/>
      <c r="AN129" s="93"/>
      <c r="AO129" s="92"/>
      <c r="AP129" s="92"/>
      <c r="AQ129" s="92"/>
      <c r="AR129" s="92"/>
      <c r="AS129" s="96"/>
      <c r="AT129" s="96"/>
      <c r="AU129" s="92" t="s">
        <v>117</v>
      </c>
      <c r="AV129" s="96"/>
      <c r="AW129" s="96"/>
      <c r="AX129" s="96"/>
      <c r="AY129" s="96"/>
      <c r="AZ129" s="96"/>
      <c r="BA129" s="96"/>
      <c r="BB129" s="96"/>
      <c r="BC129" s="96"/>
      <c r="BD129" s="96"/>
      <c r="BE129" s="96"/>
      <c r="BF129" s="96"/>
      <c r="BG129" s="96"/>
      <c r="BH129" s="95"/>
      <c r="BI129" s="95"/>
      <c r="BJ129" s="106"/>
      <c r="BK129" s="106"/>
      <c r="BL129" s="106"/>
      <c r="BM129" s="106"/>
      <c r="BN129" s="94"/>
    </row>
    <row r="130" spans="2:66" ht="20.25" customHeight="1">
      <c r="B130" s="89"/>
      <c r="C130" s="89"/>
      <c r="D130" s="89"/>
      <c r="E130" s="89"/>
      <c r="F130" s="89"/>
      <c r="G130" s="98"/>
      <c r="H130" s="98"/>
      <c r="I130" s="98"/>
      <c r="J130" s="98"/>
      <c r="K130" s="98"/>
      <c r="L130" s="98"/>
      <c r="M130" s="97"/>
      <c r="N130" s="92"/>
      <c r="O130" s="1242" t="s">
        <v>116</v>
      </c>
      <c r="P130" s="1242"/>
      <c r="Q130" s="1242" t="s">
        <v>115</v>
      </c>
      <c r="R130" s="1242"/>
      <c r="S130" s="1242"/>
      <c r="T130" s="1242"/>
      <c r="U130" s="92"/>
      <c r="V130" s="1244" t="s">
        <v>114</v>
      </c>
      <c r="W130" s="1244"/>
      <c r="X130" s="1244"/>
      <c r="Y130" s="1244"/>
      <c r="Z130" s="91"/>
      <c r="AA130" s="105" t="s">
        <v>82</v>
      </c>
      <c r="AB130" s="105"/>
      <c r="AD130" s="96"/>
      <c r="AE130" s="1242" t="s">
        <v>116</v>
      </c>
      <c r="AF130" s="1242"/>
      <c r="AG130" s="1242" t="s">
        <v>115</v>
      </c>
      <c r="AH130" s="1242"/>
      <c r="AI130" s="1242"/>
      <c r="AJ130" s="1242"/>
      <c r="AK130" s="92"/>
      <c r="AL130" s="1244" t="s">
        <v>114</v>
      </c>
      <c r="AM130" s="1244"/>
      <c r="AN130" s="1244"/>
      <c r="AO130" s="1244"/>
      <c r="AP130" s="91"/>
      <c r="AQ130" s="105" t="s">
        <v>82</v>
      </c>
      <c r="AR130" s="105"/>
      <c r="AS130" s="96"/>
      <c r="AT130" s="96"/>
      <c r="AU130" s="96"/>
      <c r="AV130" s="96"/>
      <c r="AW130" s="96"/>
      <c r="AX130" s="96"/>
      <c r="AY130" s="96"/>
      <c r="AZ130" s="96"/>
      <c r="BA130" s="96"/>
      <c r="BB130" s="96"/>
      <c r="BC130" s="96"/>
      <c r="BD130" s="96"/>
      <c r="BE130" s="96"/>
      <c r="BF130" s="96"/>
      <c r="BG130" s="96"/>
      <c r="BH130" s="95"/>
      <c r="BI130" s="95"/>
      <c r="BJ130" s="106"/>
      <c r="BK130" s="106"/>
      <c r="BL130" s="106"/>
      <c r="BM130" s="106"/>
      <c r="BN130" s="94"/>
    </row>
    <row r="131" spans="2:66" ht="20.25" customHeight="1">
      <c r="B131" s="89"/>
      <c r="C131" s="89"/>
      <c r="D131" s="89"/>
      <c r="E131" s="89"/>
      <c r="F131" s="89"/>
      <c r="G131" s="98"/>
      <c r="H131" s="98"/>
      <c r="I131" s="98"/>
      <c r="J131" s="98"/>
      <c r="K131" s="98"/>
      <c r="L131" s="98"/>
      <c r="M131" s="97"/>
      <c r="N131" s="92"/>
      <c r="O131" s="1243"/>
      <c r="P131" s="1243"/>
      <c r="Q131" s="1243" t="s">
        <v>113</v>
      </c>
      <c r="R131" s="1243"/>
      <c r="S131" s="1243" t="s">
        <v>112</v>
      </c>
      <c r="T131" s="1243"/>
      <c r="U131" s="92"/>
      <c r="V131" s="1243" t="s">
        <v>113</v>
      </c>
      <c r="W131" s="1243"/>
      <c r="X131" s="1243" t="s">
        <v>112</v>
      </c>
      <c r="Y131" s="1243"/>
      <c r="Z131" s="91"/>
      <c r="AA131" s="105" t="s">
        <v>111</v>
      </c>
      <c r="AB131" s="105"/>
      <c r="AD131" s="96"/>
      <c r="AE131" s="1243"/>
      <c r="AF131" s="1243"/>
      <c r="AG131" s="1243" t="s">
        <v>113</v>
      </c>
      <c r="AH131" s="1243"/>
      <c r="AI131" s="1243" t="s">
        <v>112</v>
      </c>
      <c r="AJ131" s="1243"/>
      <c r="AK131" s="92"/>
      <c r="AL131" s="1243" t="s">
        <v>113</v>
      </c>
      <c r="AM131" s="1243"/>
      <c r="AN131" s="1243" t="s">
        <v>112</v>
      </c>
      <c r="AO131" s="1243"/>
      <c r="AP131" s="91"/>
      <c r="AQ131" s="105" t="s">
        <v>111</v>
      </c>
      <c r="AR131" s="105"/>
      <c r="AS131" s="96"/>
      <c r="AT131" s="96"/>
      <c r="AU131" s="104" t="s">
        <v>110</v>
      </c>
      <c r="AV131" s="104"/>
      <c r="AW131" s="104"/>
      <c r="AX131" s="104"/>
      <c r="AY131" s="91"/>
      <c r="AZ131" s="105" t="s">
        <v>109</v>
      </c>
      <c r="BA131" s="104"/>
      <c r="BB131" s="104"/>
      <c r="BC131" s="104"/>
      <c r="BD131" s="91"/>
      <c r="BE131" s="1243" t="s">
        <v>79</v>
      </c>
      <c r="BF131" s="1243"/>
      <c r="BG131" s="1243"/>
      <c r="BH131" s="1243"/>
      <c r="BI131" s="95"/>
      <c r="BJ131" s="92"/>
      <c r="BK131" s="92"/>
      <c r="BL131" s="92"/>
      <c r="BM131" s="92"/>
      <c r="BN131" s="94"/>
    </row>
    <row r="132" spans="2:66" ht="20.25" customHeight="1">
      <c r="B132" s="89"/>
      <c r="C132" s="89"/>
      <c r="D132" s="89"/>
      <c r="E132" s="89"/>
      <c r="F132" s="89"/>
      <c r="G132" s="98"/>
      <c r="H132" s="98"/>
      <c r="I132" s="98"/>
      <c r="J132" s="98"/>
      <c r="K132" s="98"/>
      <c r="L132" s="98"/>
      <c r="M132" s="97"/>
      <c r="N132" s="92"/>
      <c r="O132" s="1256" t="s">
        <v>108</v>
      </c>
      <c r="P132" s="1256"/>
      <c r="Q132" s="1257">
        <f>SUMIFS($BF$19:$BG$126,$G$19:$H$126,"看護職員",$M$19:$N$126,"A")+SUMIFS($BF$19:$BG$126,$I$19:$J$126,"看護職員",$K$19:$L$126,"A")</f>
        <v>0</v>
      </c>
      <c r="R132" s="1257"/>
      <c r="S132" s="1258">
        <f>SUMIFS($BH$19:$BI$126,$G$19:$H$126,"看護職員",$M$19:$N$126,"A")+SUMIFS($BH$19:$BI$126,$I$19:$J$126,"看護職員",$K$19:$L$126,"A")</f>
        <v>0</v>
      </c>
      <c r="T132" s="1258"/>
      <c r="U132" s="92"/>
      <c r="V132" s="1261">
        <v>0</v>
      </c>
      <c r="W132" s="1261"/>
      <c r="X132" s="1253">
        <v>0</v>
      </c>
      <c r="Y132" s="1253"/>
      <c r="Z132" s="91"/>
      <c r="AA132" s="1254">
        <v>0</v>
      </c>
      <c r="AB132" s="1255"/>
      <c r="AD132" s="96"/>
      <c r="AE132" s="1256" t="s">
        <v>108</v>
      </c>
      <c r="AF132" s="1256"/>
      <c r="AG132" s="1257">
        <f>SUMIFS($BF$19:$BG$126,$G$19:$H$126,"介護職員",$M$19:$N$126,"A")+SUMIFS($BF$19:$BG$126,$I$19:$J$126,"介護職員",$K$19:$L$126,"A")</f>
        <v>0</v>
      </c>
      <c r="AH132" s="1257"/>
      <c r="AI132" s="1258">
        <f>SUMIFS($BH$19:$BI$126,$G$19:$H$126,"介護職員",$M$19:$N$126,"A")+SUMIFS($BH$19:$BI$126,$I$19:$J$126,"介護職員",$K$19:$L$126,"A")</f>
        <v>0</v>
      </c>
      <c r="AJ132" s="1258"/>
      <c r="AK132" s="92"/>
      <c r="AL132" s="1261">
        <v>0</v>
      </c>
      <c r="AM132" s="1261"/>
      <c r="AN132" s="1253">
        <v>0</v>
      </c>
      <c r="AO132" s="1253"/>
      <c r="AP132" s="91"/>
      <c r="AQ132" s="1254">
        <v>0</v>
      </c>
      <c r="AR132" s="1255"/>
      <c r="AS132" s="96"/>
      <c r="AT132" s="96"/>
      <c r="AU132" s="1259">
        <f>Y146</f>
        <v>0</v>
      </c>
      <c r="AV132" s="1256"/>
      <c r="AW132" s="1256"/>
      <c r="AX132" s="1256"/>
      <c r="AY132" s="90" t="s">
        <v>107</v>
      </c>
      <c r="AZ132" s="1259">
        <f>AO146</f>
        <v>0</v>
      </c>
      <c r="BA132" s="1260"/>
      <c r="BB132" s="1260"/>
      <c r="BC132" s="1260"/>
      <c r="BD132" s="90" t="s">
        <v>106</v>
      </c>
      <c r="BE132" s="1262">
        <f>ROUNDDOWN(AU132+AZ132,1)</f>
        <v>0</v>
      </c>
      <c r="BF132" s="1262"/>
      <c r="BG132" s="1262"/>
      <c r="BH132" s="1262"/>
      <c r="BI132" s="95"/>
      <c r="BJ132" s="103"/>
      <c r="BK132" s="103"/>
      <c r="BL132" s="103"/>
      <c r="BM132" s="103"/>
      <c r="BN132" s="94"/>
    </row>
    <row r="133" spans="2:66" ht="20.25" customHeight="1">
      <c r="B133" s="89"/>
      <c r="C133" s="89"/>
      <c r="D133" s="89"/>
      <c r="E133" s="89"/>
      <c r="F133" s="89"/>
      <c r="G133" s="98"/>
      <c r="H133" s="98"/>
      <c r="I133" s="98"/>
      <c r="J133" s="98"/>
      <c r="K133" s="98"/>
      <c r="L133" s="98"/>
      <c r="M133" s="97"/>
      <c r="N133" s="92"/>
      <c r="O133" s="1256" t="s">
        <v>105</v>
      </c>
      <c r="P133" s="1256"/>
      <c r="Q133" s="1257">
        <f>SUMIFS($BF$19:$BG$126,$G$19:$H$126,"看護職員",$M$19:$N$126,"B")+SUMIFS($BF$19:$BG$126,$I$19:$J$126,"看護職員",$K$19:$L$126,"B")</f>
        <v>0</v>
      </c>
      <c r="R133" s="1257"/>
      <c r="S133" s="1258">
        <f>SUMIFS($BH$19:$BI$126,$G$19:$H$126,"看護職員",$M$19:$N$126,"B")+SUMIFS($BH$19:$BI$126,$I$19:$J$126,"看護職員",$K$19:$L$126,"B")</f>
        <v>0</v>
      </c>
      <c r="T133" s="1258"/>
      <c r="U133" s="92"/>
      <c r="V133" s="1261">
        <v>0</v>
      </c>
      <c r="W133" s="1261"/>
      <c r="X133" s="1253">
        <v>0</v>
      </c>
      <c r="Y133" s="1253"/>
      <c r="Z133" s="91"/>
      <c r="AA133" s="1254">
        <v>0</v>
      </c>
      <c r="AB133" s="1255"/>
      <c r="AD133" s="96"/>
      <c r="AE133" s="1256" t="s">
        <v>105</v>
      </c>
      <c r="AF133" s="1256"/>
      <c r="AG133" s="1257">
        <f>SUMIFS($BF$19:$BG$126,$G$19:$H$126,"介護職員",$M$19:$N$126,"B")+SUMIFS($BF$19:$BG$126,$I$19:$J$126,"介護職員",$K$19:$L$126,"B")</f>
        <v>0</v>
      </c>
      <c r="AH133" s="1257"/>
      <c r="AI133" s="1258">
        <f>SUMIFS($BH$19:$BI$126,$G$19:$H$126,"看護職員",$M$19:$N$126,"B")+SUMIFS($BH$19:$BI$126,$I$19:$J$126,"看護職員",$K$19:$L$126,"B")</f>
        <v>0</v>
      </c>
      <c r="AJ133" s="1258"/>
      <c r="AK133" s="92"/>
      <c r="AL133" s="1261">
        <v>0</v>
      </c>
      <c r="AM133" s="1261"/>
      <c r="AN133" s="1253">
        <v>0</v>
      </c>
      <c r="AO133" s="1253"/>
      <c r="AP133" s="91"/>
      <c r="AQ133" s="1254">
        <v>0</v>
      </c>
      <c r="AR133" s="1255"/>
      <c r="AS133" s="96"/>
      <c r="AT133" s="96"/>
      <c r="AU133" s="96"/>
      <c r="AV133" s="96"/>
      <c r="AW133" s="96"/>
      <c r="AX133" s="96"/>
      <c r="AY133" s="96"/>
      <c r="AZ133" s="96"/>
      <c r="BA133" s="96"/>
      <c r="BB133" s="96"/>
      <c r="BC133" s="96"/>
      <c r="BD133" s="96"/>
      <c r="BE133" s="96"/>
      <c r="BF133" s="96"/>
      <c r="BG133" s="96"/>
      <c r="BH133" s="95"/>
      <c r="BI133" s="95"/>
      <c r="BJ133" s="94"/>
      <c r="BK133" s="94"/>
      <c r="BL133" s="94"/>
      <c r="BM133" s="94"/>
      <c r="BN133" s="94"/>
    </row>
    <row r="134" spans="2:66" ht="20.25" customHeight="1">
      <c r="B134" s="89"/>
      <c r="C134" s="89"/>
      <c r="D134" s="89"/>
      <c r="E134" s="89"/>
      <c r="F134" s="89"/>
      <c r="G134" s="98"/>
      <c r="H134" s="98"/>
      <c r="I134" s="98"/>
      <c r="J134" s="98"/>
      <c r="K134" s="98"/>
      <c r="L134" s="98"/>
      <c r="M134" s="97"/>
      <c r="N134" s="92"/>
      <c r="O134" s="1256" t="s">
        <v>104</v>
      </c>
      <c r="P134" s="1256"/>
      <c r="Q134" s="1257">
        <f>SUMIFS($BF$19:$BG$126,$G$19:$H$126,"看護職員",$M$19:$N$126,"C")+SUMIFS($BF$19:$BG$126,$I$19:$J$126,"看護職員",$K$19:$L$126,"C")</f>
        <v>0</v>
      </c>
      <c r="R134" s="1257"/>
      <c r="S134" s="1258">
        <f>SUMIFS($BH$19:$BI$126,$G$19:$H$126,"看護職員",$M$19:$N$126,"C")+SUMIFS($BH$19:$BI$126,$I$19:$J$126,"看護職員",$K$19:$L$126,"C")</f>
        <v>0</v>
      </c>
      <c r="T134" s="1258"/>
      <c r="U134" s="92"/>
      <c r="V134" s="1261">
        <v>0</v>
      </c>
      <c r="W134" s="1261"/>
      <c r="X134" s="1263">
        <v>0</v>
      </c>
      <c r="Y134" s="1263"/>
      <c r="Z134" s="91"/>
      <c r="AA134" s="1264" t="s">
        <v>102</v>
      </c>
      <c r="AB134" s="1265"/>
      <c r="AD134" s="96"/>
      <c r="AE134" s="1256" t="s">
        <v>104</v>
      </c>
      <c r="AF134" s="1256"/>
      <c r="AG134" s="1257">
        <f>SUMIFS($BF$19:$BG$126,$G$19:$H$126,"介護職員",$M$19:$N$126,"C")+SUMIFS($BF$19:$BG$126,$I$19:$J$126,"介護職員",$K$19:$L$126,"C")</f>
        <v>0</v>
      </c>
      <c r="AH134" s="1257"/>
      <c r="AI134" s="1258">
        <f>SUMIFS($BH$19:$BI$126,$G$19:$H$126,"介護職員",$M$19:$N$126,"C")+SUMIFS($BH$19:$BI$126,$I$19:$J$126,"介護職員",$K$19:$L$126,"C")</f>
        <v>0</v>
      </c>
      <c r="AJ134" s="1258"/>
      <c r="AK134" s="92"/>
      <c r="AL134" s="1261">
        <v>0</v>
      </c>
      <c r="AM134" s="1261"/>
      <c r="AN134" s="1263">
        <v>0</v>
      </c>
      <c r="AO134" s="1263"/>
      <c r="AP134" s="91"/>
      <c r="AQ134" s="1264" t="s">
        <v>102</v>
      </c>
      <c r="AR134" s="1265"/>
      <c r="AS134" s="96"/>
      <c r="AT134" s="96"/>
      <c r="AU134" s="96"/>
      <c r="AV134" s="96"/>
      <c r="AW134" s="96"/>
      <c r="AX134" s="96"/>
      <c r="AY134" s="96"/>
      <c r="AZ134" s="96"/>
      <c r="BA134" s="96"/>
      <c r="BB134" s="96"/>
      <c r="BC134" s="96"/>
      <c r="BD134" s="96"/>
      <c r="BE134" s="96"/>
      <c r="BF134" s="96"/>
      <c r="BG134" s="96"/>
      <c r="BH134" s="95"/>
      <c r="BI134" s="95"/>
      <c r="BJ134" s="94"/>
      <c r="BK134" s="94"/>
      <c r="BL134" s="94"/>
      <c r="BM134" s="94"/>
      <c r="BN134" s="94"/>
    </row>
    <row r="135" spans="2:66" ht="20.25" customHeight="1">
      <c r="B135" s="89"/>
      <c r="C135" s="89"/>
      <c r="D135" s="89"/>
      <c r="E135" s="89"/>
      <c r="F135" s="89"/>
      <c r="G135" s="98"/>
      <c r="H135" s="98"/>
      <c r="I135" s="98"/>
      <c r="J135" s="98"/>
      <c r="K135" s="98"/>
      <c r="L135" s="98"/>
      <c r="M135" s="97"/>
      <c r="N135" s="92"/>
      <c r="O135" s="1256" t="s">
        <v>103</v>
      </c>
      <c r="P135" s="1256"/>
      <c r="Q135" s="1257">
        <f>SUMIFS($BF$19:$BG$126,$G$19:$H$126,"看護職員",$M$19:$N$126,"D")+SUMIFS($BF$19:$BG$126,$I$19:$J$126,"看護職員",$K$19:$L$126,"D")</f>
        <v>0</v>
      </c>
      <c r="R135" s="1257"/>
      <c r="S135" s="1258">
        <f>SUMIFS($BH$19:$BI$126,$G$19:$H$126,"看護職員",$M$19:$N$126,"D")+SUMIFS($BH$19:$BI$126,$I$19:$J$126,"看護職員",$K$19:$L$126,"D")</f>
        <v>0</v>
      </c>
      <c r="T135" s="1258"/>
      <c r="U135" s="92"/>
      <c r="V135" s="1261">
        <v>0</v>
      </c>
      <c r="W135" s="1261"/>
      <c r="X135" s="1263">
        <v>0</v>
      </c>
      <c r="Y135" s="1263"/>
      <c r="Z135" s="91"/>
      <c r="AA135" s="1264" t="s">
        <v>102</v>
      </c>
      <c r="AB135" s="1265"/>
      <c r="AD135" s="96"/>
      <c r="AE135" s="1256" t="s">
        <v>103</v>
      </c>
      <c r="AF135" s="1256"/>
      <c r="AG135" s="1257">
        <f>SUMIFS($BF$19:$BG$126,$G$19:$H$126,"介護職員",$M$19:$N$126,"D")+SUMIFS($BF$19:$BG$126,$I$19:$J$126,"介護職員",$K$19:$L$126,"D")</f>
        <v>0</v>
      </c>
      <c r="AH135" s="1257"/>
      <c r="AI135" s="1258">
        <f>SUMIFS($BH$19:$BI$126,$G$19:$H$126,"介護職員",$M$19:$N$126,"D")+SUMIFS($BH$19:$BI$126,$I$19:$J$126,"介護職員",$K$19:$L$126,"D")</f>
        <v>0</v>
      </c>
      <c r="AJ135" s="1258"/>
      <c r="AK135" s="92"/>
      <c r="AL135" s="1261">
        <v>0</v>
      </c>
      <c r="AM135" s="1261"/>
      <c r="AN135" s="1263">
        <v>0</v>
      </c>
      <c r="AO135" s="1263"/>
      <c r="AP135" s="91"/>
      <c r="AQ135" s="1264" t="s">
        <v>102</v>
      </c>
      <c r="AR135" s="1265"/>
      <c r="AS135" s="96"/>
      <c r="AT135" s="96"/>
      <c r="AU135" s="92" t="s">
        <v>101</v>
      </c>
      <c r="AV135" s="92"/>
      <c r="AW135" s="92"/>
      <c r="AX135" s="92"/>
      <c r="AY135" s="92"/>
      <c r="AZ135" s="92"/>
      <c r="BA135" s="96"/>
      <c r="BB135" s="96"/>
      <c r="BC135" s="96"/>
      <c r="BD135" s="96"/>
      <c r="BE135" s="96"/>
      <c r="BF135" s="96"/>
      <c r="BG135" s="96"/>
      <c r="BH135" s="95"/>
      <c r="BI135" s="95"/>
      <c r="BJ135" s="94"/>
      <c r="BK135" s="94"/>
      <c r="BL135" s="94"/>
      <c r="BM135" s="94"/>
      <c r="BN135" s="94"/>
    </row>
    <row r="136" spans="2:66" ht="20.25" customHeight="1">
      <c r="B136" s="89"/>
      <c r="C136" s="89"/>
      <c r="D136" s="89"/>
      <c r="E136" s="89"/>
      <c r="F136" s="89"/>
      <c r="G136" s="98"/>
      <c r="H136" s="98"/>
      <c r="I136" s="98"/>
      <c r="J136" s="98"/>
      <c r="K136" s="98"/>
      <c r="L136" s="98"/>
      <c r="M136" s="97"/>
      <c r="N136" s="92"/>
      <c r="O136" s="1256" t="s">
        <v>79</v>
      </c>
      <c r="P136" s="1256"/>
      <c r="Q136" s="1257">
        <f>SUM(Q132:R135)</f>
        <v>0</v>
      </c>
      <c r="R136" s="1257"/>
      <c r="S136" s="1258">
        <f>SUM(S132:T135)</f>
        <v>0</v>
      </c>
      <c r="T136" s="1258"/>
      <c r="U136" s="92"/>
      <c r="V136" s="1257">
        <f>SUM(V132:W135)</f>
        <v>0</v>
      </c>
      <c r="W136" s="1257"/>
      <c r="X136" s="1258">
        <f>SUM(X132:Y135)</f>
        <v>0</v>
      </c>
      <c r="Y136" s="1258"/>
      <c r="Z136" s="91"/>
      <c r="AA136" s="1266">
        <f>SUM(AA132:AB133)</f>
        <v>0</v>
      </c>
      <c r="AB136" s="1267"/>
      <c r="AD136" s="96"/>
      <c r="AE136" s="1256" t="s">
        <v>79</v>
      </c>
      <c r="AF136" s="1256"/>
      <c r="AG136" s="1257">
        <f>SUM(AG132:AH135)</f>
        <v>0</v>
      </c>
      <c r="AH136" s="1257"/>
      <c r="AI136" s="1258">
        <f>SUM(AI132:AJ135)</f>
        <v>0</v>
      </c>
      <c r="AJ136" s="1258"/>
      <c r="AK136" s="92"/>
      <c r="AL136" s="1257">
        <f>SUM(AL132:AM135)</f>
        <v>0</v>
      </c>
      <c r="AM136" s="1257"/>
      <c r="AN136" s="1258">
        <f>SUM(AN132:AO135)</f>
        <v>0</v>
      </c>
      <c r="AO136" s="1258"/>
      <c r="AP136" s="91"/>
      <c r="AQ136" s="1266">
        <f>SUM(AQ132:AR133)</f>
        <v>0</v>
      </c>
      <c r="AR136" s="1267"/>
      <c r="AS136" s="96"/>
      <c r="AT136" s="96"/>
      <c r="AU136" s="1256" t="s">
        <v>100</v>
      </c>
      <c r="AV136" s="1256"/>
      <c r="AW136" s="1256" t="s">
        <v>99</v>
      </c>
      <c r="AX136" s="1256"/>
      <c r="AY136" s="1256"/>
      <c r="AZ136" s="1256"/>
      <c r="BA136" s="96"/>
      <c r="BB136" s="96"/>
      <c r="BC136" s="96"/>
      <c r="BD136" s="96"/>
      <c r="BE136" s="96"/>
      <c r="BF136" s="96"/>
      <c r="BG136" s="96"/>
      <c r="BH136" s="95"/>
      <c r="BI136" s="95"/>
      <c r="BJ136" s="94"/>
      <c r="BK136" s="94"/>
      <c r="BL136" s="94"/>
      <c r="BM136" s="94"/>
      <c r="BN136" s="94"/>
    </row>
    <row r="137" spans="2:66" ht="20.25" customHeight="1">
      <c r="B137" s="89"/>
      <c r="C137" s="89"/>
      <c r="D137" s="89"/>
      <c r="E137" s="89"/>
      <c r="F137" s="89"/>
      <c r="G137" s="98"/>
      <c r="H137" s="98"/>
      <c r="I137" s="98"/>
      <c r="J137" s="98"/>
      <c r="K137" s="98"/>
      <c r="L137" s="98"/>
      <c r="M137" s="97"/>
      <c r="N137" s="97"/>
      <c r="O137" s="98"/>
      <c r="P137" s="98"/>
      <c r="Q137" s="98"/>
      <c r="R137" s="98"/>
      <c r="S137" s="94"/>
      <c r="T137" s="94"/>
      <c r="U137" s="94"/>
      <c r="V137" s="102"/>
      <c r="W137" s="102"/>
      <c r="X137" s="102"/>
      <c r="Y137" s="101"/>
      <c r="Z137" s="100"/>
      <c r="AA137" s="96"/>
      <c r="AB137" s="96"/>
      <c r="AC137" s="96"/>
      <c r="AD137" s="96"/>
      <c r="AE137" s="98"/>
      <c r="AF137" s="98"/>
      <c r="AG137" s="98"/>
      <c r="AH137" s="98"/>
      <c r="AI137" s="94"/>
      <c r="AJ137" s="94"/>
      <c r="AK137" s="94"/>
      <c r="AL137" s="102"/>
      <c r="AM137" s="102"/>
      <c r="AN137" s="102"/>
      <c r="AO137" s="101"/>
      <c r="AP137" s="100"/>
      <c r="AQ137" s="96"/>
      <c r="AR137" s="96"/>
      <c r="AS137" s="96"/>
      <c r="AT137" s="96"/>
      <c r="AU137" s="1256" t="s">
        <v>98</v>
      </c>
      <c r="AV137" s="1256"/>
      <c r="AW137" s="1256" t="s">
        <v>97</v>
      </c>
      <c r="AX137" s="1256"/>
      <c r="AY137" s="1256"/>
      <c r="AZ137" s="1256"/>
      <c r="BA137" s="96"/>
      <c r="BB137" s="96"/>
      <c r="BC137" s="96"/>
      <c r="BD137" s="96"/>
      <c r="BE137" s="96"/>
      <c r="BF137" s="96"/>
      <c r="BG137" s="96"/>
      <c r="BH137" s="95"/>
      <c r="BI137" s="95"/>
      <c r="BJ137" s="94"/>
      <c r="BK137" s="94"/>
      <c r="BL137" s="94"/>
      <c r="BM137" s="94"/>
      <c r="BN137" s="94"/>
    </row>
    <row r="138" spans="2:66" ht="20.25" customHeight="1">
      <c r="B138" s="89"/>
      <c r="C138" s="89"/>
      <c r="D138" s="89"/>
      <c r="E138" s="89"/>
      <c r="F138" s="89"/>
      <c r="G138" s="98"/>
      <c r="H138" s="98"/>
      <c r="I138" s="98"/>
      <c r="J138" s="98"/>
      <c r="K138" s="98"/>
      <c r="L138" s="98"/>
      <c r="M138" s="97"/>
      <c r="N138" s="97"/>
      <c r="O138" s="93" t="s">
        <v>96</v>
      </c>
      <c r="P138" s="92"/>
      <c r="Q138" s="92"/>
      <c r="R138" s="92"/>
      <c r="S138" s="92"/>
      <c r="T138" s="92"/>
      <c r="U138" s="92"/>
      <c r="V138" s="92"/>
      <c r="W138" s="92"/>
      <c r="X138" s="99"/>
      <c r="Y138" s="99"/>
      <c r="Z138" s="92"/>
      <c r="AA138" s="92"/>
      <c r="AB138" s="92"/>
      <c r="AC138" s="96"/>
      <c r="AD138" s="96"/>
      <c r="AE138" s="93" t="s">
        <v>96</v>
      </c>
      <c r="AF138" s="92"/>
      <c r="AG138" s="92"/>
      <c r="AH138" s="92"/>
      <c r="AI138" s="92"/>
      <c r="AJ138" s="92"/>
      <c r="AK138" s="92"/>
      <c r="AL138" s="92"/>
      <c r="AM138" s="92"/>
      <c r="AN138" s="99"/>
      <c r="AO138" s="99"/>
      <c r="AP138" s="92"/>
      <c r="AQ138" s="92"/>
      <c r="AR138" s="92"/>
      <c r="AS138" s="96"/>
      <c r="AT138" s="96"/>
      <c r="AU138" s="1256" t="s">
        <v>95</v>
      </c>
      <c r="AV138" s="1256"/>
      <c r="AW138" s="1256" t="s">
        <v>94</v>
      </c>
      <c r="AX138" s="1256"/>
      <c r="AY138" s="1256"/>
      <c r="AZ138" s="1256"/>
      <c r="BA138" s="96"/>
      <c r="BB138" s="96"/>
      <c r="BC138" s="96"/>
      <c r="BD138" s="96"/>
      <c r="BE138" s="96"/>
      <c r="BF138" s="96"/>
      <c r="BG138" s="96"/>
      <c r="BH138" s="95"/>
      <c r="BI138" s="95"/>
      <c r="BJ138" s="94"/>
      <c r="BK138" s="94"/>
      <c r="BL138" s="94"/>
      <c r="BM138" s="94"/>
      <c r="BN138" s="94"/>
    </row>
    <row r="139" spans="2:66" ht="20.25" customHeight="1">
      <c r="B139" s="89"/>
      <c r="C139" s="89"/>
      <c r="D139" s="89"/>
      <c r="E139" s="89"/>
      <c r="F139" s="89"/>
      <c r="G139" s="98"/>
      <c r="H139" s="98"/>
      <c r="I139" s="98"/>
      <c r="J139" s="98"/>
      <c r="K139" s="98"/>
      <c r="L139" s="98"/>
      <c r="M139" s="97"/>
      <c r="N139" s="97"/>
      <c r="O139" s="92" t="s">
        <v>93</v>
      </c>
      <c r="P139" s="92"/>
      <c r="Q139" s="92"/>
      <c r="R139" s="92"/>
      <c r="S139" s="92"/>
      <c r="T139" s="92" t="s">
        <v>92</v>
      </c>
      <c r="U139" s="92"/>
      <c r="V139" s="92"/>
      <c r="W139" s="92"/>
      <c r="X139" s="93"/>
      <c r="Y139" s="92"/>
      <c r="Z139" s="92"/>
      <c r="AA139" s="92"/>
      <c r="AB139" s="92"/>
      <c r="AC139" s="96"/>
      <c r="AD139" s="96"/>
      <c r="AE139" s="92" t="s">
        <v>93</v>
      </c>
      <c r="AF139" s="92"/>
      <c r="AG139" s="92"/>
      <c r="AH139" s="92"/>
      <c r="AI139" s="92"/>
      <c r="AJ139" s="92" t="s">
        <v>92</v>
      </c>
      <c r="AK139" s="92"/>
      <c r="AL139" s="92"/>
      <c r="AM139" s="92"/>
      <c r="AN139" s="93"/>
      <c r="AO139" s="92"/>
      <c r="AP139" s="92"/>
      <c r="AQ139" s="92"/>
      <c r="AR139" s="92"/>
      <c r="AS139" s="96"/>
      <c r="AT139" s="96"/>
      <c r="AU139" s="1256" t="s">
        <v>91</v>
      </c>
      <c r="AV139" s="1256"/>
      <c r="AW139" s="1256" t="s">
        <v>90</v>
      </c>
      <c r="AX139" s="1256"/>
      <c r="AY139" s="1256"/>
      <c r="AZ139" s="1256"/>
      <c r="BA139" s="96"/>
      <c r="BB139" s="96"/>
      <c r="BC139" s="96"/>
      <c r="BD139" s="96"/>
      <c r="BE139" s="96"/>
      <c r="BF139" s="96"/>
      <c r="BG139" s="96"/>
      <c r="BH139" s="95"/>
      <c r="BI139" s="95"/>
      <c r="BJ139" s="94"/>
      <c r="BK139" s="94"/>
      <c r="BL139" s="94"/>
      <c r="BM139" s="94"/>
      <c r="BN139" s="94"/>
    </row>
    <row r="140" spans="2:66" ht="20.25" customHeight="1">
      <c r="B140" s="89"/>
      <c r="C140" s="89"/>
      <c r="D140" s="89"/>
      <c r="E140" s="89"/>
      <c r="F140" s="89"/>
      <c r="G140" s="98"/>
      <c r="H140" s="98"/>
      <c r="I140" s="98"/>
      <c r="J140" s="98"/>
      <c r="K140" s="98"/>
      <c r="L140" s="98"/>
      <c r="M140" s="97"/>
      <c r="N140" s="97"/>
      <c r="O140" s="92" t="str">
        <f>IF($BI$3="計画","対象時間数（週平均）","対象時間数（当月合計）")</f>
        <v>対象時間数（週平均）</v>
      </c>
      <c r="P140" s="92"/>
      <c r="Q140" s="92"/>
      <c r="R140" s="92"/>
      <c r="S140" s="92"/>
      <c r="T140" s="92" t="str">
        <f>IF($BI$3="計画","週に勤務すべき時間数","当月に勤務すべき時間数")</f>
        <v>週に勤務すべき時間数</v>
      </c>
      <c r="U140" s="92"/>
      <c r="V140" s="92"/>
      <c r="W140" s="92"/>
      <c r="X140" s="93"/>
      <c r="Y140" s="92" t="s">
        <v>89</v>
      </c>
      <c r="Z140" s="92"/>
      <c r="AA140" s="92"/>
      <c r="AB140" s="92"/>
      <c r="AC140" s="96"/>
      <c r="AD140" s="96"/>
      <c r="AE140" s="92" t="str">
        <f>IF($BI$3="計画","対象時間数（週平均）","対象時間数（当月合計）")</f>
        <v>対象時間数（週平均）</v>
      </c>
      <c r="AF140" s="92"/>
      <c r="AG140" s="92"/>
      <c r="AH140" s="92"/>
      <c r="AI140" s="92"/>
      <c r="AJ140" s="92" t="str">
        <f>IF($BI$3="計画","週に勤務すべき時間数","当月に勤務すべき時間数")</f>
        <v>週に勤務すべき時間数</v>
      </c>
      <c r="AK140" s="92"/>
      <c r="AL140" s="92"/>
      <c r="AM140" s="92"/>
      <c r="AN140" s="93"/>
      <c r="AO140" s="92" t="s">
        <v>89</v>
      </c>
      <c r="AP140" s="92"/>
      <c r="AQ140" s="92"/>
      <c r="AR140" s="92"/>
      <c r="AS140" s="96"/>
      <c r="AT140" s="96"/>
      <c r="AU140" s="1256" t="s">
        <v>88</v>
      </c>
      <c r="AV140" s="1256"/>
      <c r="AW140" s="1256" t="s">
        <v>87</v>
      </c>
      <c r="AX140" s="1256"/>
      <c r="AY140" s="1256"/>
      <c r="AZ140" s="1256"/>
      <c r="BA140" s="96"/>
      <c r="BB140" s="96"/>
      <c r="BC140" s="96"/>
      <c r="BD140" s="96"/>
      <c r="BE140" s="96"/>
      <c r="BF140" s="96"/>
      <c r="BG140" s="96"/>
      <c r="BH140" s="95"/>
      <c r="BI140" s="95"/>
      <c r="BJ140" s="94"/>
      <c r="BK140" s="94"/>
      <c r="BL140" s="94"/>
      <c r="BM140" s="94"/>
      <c r="BN140" s="94"/>
    </row>
    <row r="141" spans="2:66" ht="20.25" customHeight="1">
      <c r="O141" s="1271">
        <f>IF($BI$3="計画",X136,V136)</f>
        <v>0</v>
      </c>
      <c r="P141" s="1256"/>
      <c r="Q141" s="1256"/>
      <c r="R141" s="1256"/>
      <c r="S141" s="90" t="s">
        <v>86</v>
      </c>
      <c r="T141" s="1256">
        <f>IF($BI$3="計画",$BE$5,$BI$5)</f>
        <v>40</v>
      </c>
      <c r="U141" s="1256"/>
      <c r="V141" s="1256"/>
      <c r="W141" s="1256"/>
      <c r="X141" s="90" t="s">
        <v>77</v>
      </c>
      <c r="Y141" s="1268">
        <f>ROUNDDOWN(O141/T141,1)</f>
        <v>0</v>
      </c>
      <c r="Z141" s="1268"/>
      <c r="AA141" s="1268"/>
      <c r="AB141" s="1268"/>
      <c r="AE141" s="1271">
        <f>IF($BI$3="計画",AN136,AL136)</f>
        <v>0</v>
      </c>
      <c r="AF141" s="1256"/>
      <c r="AG141" s="1256"/>
      <c r="AH141" s="1256"/>
      <c r="AI141" s="90" t="s">
        <v>86</v>
      </c>
      <c r="AJ141" s="1256">
        <f>IF($BI$3="計画",$BE$5,$BI$5)</f>
        <v>40</v>
      </c>
      <c r="AK141" s="1256"/>
      <c r="AL141" s="1256"/>
      <c r="AM141" s="1256"/>
      <c r="AN141" s="90" t="s">
        <v>77</v>
      </c>
      <c r="AO141" s="1268">
        <f>ROUNDDOWN(AE141/AJ141,1)</f>
        <v>0</v>
      </c>
      <c r="AP141" s="1268"/>
      <c r="AQ141" s="1268"/>
      <c r="AR141" s="1268"/>
    </row>
    <row r="142" spans="2:66" ht="20.25" customHeight="1">
      <c r="O142" s="92"/>
      <c r="P142" s="92"/>
      <c r="Q142" s="92"/>
      <c r="R142" s="92"/>
      <c r="S142" s="92"/>
      <c r="T142" s="92"/>
      <c r="U142" s="92"/>
      <c r="V142" s="92"/>
      <c r="W142" s="92"/>
      <c r="X142" s="93"/>
      <c r="Y142" s="92" t="s">
        <v>85</v>
      </c>
      <c r="Z142" s="92"/>
      <c r="AA142" s="92"/>
      <c r="AB142" s="92"/>
      <c r="AE142" s="92"/>
      <c r="AF142" s="92"/>
      <c r="AG142" s="92"/>
      <c r="AH142" s="92"/>
      <c r="AI142" s="92"/>
      <c r="AJ142" s="92"/>
      <c r="AK142" s="92"/>
      <c r="AL142" s="92"/>
      <c r="AM142" s="92"/>
      <c r="AN142" s="93"/>
      <c r="AO142" s="92" t="s">
        <v>85</v>
      </c>
      <c r="AP142" s="92"/>
      <c r="AQ142" s="92"/>
      <c r="AR142" s="92"/>
    </row>
    <row r="143" spans="2:66" ht="20.25" customHeight="1">
      <c r="O143" s="92" t="s">
        <v>84</v>
      </c>
      <c r="P143" s="92"/>
      <c r="Q143" s="92"/>
      <c r="R143" s="92"/>
      <c r="S143" s="92"/>
      <c r="T143" s="92"/>
      <c r="U143" s="92"/>
      <c r="V143" s="92"/>
      <c r="W143" s="92"/>
      <c r="X143" s="93"/>
      <c r="Y143" s="92"/>
      <c r="Z143" s="92"/>
      <c r="AA143" s="92"/>
      <c r="AB143" s="92"/>
      <c r="AE143" s="92" t="s">
        <v>83</v>
      </c>
      <c r="AF143" s="92"/>
      <c r="AG143" s="92"/>
      <c r="AH143" s="92"/>
      <c r="AI143" s="92"/>
      <c r="AJ143" s="92"/>
      <c r="AK143" s="92"/>
      <c r="AL143" s="92"/>
      <c r="AM143" s="92"/>
      <c r="AN143" s="93"/>
      <c r="AO143" s="92"/>
      <c r="AP143" s="92"/>
      <c r="AQ143" s="92"/>
      <c r="AR143" s="92"/>
    </row>
    <row r="144" spans="2:66" ht="20.25" customHeight="1">
      <c r="O144" s="92" t="s">
        <v>82</v>
      </c>
      <c r="P144" s="92"/>
      <c r="Q144" s="92"/>
      <c r="R144" s="92"/>
      <c r="S144" s="92"/>
      <c r="T144" s="92"/>
      <c r="U144" s="92"/>
      <c r="V144" s="92"/>
      <c r="W144" s="92"/>
      <c r="X144" s="93"/>
      <c r="Y144" s="1242"/>
      <c r="Z144" s="1242"/>
      <c r="AA144" s="1242"/>
      <c r="AB144" s="1242"/>
      <c r="AE144" s="92" t="s">
        <v>82</v>
      </c>
      <c r="AF144" s="92"/>
      <c r="AG144" s="92"/>
      <c r="AH144" s="92"/>
      <c r="AI144" s="92"/>
      <c r="AJ144" s="92"/>
      <c r="AK144" s="92"/>
      <c r="AL144" s="92"/>
      <c r="AM144" s="92"/>
      <c r="AN144" s="93"/>
      <c r="AO144" s="1242"/>
      <c r="AP144" s="1242"/>
      <c r="AQ144" s="1242"/>
      <c r="AR144" s="1242"/>
    </row>
    <row r="145" spans="15:46" ht="20.25" customHeight="1">
      <c r="O145" s="91" t="s">
        <v>81</v>
      </c>
      <c r="P145" s="91"/>
      <c r="Q145" s="91"/>
      <c r="R145" s="91"/>
      <c r="S145" s="91"/>
      <c r="T145" s="92" t="s">
        <v>80</v>
      </c>
      <c r="U145" s="91"/>
      <c r="V145" s="91"/>
      <c r="W145" s="91"/>
      <c r="X145" s="91"/>
      <c r="Y145" s="1243" t="s">
        <v>79</v>
      </c>
      <c r="Z145" s="1243"/>
      <c r="AA145" s="1243"/>
      <c r="AB145" s="1243"/>
      <c r="AE145" s="91" t="s">
        <v>81</v>
      </c>
      <c r="AF145" s="91"/>
      <c r="AG145" s="91"/>
      <c r="AH145" s="91"/>
      <c r="AI145" s="91"/>
      <c r="AJ145" s="92" t="s">
        <v>80</v>
      </c>
      <c r="AK145" s="91"/>
      <c r="AL145" s="91"/>
      <c r="AM145" s="91"/>
      <c r="AN145" s="91"/>
      <c r="AO145" s="1243" t="s">
        <v>79</v>
      </c>
      <c r="AP145" s="1243"/>
      <c r="AQ145" s="1243"/>
      <c r="AR145" s="1243"/>
    </row>
    <row r="146" spans="15:46" ht="20.25" customHeight="1">
      <c r="O146" s="1256">
        <f>AA136</f>
        <v>0</v>
      </c>
      <c r="P146" s="1256"/>
      <c r="Q146" s="1256"/>
      <c r="R146" s="1256"/>
      <c r="S146" s="90" t="s">
        <v>78</v>
      </c>
      <c r="T146" s="1268">
        <f>Y141</f>
        <v>0</v>
      </c>
      <c r="U146" s="1268"/>
      <c r="V146" s="1268"/>
      <c r="W146" s="1268"/>
      <c r="X146" s="90" t="s">
        <v>77</v>
      </c>
      <c r="Y146" s="1262">
        <f>ROUNDDOWN(O146+T146,1)</f>
        <v>0</v>
      </c>
      <c r="Z146" s="1262"/>
      <c r="AA146" s="1262"/>
      <c r="AB146" s="1262"/>
      <c r="AC146" s="88"/>
      <c r="AD146" s="88"/>
      <c r="AE146" s="1269">
        <f>AQ136</f>
        <v>0</v>
      </c>
      <c r="AF146" s="1269"/>
      <c r="AG146" s="1269"/>
      <c r="AH146" s="1269"/>
      <c r="AI146" s="89" t="s">
        <v>78</v>
      </c>
      <c r="AJ146" s="1270">
        <f>AO141</f>
        <v>0</v>
      </c>
      <c r="AK146" s="1270"/>
      <c r="AL146" s="1270"/>
      <c r="AM146" s="1270"/>
      <c r="AN146" s="89" t="s">
        <v>77</v>
      </c>
      <c r="AO146" s="1262">
        <f>ROUNDDOWN(AE146+AJ146,1)</f>
        <v>0</v>
      </c>
      <c r="AP146" s="1262"/>
      <c r="AQ146" s="1262"/>
      <c r="AR146" s="1262"/>
      <c r="AS146" s="88"/>
      <c r="AT146" s="88"/>
    </row>
    <row r="147" spans="15:46" ht="20.25" customHeight="1"/>
    <row r="148" spans="15:46" ht="20.25" customHeight="1"/>
    <row r="149" spans="15:46" ht="20.25" customHeight="1"/>
    <row r="150" spans="15:46" ht="20.25" customHeight="1"/>
    <row r="151" spans="15:46" ht="20.25" customHeight="1"/>
    <row r="152" spans="15:46" ht="20.25" customHeight="1"/>
    <row r="153" spans="15:46" ht="20.25" customHeight="1"/>
    <row r="154" spans="15:46" ht="20.25" customHeight="1"/>
    <row r="155" spans="15:46" ht="20.25" customHeight="1"/>
    <row r="156" spans="15:46" ht="20.25" customHeight="1"/>
    <row r="157" spans="15:46" ht="20.25" customHeight="1"/>
    <row r="158" spans="15:46" ht="20.25" customHeight="1"/>
    <row r="159" spans="15:46" ht="20.25" customHeight="1"/>
    <row r="160" spans="15:46" ht="20.25" customHeight="1"/>
    <row r="161" ht="20.25" customHeight="1"/>
    <row r="162" ht="20.25" customHeight="1"/>
    <row r="163" ht="20.25" customHeight="1"/>
    <row r="164" ht="20.25" customHeight="1"/>
    <row r="165" ht="20.25" customHeight="1"/>
    <row r="166" ht="20.25" customHeight="1"/>
    <row r="193" spans="1:63">
      <c r="A193" s="83"/>
      <c r="B193" s="83"/>
      <c r="C193" s="83"/>
      <c r="D193" s="83"/>
      <c r="E193" s="83"/>
      <c r="F193" s="83"/>
      <c r="G193" s="84"/>
      <c r="H193" s="84"/>
      <c r="I193" s="84"/>
      <c r="J193" s="84"/>
      <c r="K193" s="84"/>
      <c r="L193" s="84"/>
      <c r="M193" s="84"/>
      <c r="N193" s="84"/>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6"/>
      <c r="BE193" s="86"/>
      <c r="BF193" s="86"/>
      <c r="BG193" s="86"/>
      <c r="BH193" s="86"/>
      <c r="BI193" s="86"/>
      <c r="BJ193" s="86"/>
      <c r="BK193" s="86"/>
    </row>
    <row r="194" spans="1:63">
      <c r="A194" s="83"/>
      <c r="B194" s="83"/>
      <c r="C194" s="83"/>
      <c r="D194" s="83"/>
      <c r="E194" s="83"/>
      <c r="F194" s="83"/>
      <c r="G194" s="84"/>
      <c r="H194" s="84"/>
      <c r="I194" s="84"/>
      <c r="J194" s="84"/>
      <c r="K194" s="84"/>
      <c r="L194" s="84"/>
      <c r="M194" s="84"/>
      <c r="N194" s="84"/>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6"/>
      <c r="BE194" s="86"/>
      <c r="BF194" s="86"/>
      <c r="BG194" s="86"/>
      <c r="BH194" s="86"/>
      <c r="BI194" s="86"/>
      <c r="BJ194" s="86"/>
      <c r="BK194" s="86"/>
    </row>
    <row r="195" spans="1:63">
      <c r="A195" s="83"/>
      <c r="B195" s="83"/>
      <c r="C195" s="83"/>
      <c r="D195" s="83"/>
      <c r="E195" s="83"/>
      <c r="F195" s="83"/>
      <c r="G195" s="85"/>
      <c r="H195" s="85"/>
      <c r="I195" s="85"/>
      <c r="J195" s="85"/>
      <c r="K195" s="85"/>
      <c r="L195" s="85"/>
      <c r="M195" s="85"/>
      <c r="N195" s="85"/>
      <c r="O195" s="84"/>
      <c r="P195" s="84"/>
      <c r="Q195" s="83"/>
      <c r="R195" s="83"/>
      <c r="S195" s="83"/>
      <c r="T195" s="83"/>
      <c r="U195" s="83"/>
      <c r="V195" s="83"/>
    </row>
    <row r="196" spans="1:63">
      <c r="A196" s="83"/>
      <c r="B196" s="83"/>
      <c r="C196" s="83"/>
      <c r="D196" s="83"/>
      <c r="E196" s="83"/>
      <c r="F196" s="83"/>
      <c r="G196" s="85"/>
      <c r="H196" s="85"/>
      <c r="I196" s="85"/>
      <c r="J196" s="85"/>
      <c r="K196" s="85"/>
      <c r="L196" s="85"/>
      <c r="M196" s="85"/>
      <c r="N196" s="85"/>
      <c r="O196" s="84"/>
      <c r="P196" s="84"/>
      <c r="Q196" s="83"/>
      <c r="R196" s="83"/>
      <c r="S196" s="83"/>
      <c r="T196" s="83"/>
      <c r="U196" s="83"/>
      <c r="V196" s="83"/>
    </row>
    <row r="197" spans="1:63">
      <c r="G197" s="82"/>
      <c r="H197" s="82"/>
      <c r="I197" s="82"/>
      <c r="J197" s="82"/>
      <c r="K197" s="82"/>
      <c r="L197" s="82"/>
      <c r="M197" s="82"/>
      <c r="N197" s="82"/>
    </row>
    <row r="198" spans="1:63">
      <c r="G198" s="82"/>
      <c r="H198" s="82"/>
      <c r="I198" s="82"/>
      <c r="J198" s="82"/>
      <c r="K198" s="82"/>
      <c r="L198" s="82"/>
      <c r="M198" s="82"/>
      <c r="N198" s="82"/>
    </row>
    <row r="199" spans="1:63">
      <c r="G199" s="82"/>
      <c r="H199" s="82"/>
      <c r="I199" s="82"/>
      <c r="J199" s="82"/>
      <c r="K199" s="82"/>
      <c r="L199" s="82"/>
      <c r="M199" s="82"/>
      <c r="N199" s="82"/>
    </row>
    <row r="200" spans="1:63">
      <c r="G200" s="82"/>
      <c r="H200" s="82"/>
      <c r="I200" s="82"/>
      <c r="J200" s="82"/>
      <c r="K200" s="82"/>
      <c r="L200" s="82"/>
      <c r="M200" s="82"/>
      <c r="N200" s="82"/>
    </row>
  </sheetData>
  <sheetProtection insertRows="0" deleteRows="0"/>
  <mergeCells count="899">
    <mergeCell ref="O146:R146"/>
    <mergeCell ref="T146:W146"/>
    <mergeCell ref="Y146:AB146"/>
    <mergeCell ref="AE146:AH146"/>
    <mergeCell ref="AJ146:AM146"/>
    <mergeCell ref="AO146:AR146"/>
    <mergeCell ref="O141:R141"/>
    <mergeCell ref="T141:W141"/>
    <mergeCell ref="Y141:AB141"/>
    <mergeCell ref="AE141:AH141"/>
    <mergeCell ref="AJ141:AM141"/>
    <mergeCell ref="AO141:AR141"/>
    <mergeCell ref="Y144:AB144"/>
    <mergeCell ref="AO144:AR144"/>
    <mergeCell ref="Y145:AB145"/>
    <mergeCell ref="AO145:AR145"/>
    <mergeCell ref="AU136:AV136"/>
    <mergeCell ref="AW136:AZ136"/>
    <mergeCell ref="AU137:AV137"/>
    <mergeCell ref="AW137:AZ137"/>
    <mergeCell ref="AU138:AV138"/>
    <mergeCell ref="AW138:AZ138"/>
    <mergeCell ref="AU139:AV139"/>
    <mergeCell ref="AW139:AZ139"/>
    <mergeCell ref="AU140:AV140"/>
    <mergeCell ref="AW140:AZ140"/>
    <mergeCell ref="AL135:AM135"/>
    <mergeCell ref="AN135:AO135"/>
    <mergeCell ref="AQ135:AR135"/>
    <mergeCell ref="O136:P136"/>
    <mergeCell ref="Q136:R136"/>
    <mergeCell ref="S136:T136"/>
    <mergeCell ref="V136:W136"/>
    <mergeCell ref="X136:Y136"/>
    <mergeCell ref="AA136:AB136"/>
    <mergeCell ref="AE136:AF136"/>
    <mergeCell ref="AG136:AH136"/>
    <mergeCell ref="AI136:AJ136"/>
    <mergeCell ref="AL136:AM136"/>
    <mergeCell ref="AN136:AO136"/>
    <mergeCell ref="AQ136:AR136"/>
    <mergeCell ref="O135:P135"/>
    <mergeCell ref="Q135:R135"/>
    <mergeCell ref="S135:T135"/>
    <mergeCell ref="V135:W135"/>
    <mergeCell ref="X135:Y135"/>
    <mergeCell ref="AA135:AB135"/>
    <mergeCell ref="AE135:AF135"/>
    <mergeCell ref="AG135:AH135"/>
    <mergeCell ref="AI135:AJ135"/>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X133:Y133"/>
    <mergeCell ref="AA133:AB133"/>
    <mergeCell ref="AE132:AF132"/>
    <mergeCell ref="AG132:AH132"/>
    <mergeCell ref="AI132:AJ132"/>
    <mergeCell ref="BE131:BH131"/>
    <mergeCell ref="AG131:AH131"/>
    <mergeCell ref="AI131:AJ131"/>
    <mergeCell ref="Q131:R131"/>
    <mergeCell ref="S131:T131"/>
    <mergeCell ref="V131:W131"/>
    <mergeCell ref="X131:Y131"/>
    <mergeCell ref="AQ133:AR133"/>
    <mergeCell ref="AE133:AF133"/>
    <mergeCell ref="AG133:AH133"/>
    <mergeCell ref="AI133:AJ133"/>
    <mergeCell ref="AN133:AO133"/>
    <mergeCell ref="AU132:AX132"/>
    <mergeCell ref="AZ132:BC132"/>
    <mergeCell ref="AL132:AM132"/>
    <mergeCell ref="AN132:AO132"/>
    <mergeCell ref="AQ132:AR132"/>
    <mergeCell ref="BE132:BH132"/>
    <mergeCell ref="O130:P131"/>
    <mergeCell ref="Q130:T130"/>
    <mergeCell ref="V130:Y130"/>
    <mergeCell ref="AE130:AF131"/>
    <mergeCell ref="AG130:AJ130"/>
    <mergeCell ref="AL130:AO130"/>
    <mergeCell ref="AL131:AM131"/>
    <mergeCell ref="AN131:AO131"/>
    <mergeCell ref="C124:C126"/>
    <mergeCell ref="D124:F126"/>
    <mergeCell ref="G124:H124"/>
    <mergeCell ref="M124:N124"/>
    <mergeCell ref="O124:R124"/>
    <mergeCell ref="S124:U126"/>
    <mergeCell ref="K126:L126"/>
    <mergeCell ref="M126:N126"/>
    <mergeCell ref="BJ124:BN126"/>
    <mergeCell ref="BH125:BI125"/>
    <mergeCell ref="BF121:BG121"/>
    <mergeCell ref="BH121:BI121"/>
    <mergeCell ref="BF118:BG118"/>
    <mergeCell ref="BH118:BI118"/>
    <mergeCell ref="BJ118:BN120"/>
    <mergeCell ref="BJ121:BN123"/>
    <mergeCell ref="G122:H122"/>
    <mergeCell ref="M122:N122"/>
    <mergeCell ref="O122:R122"/>
    <mergeCell ref="BF122:BG122"/>
    <mergeCell ref="BH122:BI122"/>
    <mergeCell ref="G123:H123"/>
    <mergeCell ref="BH123:BI123"/>
    <mergeCell ref="S121:U123"/>
    <mergeCell ref="BF124:BG124"/>
    <mergeCell ref="G125:H125"/>
    <mergeCell ref="M125:N125"/>
    <mergeCell ref="O125:R125"/>
    <mergeCell ref="BF125:BG125"/>
    <mergeCell ref="G126:H126"/>
    <mergeCell ref="I126:J126"/>
    <mergeCell ref="BF123:BG123"/>
    <mergeCell ref="BF119:BG119"/>
    <mergeCell ref="BH119:BI119"/>
    <mergeCell ref="K120:L120"/>
    <mergeCell ref="M120:N120"/>
    <mergeCell ref="O120:R120"/>
    <mergeCell ref="BF120:BG120"/>
    <mergeCell ref="BH120:BI120"/>
    <mergeCell ref="BH126:BI126"/>
    <mergeCell ref="BH124:BI124"/>
    <mergeCell ref="O126:R126"/>
    <mergeCell ref="BF126:BG126"/>
    <mergeCell ref="O118:R118"/>
    <mergeCell ref="S118:U120"/>
    <mergeCell ref="C121:C123"/>
    <mergeCell ref="D121:F123"/>
    <mergeCell ref="G121:H121"/>
    <mergeCell ref="M121:N121"/>
    <mergeCell ref="O121:R121"/>
    <mergeCell ref="G120:H120"/>
    <mergeCell ref="I120:J120"/>
    <mergeCell ref="C118:C120"/>
    <mergeCell ref="D118:F120"/>
    <mergeCell ref="G118:H118"/>
    <mergeCell ref="M118:N118"/>
    <mergeCell ref="I123:J123"/>
    <mergeCell ref="K123:L123"/>
    <mergeCell ref="M123:N123"/>
    <mergeCell ref="O123:R123"/>
    <mergeCell ref="G119:H119"/>
    <mergeCell ref="M119:N119"/>
    <mergeCell ref="O119:R119"/>
    <mergeCell ref="C115:C117"/>
    <mergeCell ref="D115:F117"/>
    <mergeCell ref="G115:H115"/>
    <mergeCell ref="M115:N115"/>
    <mergeCell ref="O115:R115"/>
    <mergeCell ref="S115:U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BF115:BG115"/>
    <mergeCell ref="BH115:BI115"/>
    <mergeCell ref="BJ115:BN117"/>
    <mergeCell ref="G116:H116"/>
    <mergeCell ref="M116:N116"/>
    <mergeCell ref="O116:R116"/>
    <mergeCell ref="BF116:BG116"/>
    <mergeCell ref="BH116:BI116"/>
    <mergeCell ref="G117:H117"/>
    <mergeCell ref="I117:J117"/>
    <mergeCell ref="S112:U114"/>
    <mergeCell ref="BF112:BG112"/>
    <mergeCell ref="BH112:BI112"/>
    <mergeCell ref="C109:C111"/>
    <mergeCell ref="D109:F111"/>
    <mergeCell ref="BF109:BG109"/>
    <mergeCell ref="BH109:BI109"/>
    <mergeCell ref="O109:R109"/>
    <mergeCell ref="S109:U111"/>
    <mergeCell ref="K111:L111"/>
    <mergeCell ref="K114:L114"/>
    <mergeCell ref="M114:N114"/>
    <mergeCell ref="O114:R114"/>
    <mergeCell ref="BF114:BG114"/>
    <mergeCell ref="BH114:BI114"/>
    <mergeCell ref="C112:C114"/>
    <mergeCell ref="D112:F114"/>
    <mergeCell ref="G112:H112"/>
    <mergeCell ref="M112:N112"/>
    <mergeCell ref="O112:R112"/>
    <mergeCell ref="M111:N111"/>
    <mergeCell ref="O111:R111"/>
    <mergeCell ref="BF111:BG111"/>
    <mergeCell ref="BH111:BI111"/>
    <mergeCell ref="BJ106:BN108"/>
    <mergeCell ref="G107:H107"/>
    <mergeCell ref="M107:N107"/>
    <mergeCell ref="O107:R107"/>
    <mergeCell ref="BF107:BG107"/>
    <mergeCell ref="BH107:BI107"/>
    <mergeCell ref="BJ109:BN111"/>
    <mergeCell ref="G110:H110"/>
    <mergeCell ref="M110:N110"/>
    <mergeCell ref="O110:R110"/>
    <mergeCell ref="BF110:BG110"/>
    <mergeCell ref="BH110:BI110"/>
    <mergeCell ref="G111:H111"/>
    <mergeCell ref="I111:J111"/>
    <mergeCell ref="G109:H109"/>
    <mergeCell ref="M109:N109"/>
    <mergeCell ref="BF103:BG103"/>
    <mergeCell ref="BH103:BI103"/>
    <mergeCell ref="G108:H108"/>
    <mergeCell ref="K105:L105"/>
    <mergeCell ref="M105:N105"/>
    <mergeCell ref="O105:R105"/>
    <mergeCell ref="BF105:BG105"/>
    <mergeCell ref="BH105:BI105"/>
    <mergeCell ref="I108:J108"/>
    <mergeCell ref="K108:L108"/>
    <mergeCell ref="M108:N108"/>
    <mergeCell ref="O108:R108"/>
    <mergeCell ref="G104:H104"/>
    <mergeCell ref="M104:N104"/>
    <mergeCell ref="O104:R104"/>
    <mergeCell ref="BF104:BG104"/>
    <mergeCell ref="BH104:BI104"/>
    <mergeCell ref="G105:H105"/>
    <mergeCell ref="I105:J105"/>
    <mergeCell ref="BF108:BG108"/>
    <mergeCell ref="BH108:BI108"/>
    <mergeCell ref="S106:U108"/>
    <mergeCell ref="BF106:BG106"/>
    <mergeCell ref="BH106:BI106"/>
    <mergeCell ref="BJ100:BN102"/>
    <mergeCell ref="G101:H101"/>
    <mergeCell ref="M101:N101"/>
    <mergeCell ref="O101:R101"/>
    <mergeCell ref="BF101:BG101"/>
    <mergeCell ref="BH101:BI101"/>
    <mergeCell ref="G102:H102"/>
    <mergeCell ref="C106:C108"/>
    <mergeCell ref="D106:F108"/>
    <mergeCell ref="G106:H106"/>
    <mergeCell ref="M106:N106"/>
    <mergeCell ref="O106:R106"/>
    <mergeCell ref="C100:C102"/>
    <mergeCell ref="D100:F102"/>
    <mergeCell ref="G100:H100"/>
    <mergeCell ref="M100:N100"/>
    <mergeCell ref="O100:R100"/>
    <mergeCell ref="C103:C105"/>
    <mergeCell ref="D103:F105"/>
    <mergeCell ref="G103:H103"/>
    <mergeCell ref="M103:N103"/>
    <mergeCell ref="O103:R103"/>
    <mergeCell ref="S103:U105"/>
    <mergeCell ref="BJ103:BN105"/>
    <mergeCell ref="I102:J102"/>
    <mergeCell ref="K102:L102"/>
    <mergeCell ref="M102:N102"/>
    <mergeCell ref="O102:R102"/>
    <mergeCell ref="BF102:BG102"/>
    <mergeCell ref="BH102:BI102"/>
    <mergeCell ref="S100:U102"/>
    <mergeCell ref="BF100:BG100"/>
    <mergeCell ref="BH100:BI100"/>
    <mergeCell ref="C97:C99"/>
    <mergeCell ref="D97:F99"/>
    <mergeCell ref="G97:H97"/>
    <mergeCell ref="M97:N97"/>
    <mergeCell ref="O97:R97"/>
    <mergeCell ref="S97:U99"/>
    <mergeCell ref="BF97:BG97"/>
    <mergeCell ref="G98:H98"/>
    <mergeCell ref="M98:N98"/>
    <mergeCell ref="O98:R98"/>
    <mergeCell ref="BF98:BG98"/>
    <mergeCell ref="G99:H99"/>
    <mergeCell ref="I99:J99"/>
    <mergeCell ref="K99:L99"/>
    <mergeCell ref="M99:N99"/>
    <mergeCell ref="C94:C96"/>
    <mergeCell ref="D94:F96"/>
    <mergeCell ref="BF94:BG94"/>
    <mergeCell ref="BH94:BI94"/>
    <mergeCell ref="BJ94:BN96"/>
    <mergeCell ref="G95:H95"/>
    <mergeCell ref="M95:N95"/>
    <mergeCell ref="O95:R95"/>
    <mergeCell ref="BF95:BG95"/>
    <mergeCell ref="G92:H92"/>
    <mergeCell ref="M92:N92"/>
    <mergeCell ref="O92:R92"/>
    <mergeCell ref="BF92:BG92"/>
    <mergeCell ref="BH92:BI92"/>
    <mergeCell ref="G93:H93"/>
    <mergeCell ref="BH93:BI93"/>
    <mergeCell ref="BH95:BI95"/>
    <mergeCell ref="G96:H96"/>
    <mergeCell ref="I96:J96"/>
    <mergeCell ref="G94:H94"/>
    <mergeCell ref="M94:N94"/>
    <mergeCell ref="O94:R94"/>
    <mergeCell ref="S94:U96"/>
    <mergeCell ref="K96:L96"/>
    <mergeCell ref="M96:N96"/>
    <mergeCell ref="O96:R96"/>
    <mergeCell ref="M93:N93"/>
    <mergeCell ref="O93:R93"/>
    <mergeCell ref="BF93:BG93"/>
    <mergeCell ref="M89:N89"/>
    <mergeCell ref="O89:R89"/>
    <mergeCell ref="BF89:BG89"/>
    <mergeCell ref="BH89:BI89"/>
    <mergeCell ref="BJ97:BN99"/>
    <mergeCell ref="BF96:BG96"/>
    <mergeCell ref="BH96:BI96"/>
    <mergeCell ref="BJ91:BN93"/>
    <mergeCell ref="O99:R99"/>
    <mergeCell ref="BF99:BG99"/>
    <mergeCell ref="BH99:BI99"/>
    <mergeCell ref="BH98:BI98"/>
    <mergeCell ref="BH97:BI97"/>
    <mergeCell ref="S91:U93"/>
    <mergeCell ref="BF91:BG91"/>
    <mergeCell ref="BH91:BI91"/>
    <mergeCell ref="BJ85:BN87"/>
    <mergeCell ref="G86:H86"/>
    <mergeCell ref="M86:N86"/>
    <mergeCell ref="O86:R86"/>
    <mergeCell ref="BF86:BG86"/>
    <mergeCell ref="BH86:BI86"/>
    <mergeCell ref="G87:H87"/>
    <mergeCell ref="S88:U90"/>
    <mergeCell ref="BF87:BG87"/>
    <mergeCell ref="BH87:BI87"/>
    <mergeCell ref="S85:U87"/>
    <mergeCell ref="BF85:BG85"/>
    <mergeCell ref="BH85:BI85"/>
    <mergeCell ref="BF88:BG88"/>
    <mergeCell ref="BH88:BI88"/>
    <mergeCell ref="BJ88:BN90"/>
    <mergeCell ref="K90:L90"/>
    <mergeCell ref="M90:N90"/>
    <mergeCell ref="O90:R90"/>
    <mergeCell ref="BF90:BG90"/>
    <mergeCell ref="BH90:BI90"/>
    <mergeCell ref="C91:C93"/>
    <mergeCell ref="D91:F93"/>
    <mergeCell ref="G91:H91"/>
    <mergeCell ref="M91:N91"/>
    <mergeCell ref="O91:R91"/>
    <mergeCell ref="C85:C87"/>
    <mergeCell ref="D85:F87"/>
    <mergeCell ref="G85:H85"/>
    <mergeCell ref="M85:N85"/>
    <mergeCell ref="O85:R85"/>
    <mergeCell ref="C88:C90"/>
    <mergeCell ref="D88:F90"/>
    <mergeCell ref="G88:H88"/>
    <mergeCell ref="M88:N88"/>
    <mergeCell ref="O88:R88"/>
    <mergeCell ref="G89:H89"/>
    <mergeCell ref="I87:J87"/>
    <mergeCell ref="K87:L87"/>
    <mergeCell ref="M87:N87"/>
    <mergeCell ref="O87:R87"/>
    <mergeCell ref="G90:H90"/>
    <mergeCell ref="I90:J90"/>
    <mergeCell ref="I93:J93"/>
    <mergeCell ref="K93:L93"/>
    <mergeCell ref="C82:C84"/>
    <mergeCell ref="D82:F84"/>
    <mergeCell ref="G82:H82"/>
    <mergeCell ref="M82:N82"/>
    <mergeCell ref="O82:R82"/>
    <mergeCell ref="S82:U84"/>
    <mergeCell ref="BF82:BG82"/>
    <mergeCell ref="G83:H83"/>
    <mergeCell ref="M83:N83"/>
    <mergeCell ref="O83:R83"/>
    <mergeCell ref="BF83:BG83"/>
    <mergeCell ref="G84:H84"/>
    <mergeCell ref="I84:J84"/>
    <mergeCell ref="K84:L84"/>
    <mergeCell ref="M84:N84"/>
    <mergeCell ref="C79:C81"/>
    <mergeCell ref="D79:F81"/>
    <mergeCell ref="BF79:BG79"/>
    <mergeCell ref="BH79:BI79"/>
    <mergeCell ref="BJ79:BN81"/>
    <mergeCell ref="G80:H80"/>
    <mergeCell ref="M80:N80"/>
    <mergeCell ref="O80:R80"/>
    <mergeCell ref="BF80:BG80"/>
    <mergeCell ref="G77:H77"/>
    <mergeCell ref="M77:N77"/>
    <mergeCell ref="O77:R77"/>
    <mergeCell ref="BF77:BG77"/>
    <mergeCell ref="BH77:BI77"/>
    <mergeCell ref="G78:H78"/>
    <mergeCell ref="BH78:BI78"/>
    <mergeCell ref="BH80:BI80"/>
    <mergeCell ref="G81:H81"/>
    <mergeCell ref="I81:J81"/>
    <mergeCell ref="G79:H79"/>
    <mergeCell ref="M79:N79"/>
    <mergeCell ref="O79:R79"/>
    <mergeCell ref="S79:U81"/>
    <mergeCell ref="K81:L81"/>
    <mergeCell ref="M81:N81"/>
    <mergeCell ref="O81:R81"/>
    <mergeCell ref="M78:N78"/>
    <mergeCell ref="O78:R78"/>
    <mergeCell ref="BF78:BG78"/>
    <mergeCell ref="M74:N74"/>
    <mergeCell ref="O74:R74"/>
    <mergeCell ref="BF74:BG74"/>
    <mergeCell ref="BH74:BI74"/>
    <mergeCell ref="BJ82:BN84"/>
    <mergeCell ref="BF81:BG81"/>
    <mergeCell ref="BH81:BI81"/>
    <mergeCell ref="BJ76:BN78"/>
    <mergeCell ref="O84:R84"/>
    <mergeCell ref="BF84:BG84"/>
    <mergeCell ref="BH84:BI84"/>
    <mergeCell ref="BH83:BI83"/>
    <mergeCell ref="BH82:BI82"/>
    <mergeCell ref="S76:U78"/>
    <mergeCell ref="BF76:BG76"/>
    <mergeCell ref="BH76:BI76"/>
    <mergeCell ref="BJ70:BN72"/>
    <mergeCell ref="G71:H71"/>
    <mergeCell ref="M71:N71"/>
    <mergeCell ref="O71:R71"/>
    <mergeCell ref="BF71:BG71"/>
    <mergeCell ref="BH71:BI71"/>
    <mergeCell ref="G72:H72"/>
    <mergeCell ref="S73:U75"/>
    <mergeCell ref="BF72:BG72"/>
    <mergeCell ref="BH72:BI72"/>
    <mergeCell ref="S70:U72"/>
    <mergeCell ref="BF70:BG70"/>
    <mergeCell ref="BH70:BI70"/>
    <mergeCell ref="BF73:BG73"/>
    <mergeCell ref="BH73:BI73"/>
    <mergeCell ref="BJ73:BN75"/>
    <mergeCell ref="K75:L75"/>
    <mergeCell ref="M75:N75"/>
    <mergeCell ref="O75:R75"/>
    <mergeCell ref="BF75:BG75"/>
    <mergeCell ref="BH75:BI75"/>
    <mergeCell ref="C76:C78"/>
    <mergeCell ref="D76:F78"/>
    <mergeCell ref="G76:H76"/>
    <mergeCell ref="M76:N76"/>
    <mergeCell ref="O76:R76"/>
    <mergeCell ref="C70:C72"/>
    <mergeCell ref="D70:F72"/>
    <mergeCell ref="G70:H70"/>
    <mergeCell ref="M70:N70"/>
    <mergeCell ref="O70:R70"/>
    <mergeCell ref="C73:C75"/>
    <mergeCell ref="D73:F75"/>
    <mergeCell ref="G73:H73"/>
    <mergeCell ref="M73:N73"/>
    <mergeCell ref="O73:R73"/>
    <mergeCell ref="G74:H74"/>
    <mergeCell ref="I72:J72"/>
    <mergeCell ref="K72:L72"/>
    <mergeCell ref="M72:N72"/>
    <mergeCell ref="O72:R72"/>
    <mergeCell ref="G75:H75"/>
    <mergeCell ref="I75:J75"/>
    <mergeCell ref="I78:J78"/>
    <mergeCell ref="K78:L78"/>
    <mergeCell ref="C67:C69"/>
    <mergeCell ref="D67:F69"/>
    <mergeCell ref="G67:H67"/>
    <mergeCell ref="M67:N67"/>
    <mergeCell ref="O67:R67"/>
    <mergeCell ref="S67:U69"/>
    <mergeCell ref="BF67:BG67"/>
    <mergeCell ref="G68:H68"/>
    <mergeCell ref="M68:N68"/>
    <mergeCell ref="O68:R68"/>
    <mergeCell ref="BF68:BG68"/>
    <mergeCell ref="G69:H69"/>
    <mergeCell ref="I69:J69"/>
    <mergeCell ref="K69:L69"/>
    <mergeCell ref="M69:N69"/>
    <mergeCell ref="C64:C66"/>
    <mergeCell ref="D64:F66"/>
    <mergeCell ref="BF64:BG64"/>
    <mergeCell ref="BH64:BI64"/>
    <mergeCell ref="BJ64:BN66"/>
    <mergeCell ref="G65:H65"/>
    <mergeCell ref="M65:N65"/>
    <mergeCell ref="O65:R65"/>
    <mergeCell ref="BF65:BG65"/>
    <mergeCell ref="G62:H62"/>
    <mergeCell ref="M62:N62"/>
    <mergeCell ref="O62:R62"/>
    <mergeCell ref="BF62:BG62"/>
    <mergeCell ref="BH62:BI62"/>
    <mergeCell ref="G63:H63"/>
    <mergeCell ref="BH63:BI63"/>
    <mergeCell ref="BH65:BI65"/>
    <mergeCell ref="G66:H66"/>
    <mergeCell ref="I66:J66"/>
    <mergeCell ref="G64:H64"/>
    <mergeCell ref="M64:N64"/>
    <mergeCell ref="O64:R64"/>
    <mergeCell ref="S64:U66"/>
    <mergeCell ref="K66:L66"/>
    <mergeCell ref="M66:N66"/>
    <mergeCell ref="O66:R66"/>
    <mergeCell ref="M63:N63"/>
    <mergeCell ref="O63:R63"/>
    <mergeCell ref="BF63:BG63"/>
    <mergeCell ref="M59:N59"/>
    <mergeCell ref="O59:R59"/>
    <mergeCell ref="BF59:BG59"/>
    <mergeCell ref="BH59:BI59"/>
    <mergeCell ref="BJ67:BN69"/>
    <mergeCell ref="BF66:BG66"/>
    <mergeCell ref="BH66:BI66"/>
    <mergeCell ref="BJ61:BN63"/>
    <mergeCell ref="O69:R69"/>
    <mergeCell ref="BF69:BG69"/>
    <mergeCell ref="BH69:BI69"/>
    <mergeCell ref="BH68:BI68"/>
    <mergeCell ref="BH67:BI67"/>
    <mergeCell ref="S61:U63"/>
    <mergeCell ref="BF61:BG61"/>
    <mergeCell ref="BH61:BI61"/>
    <mergeCell ref="BJ55:BN57"/>
    <mergeCell ref="G56:H56"/>
    <mergeCell ref="M56:N56"/>
    <mergeCell ref="O56:R56"/>
    <mergeCell ref="BF56:BG56"/>
    <mergeCell ref="BH56:BI56"/>
    <mergeCell ref="G57:H57"/>
    <mergeCell ref="S58:U60"/>
    <mergeCell ref="BF57:BG57"/>
    <mergeCell ref="BH57:BI57"/>
    <mergeCell ref="S55:U57"/>
    <mergeCell ref="BF55:BG55"/>
    <mergeCell ref="BH55:BI55"/>
    <mergeCell ref="BF58:BG58"/>
    <mergeCell ref="BH58:BI58"/>
    <mergeCell ref="BJ58:BN60"/>
    <mergeCell ref="K60:L60"/>
    <mergeCell ref="M60:N60"/>
    <mergeCell ref="O60:R60"/>
    <mergeCell ref="BF60:BG60"/>
    <mergeCell ref="BH60:BI60"/>
    <mergeCell ref="C61:C63"/>
    <mergeCell ref="D61:F63"/>
    <mergeCell ref="G61:H61"/>
    <mergeCell ref="M61:N61"/>
    <mergeCell ref="O61:R61"/>
    <mergeCell ref="C55:C57"/>
    <mergeCell ref="D55:F57"/>
    <mergeCell ref="G55:H55"/>
    <mergeCell ref="M55:N55"/>
    <mergeCell ref="O55:R55"/>
    <mergeCell ref="C58:C60"/>
    <mergeCell ref="D58:F60"/>
    <mergeCell ref="G58:H58"/>
    <mergeCell ref="M58:N58"/>
    <mergeCell ref="O58:R58"/>
    <mergeCell ref="G59:H59"/>
    <mergeCell ref="I57:J57"/>
    <mergeCell ref="K57:L57"/>
    <mergeCell ref="M57:N57"/>
    <mergeCell ref="O57:R57"/>
    <mergeCell ref="G60:H60"/>
    <mergeCell ref="I60:J60"/>
    <mergeCell ref="I63:J63"/>
    <mergeCell ref="K63:L63"/>
    <mergeCell ref="C52:C54"/>
    <mergeCell ref="D52:F54"/>
    <mergeCell ref="G52:H52"/>
    <mergeCell ref="M52:N52"/>
    <mergeCell ref="O52:R52"/>
    <mergeCell ref="S52:U54"/>
    <mergeCell ref="BF52:BG52"/>
    <mergeCell ref="G53:H53"/>
    <mergeCell ref="M53:N53"/>
    <mergeCell ref="O53:R53"/>
    <mergeCell ref="BF53:BG53"/>
    <mergeCell ref="G54:H54"/>
    <mergeCell ref="I54:J54"/>
    <mergeCell ref="K54:L54"/>
    <mergeCell ref="M54:N54"/>
    <mergeCell ref="C49:C51"/>
    <mergeCell ref="D49:F51"/>
    <mergeCell ref="BF49:BG49"/>
    <mergeCell ref="BH49:BI49"/>
    <mergeCell ref="BJ49:BN51"/>
    <mergeCell ref="G50:H50"/>
    <mergeCell ref="M50:N50"/>
    <mergeCell ref="O50:R50"/>
    <mergeCell ref="BF50:BG50"/>
    <mergeCell ref="G47:H47"/>
    <mergeCell ref="M47:N47"/>
    <mergeCell ref="O47:R47"/>
    <mergeCell ref="BF47:BG47"/>
    <mergeCell ref="BH47:BI47"/>
    <mergeCell ref="G48:H48"/>
    <mergeCell ref="BH48:BI48"/>
    <mergeCell ref="BH50:BI50"/>
    <mergeCell ref="G51:H51"/>
    <mergeCell ref="I51:J51"/>
    <mergeCell ref="G49:H49"/>
    <mergeCell ref="M49:N49"/>
    <mergeCell ref="O49:R49"/>
    <mergeCell ref="S49:U51"/>
    <mergeCell ref="K51:L51"/>
    <mergeCell ref="M51:N51"/>
    <mergeCell ref="O51:R51"/>
    <mergeCell ref="M48:N48"/>
    <mergeCell ref="O48:R48"/>
    <mergeCell ref="BF48:BG48"/>
    <mergeCell ref="M44:N44"/>
    <mergeCell ref="O44:R44"/>
    <mergeCell ref="BF44:BG44"/>
    <mergeCell ref="BH44:BI44"/>
    <mergeCell ref="BJ52:BN54"/>
    <mergeCell ref="BF51:BG51"/>
    <mergeCell ref="BH51:BI51"/>
    <mergeCell ref="BJ46:BN48"/>
    <mergeCell ref="O54:R54"/>
    <mergeCell ref="BF54:BG54"/>
    <mergeCell ref="BH54:BI54"/>
    <mergeCell ref="BH53:BI53"/>
    <mergeCell ref="BH52:BI52"/>
    <mergeCell ref="S46:U48"/>
    <mergeCell ref="BF46:BG46"/>
    <mergeCell ref="BH46:BI46"/>
    <mergeCell ref="BJ40:BN42"/>
    <mergeCell ref="G41:H41"/>
    <mergeCell ref="M41:N41"/>
    <mergeCell ref="O41:R41"/>
    <mergeCell ref="BF41:BG41"/>
    <mergeCell ref="BH41:BI41"/>
    <mergeCell ref="G42:H42"/>
    <mergeCell ref="S43:U45"/>
    <mergeCell ref="BF42:BG42"/>
    <mergeCell ref="BH42:BI42"/>
    <mergeCell ref="S40:U42"/>
    <mergeCell ref="BF40:BG40"/>
    <mergeCell ref="BH40:BI40"/>
    <mergeCell ref="BF43:BG43"/>
    <mergeCell ref="BH43:BI43"/>
    <mergeCell ref="BJ43:BN45"/>
    <mergeCell ref="K45:L45"/>
    <mergeCell ref="M45:N45"/>
    <mergeCell ref="O45:R45"/>
    <mergeCell ref="BF45:BG45"/>
    <mergeCell ref="BH45:BI45"/>
    <mergeCell ref="C46:C48"/>
    <mergeCell ref="D46:F48"/>
    <mergeCell ref="G46:H46"/>
    <mergeCell ref="M46:N46"/>
    <mergeCell ref="O46:R46"/>
    <mergeCell ref="C40:C42"/>
    <mergeCell ref="D40:F42"/>
    <mergeCell ref="G40:H40"/>
    <mergeCell ref="M40:N40"/>
    <mergeCell ref="O40:R40"/>
    <mergeCell ref="C43:C45"/>
    <mergeCell ref="D43:F45"/>
    <mergeCell ref="G43:H43"/>
    <mergeCell ref="M43:N43"/>
    <mergeCell ref="O43:R43"/>
    <mergeCell ref="G44:H44"/>
    <mergeCell ref="I42:J42"/>
    <mergeCell ref="K42:L42"/>
    <mergeCell ref="M42:N42"/>
    <mergeCell ref="O42:R42"/>
    <mergeCell ref="G45:H45"/>
    <mergeCell ref="I45:J45"/>
    <mergeCell ref="I48:J48"/>
    <mergeCell ref="K48:L48"/>
    <mergeCell ref="C37:C39"/>
    <mergeCell ref="D37:F39"/>
    <mergeCell ref="G37:H37"/>
    <mergeCell ref="M37:N37"/>
    <mergeCell ref="O37:R37"/>
    <mergeCell ref="S37:U39"/>
    <mergeCell ref="BF37:BG37"/>
    <mergeCell ref="G38:H38"/>
    <mergeCell ref="M38:N38"/>
    <mergeCell ref="O38:R38"/>
    <mergeCell ref="BF38:BG38"/>
    <mergeCell ref="G39:H39"/>
    <mergeCell ref="I39:J39"/>
    <mergeCell ref="K39:L39"/>
    <mergeCell ref="M39:N39"/>
    <mergeCell ref="C34:C36"/>
    <mergeCell ref="D34:F36"/>
    <mergeCell ref="BF34:BG34"/>
    <mergeCell ref="BH34:BI34"/>
    <mergeCell ref="BJ34:BN36"/>
    <mergeCell ref="G35:H35"/>
    <mergeCell ref="M35:N35"/>
    <mergeCell ref="O35:R35"/>
    <mergeCell ref="BF35:BG35"/>
    <mergeCell ref="G32:H32"/>
    <mergeCell ref="M32:N32"/>
    <mergeCell ref="O32:R32"/>
    <mergeCell ref="BF32:BG32"/>
    <mergeCell ref="BH32:BI32"/>
    <mergeCell ref="G33:H33"/>
    <mergeCell ref="BH33:BI33"/>
    <mergeCell ref="BH35:BI35"/>
    <mergeCell ref="G36:H36"/>
    <mergeCell ref="I36:J36"/>
    <mergeCell ref="G34:H34"/>
    <mergeCell ref="M34:N34"/>
    <mergeCell ref="O34:R34"/>
    <mergeCell ref="S34:U36"/>
    <mergeCell ref="K36:L36"/>
    <mergeCell ref="M36:N36"/>
    <mergeCell ref="O36:R36"/>
    <mergeCell ref="M33:N33"/>
    <mergeCell ref="O33:R33"/>
    <mergeCell ref="BF33:BG33"/>
    <mergeCell ref="M29:N29"/>
    <mergeCell ref="O29:R29"/>
    <mergeCell ref="BF29:BG29"/>
    <mergeCell ref="BH29:BI29"/>
    <mergeCell ref="BJ37:BN39"/>
    <mergeCell ref="BF36:BG36"/>
    <mergeCell ref="BH36:BI36"/>
    <mergeCell ref="BJ31:BN33"/>
    <mergeCell ref="O39:R39"/>
    <mergeCell ref="BF39:BG39"/>
    <mergeCell ref="BH39:BI39"/>
    <mergeCell ref="BH38:BI38"/>
    <mergeCell ref="BH37:BI37"/>
    <mergeCell ref="S31:U33"/>
    <mergeCell ref="BF31:BG31"/>
    <mergeCell ref="BH31:BI31"/>
    <mergeCell ref="BJ25:BN27"/>
    <mergeCell ref="G26:H26"/>
    <mergeCell ref="M26:N26"/>
    <mergeCell ref="O26:R26"/>
    <mergeCell ref="BF26:BG26"/>
    <mergeCell ref="BH26:BI26"/>
    <mergeCell ref="G27:H27"/>
    <mergeCell ref="S28:U30"/>
    <mergeCell ref="BF27:BG27"/>
    <mergeCell ref="BH27:BI27"/>
    <mergeCell ref="S25:U27"/>
    <mergeCell ref="BF25:BG25"/>
    <mergeCell ref="BH25:BI25"/>
    <mergeCell ref="BF28:BG28"/>
    <mergeCell ref="BH28:BI28"/>
    <mergeCell ref="BJ28:BN30"/>
    <mergeCell ref="K30:L30"/>
    <mergeCell ref="M30:N30"/>
    <mergeCell ref="O30:R30"/>
    <mergeCell ref="BF30:BG30"/>
    <mergeCell ref="BH30:BI30"/>
    <mergeCell ref="C31:C33"/>
    <mergeCell ref="D31:F33"/>
    <mergeCell ref="G31:H31"/>
    <mergeCell ref="M31:N31"/>
    <mergeCell ref="O31:R31"/>
    <mergeCell ref="C25:C27"/>
    <mergeCell ref="D25:F27"/>
    <mergeCell ref="G25:H25"/>
    <mergeCell ref="M25:N25"/>
    <mergeCell ref="O25:R25"/>
    <mergeCell ref="C28:C30"/>
    <mergeCell ref="D28:F30"/>
    <mergeCell ref="G28:H28"/>
    <mergeCell ref="M28:N28"/>
    <mergeCell ref="O28:R28"/>
    <mergeCell ref="G29:H29"/>
    <mergeCell ref="I27:J27"/>
    <mergeCell ref="K27:L27"/>
    <mergeCell ref="M27:N27"/>
    <mergeCell ref="O27:R27"/>
    <mergeCell ref="G30:H30"/>
    <mergeCell ref="I30:J30"/>
    <mergeCell ref="I33:J33"/>
    <mergeCell ref="K33:L33"/>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BH22:BI22"/>
    <mergeCell ref="C22:C24"/>
    <mergeCell ref="D22:F24"/>
    <mergeCell ref="G22:H22"/>
    <mergeCell ref="M22:N22"/>
    <mergeCell ref="O22:R22"/>
    <mergeCell ref="S22:U24"/>
    <mergeCell ref="BF22:BG22"/>
    <mergeCell ref="O19:R19"/>
    <mergeCell ref="S19:U21"/>
    <mergeCell ref="K21:L21"/>
    <mergeCell ref="M21:N21"/>
    <mergeCell ref="O21:R21"/>
    <mergeCell ref="C19:C21"/>
    <mergeCell ref="D19:F21"/>
    <mergeCell ref="BF19:BG19"/>
    <mergeCell ref="BH19:BI19"/>
    <mergeCell ref="G20:H20"/>
    <mergeCell ref="M20:N20"/>
    <mergeCell ref="O20:R20"/>
    <mergeCell ref="BF20:BG20"/>
    <mergeCell ref="BH20:BI20"/>
    <mergeCell ref="BJ19:BN21"/>
    <mergeCell ref="B14:B18"/>
    <mergeCell ref="C14:C18"/>
    <mergeCell ref="D14:F18"/>
    <mergeCell ref="G14:H18"/>
    <mergeCell ref="M14:N18"/>
    <mergeCell ref="O14:R18"/>
    <mergeCell ref="S14:U18"/>
    <mergeCell ref="V14:Z18"/>
    <mergeCell ref="AA14:BE14"/>
    <mergeCell ref="BF21:BG21"/>
    <mergeCell ref="BH21:BI21"/>
    <mergeCell ref="BF14:BG18"/>
    <mergeCell ref="BH14:BI18"/>
    <mergeCell ref="BJ14:BN18"/>
    <mergeCell ref="AA15:AG15"/>
    <mergeCell ref="AH15:AN15"/>
    <mergeCell ref="AO15:AU15"/>
    <mergeCell ref="B1:R1"/>
    <mergeCell ref="BK12:BL12"/>
    <mergeCell ref="AX1:BM1"/>
    <mergeCell ref="AG2:AH2"/>
    <mergeCell ref="AJ2:AK2"/>
    <mergeCell ref="AN2:AO2"/>
    <mergeCell ref="AX2:BM2"/>
    <mergeCell ref="BI3:BL3"/>
    <mergeCell ref="BC10:BD10"/>
    <mergeCell ref="BK10:BL10"/>
    <mergeCell ref="AP10:AQ10"/>
    <mergeCell ref="Q12:S12"/>
    <mergeCell ref="U12:W12"/>
    <mergeCell ref="BA5:BB5"/>
    <mergeCell ref="BE5:BF5"/>
    <mergeCell ref="BI5:BJ5"/>
    <mergeCell ref="BI7:BJ7"/>
    <mergeCell ref="AA9:AB9"/>
    <mergeCell ref="Q11:S11"/>
    <mergeCell ref="U11:W11"/>
    <mergeCell ref="AX10:AY10"/>
    <mergeCell ref="AV15:BB15"/>
    <mergeCell ref="BC15:BE15"/>
    <mergeCell ref="G21:H21"/>
    <mergeCell ref="I21:J21"/>
    <mergeCell ref="G19:H19"/>
    <mergeCell ref="M19:N19"/>
    <mergeCell ref="AX12:AY12"/>
  </mergeCells>
  <phoneticPr fontId="2"/>
  <conditionalFormatting sqref="AA21:AG21 AA127:BE128 AD131 AA131:AB131 AA137:AD138 AS136:BE138 AS133:BE134 AA129:AD129 AS129:AT129 AV129:BE129 AS131:AT132">
    <cfRule type="expression" dxfId="240" priority="190">
      <formula>OR(#REF!=$B20,#REF!=$B20)</formula>
    </cfRule>
  </conditionalFormatting>
  <conditionalFormatting sqref="AS140:BE140">
    <cfRule type="expression" dxfId="239" priority="191">
      <formula>OR(#REF!=$B127,#REF!=$B127)</formula>
    </cfRule>
  </conditionalFormatting>
  <conditionalFormatting sqref="AS135:BE135">
    <cfRule type="expression" dxfId="238" priority="192">
      <formula>OR(#REF!=$B127,#REF!=$B127)</formula>
    </cfRule>
  </conditionalFormatting>
  <conditionalFormatting sqref="AD130 AA130:AB130 AA139:AD139 AS139:BE139 AS130:BE130">
    <cfRule type="expression" dxfId="237" priority="193">
      <formula>OR(#REF!=$B128,#REF!=$B128)</formula>
    </cfRule>
  </conditionalFormatting>
  <conditionalFormatting sqref="AQ131:AR131 AQ137:AR138 AQ129:AR129">
    <cfRule type="expression" dxfId="236" priority="188">
      <formula>OR(#REF!=$B128,#REF!=$B128)</formula>
    </cfRule>
  </conditionalFormatting>
  <conditionalFormatting sqref="AQ130:AR130 AQ139:AR139">
    <cfRule type="expression" dxfId="235" priority="189">
      <formula>OR(#REF!=$B128,#REF!=$B128)</formula>
    </cfRule>
  </conditionalFormatting>
  <conditionalFormatting sqref="AH21:AN21">
    <cfRule type="expression" dxfId="234" priority="187">
      <formula>OR(#REF!=$B20,#REF!=$B20)</formula>
    </cfRule>
  </conditionalFormatting>
  <conditionalFormatting sqref="AO21:AU21">
    <cfRule type="expression" dxfId="233" priority="186">
      <formula>OR(#REF!=$B20,#REF!=$B20)</formula>
    </cfRule>
  </conditionalFormatting>
  <conditionalFormatting sqref="AV21:BB21">
    <cfRule type="expression" dxfId="232" priority="185">
      <formula>OR(#REF!=$B20,#REF!=$B20)</formula>
    </cfRule>
  </conditionalFormatting>
  <conditionalFormatting sqref="BC21:BE21">
    <cfRule type="expression" dxfId="231" priority="184">
      <formula>OR(#REF!=$B20,#REF!=$B20)</formula>
    </cfRule>
  </conditionalFormatting>
  <conditionalFormatting sqref="AA24:AG24">
    <cfRule type="expression" dxfId="230" priority="183">
      <formula>OR(#REF!=$B23,#REF!=$B23)</formula>
    </cfRule>
  </conditionalFormatting>
  <conditionalFormatting sqref="AH24:AN24">
    <cfRule type="expression" dxfId="229" priority="182">
      <formula>OR(#REF!=$B23,#REF!=$B23)</formula>
    </cfRule>
  </conditionalFormatting>
  <conditionalFormatting sqref="AO24:AU24">
    <cfRule type="expression" dxfId="228" priority="181">
      <formula>OR(#REF!=$B23,#REF!=$B23)</formula>
    </cfRule>
  </conditionalFormatting>
  <conditionalFormatting sqref="AV24:BB24">
    <cfRule type="expression" dxfId="227" priority="180">
      <formula>OR(#REF!=$B23,#REF!=$B23)</formula>
    </cfRule>
  </conditionalFormatting>
  <conditionalFormatting sqref="BC24:BE24">
    <cfRule type="expression" dxfId="226" priority="179">
      <formula>OR(#REF!=$B23,#REF!=$B23)</formula>
    </cfRule>
  </conditionalFormatting>
  <conditionalFormatting sqref="AA27:AG27">
    <cfRule type="expression" dxfId="225" priority="178">
      <formula>OR(#REF!=$B26,#REF!=$B26)</formula>
    </cfRule>
  </conditionalFormatting>
  <conditionalFormatting sqref="AH27:AN27">
    <cfRule type="expression" dxfId="224" priority="177">
      <formula>OR(#REF!=$B26,#REF!=$B26)</formula>
    </cfRule>
  </conditionalFormatting>
  <conditionalFormatting sqref="AO27:AU27">
    <cfRule type="expression" dxfId="223" priority="176">
      <formula>OR(#REF!=$B26,#REF!=$B26)</formula>
    </cfRule>
  </conditionalFormatting>
  <conditionalFormatting sqref="AV27:BB27">
    <cfRule type="expression" dxfId="222" priority="175">
      <formula>OR(#REF!=$B26,#REF!=$B26)</formula>
    </cfRule>
  </conditionalFormatting>
  <conditionalFormatting sqref="BC27:BE27">
    <cfRule type="expression" dxfId="221" priority="174">
      <formula>OR(#REF!=$B26,#REF!=$B26)</formula>
    </cfRule>
  </conditionalFormatting>
  <conditionalFormatting sqref="AA30:AG30">
    <cfRule type="expression" dxfId="220" priority="173">
      <formula>OR(#REF!=$B29,#REF!=$B29)</formula>
    </cfRule>
  </conditionalFormatting>
  <conditionalFormatting sqref="AH30:AN30">
    <cfRule type="expression" dxfId="219" priority="172">
      <formula>OR(#REF!=$B29,#REF!=$B29)</formula>
    </cfRule>
  </conditionalFormatting>
  <conditionalFormatting sqref="AO30:AU30">
    <cfRule type="expression" dxfId="218" priority="171">
      <formula>OR(#REF!=$B29,#REF!=$B29)</formula>
    </cfRule>
  </conditionalFormatting>
  <conditionalFormatting sqref="AV30:BB30">
    <cfRule type="expression" dxfId="217" priority="170">
      <formula>OR(#REF!=$B29,#REF!=$B29)</formula>
    </cfRule>
  </conditionalFormatting>
  <conditionalFormatting sqref="BC30:BE30">
    <cfRule type="expression" dxfId="216" priority="169">
      <formula>OR(#REF!=$B29,#REF!=$B29)</formula>
    </cfRule>
  </conditionalFormatting>
  <conditionalFormatting sqref="AA33:AG33">
    <cfRule type="expression" dxfId="215" priority="168">
      <formula>OR(#REF!=$B32,#REF!=$B32)</formula>
    </cfRule>
  </conditionalFormatting>
  <conditionalFormatting sqref="AH33:AN33">
    <cfRule type="expression" dxfId="214" priority="167">
      <formula>OR(#REF!=$B32,#REF!=$B32)</formula>
    </cfRule>
  </conditionalFormatting>
  <conditionalFormatting sqref="AO33:AU33">
    <cfRule type="expression" dxfId="213" priority="166">
      <formula>OR(#REF!=$B32,#REF!=$B32)</formula>
    </cfRule>
  </conditionalFormatting>
  <conditionalFormatting sqref="AV33:BB33">
    <cfRule type="expression" dxfId="212" priority="165">
      <formula>OR(#REF!=$B32,#REF!=$B32)</formula>
    </cfRule>
  </conditionalFormatting>
  <conditionalFormatting sqref="BC33:BE33">
    <cfRule type="expression" dxfId="211" priority="164">
      <formula>OR(#REF!=$B32,#REF!=$B32)</formula>
    </cfRule>
  </conditionalFormatting>
  <conditionalFormatting sqref="AA36:AG36">
    <cfRule type="expression" dxfId="210" priority="163">
      <formula>OR(#REF!=$B35,#REF!=$B35)</formula>
    </cfRule>
  </conditionalFormatting>
  <conditionalFormatting sqref="AH36:AN36">
    <cfRule type="expression" dxfId="209" priority="162">
      <formula>OR(#REF!=$B35,#REF!=$B35)</formula>
    </cfRule>
  </conditionalFormatting>
  <conditionalFormatting sqref="AO36:AU36">
    <cfRule type="expression" dxfId="208" priority="161">
      <formula>OR(#REF!=$B35,#REF!=$B35)</formula>
    </cfRule>
  </conditionalFormatting>
  <conditionalFormatting sqref="AV36:BB36">
    <cfRule type="expression" dxfId="207" priority="160">
      <formula>OR(#REF!=$B35,#REF!=$B35)</formula>
    </cfRule>
  </conditionalFormatting>
  <conditionalFormatting sqref="BC36:BE36">
    <cfRule type="expression" dxfId="206" priority="159">
      <formula>OR(#REF!=$B35,#REF!=$B35)</formula>
    </cfRule>
  </conditionalFormatting>
  <conditionalFormatting sqref="AA39:AG39">
    <cfRule type="expression" dxfId="205" priority="158">
      <formula>OR(#REF!=$B38,#REF!=$B38)</formula>
    </cfRule>
  </conditionalFormatting>
  <conditionalFormatting sqref="AH39:AN39">
    <cfRule type="expression" dxfId="204" priority="157">
      <formula>OR(#REF!=$B38,#REF!=$B38)</formula>
    </cfRule>
  </conditionalFormatting>
  <conditionalFormatting sqref="AO39:AU39">
    <cfRule type="expression" dxfId="203" priority="156">
      <formula>OR(#REF!=$B38,#REF!=$B38)</formula>
    </cfRule>
  </conditionalFormatting>
  <conditionalFormatting sqref="AV39:BB39">
    <cfRule type="expression" dxfId="202" priority="155">
      <formula>OR(#REF!=$B38,#REF!=$B38)</formula>
    </cfRule>
  </conditionalFormatting>
  <conditionalFormatting sqref="BC39:BE39">
    <cfRule type="expression" dxfId="201" priority="154">
      <formula>OR(#REF!=$B38,#REF!=$B38)</formula>
    </cfRule>
  </conditionalFormatting>
  <conditionalFormatting sqref="AA42:AG42">
    <cfRule type="expression" dxfId="200" priority="153">
      <formula>OR(#REF!=$B41,#REF!=$B41)</formula>
    </cfRule>
  </conditionalFormatting>
  <conditionalFormatting sqref="AH42:AN42">
    <cfRule type="expression" dxfId="199" priority="152">
      <formula>OR(#REF!=$B41,#REF!=$B41)</formula>
    </cfRule>
  </conditionalFormatting>
  <conditionalFormatting sqref="AO42:AU42">
    <cfRule type="expression" dxfId="198" priority="151">
      <formula>OR(#REF!=$B41,#REF!=$B41)</formula>
    </cfRule>
  </conditionalFormatting>
  <conditionalFormatting sqref="AV42:BB42">
    <cfRule type="expression" dxfId="197" priority="150">
      <formula>OR(#REF!=$B41,#REF!=$B41)</formula>
    </cfRule>
  </conditionalFormatting>
  <conditionalFormatting sqref="BC42:BE42">
    <cfRule type="expression" dxfId="196" priority="149">
      <formula>OR(#REF!=$B41,#REF!=$B41)</formula>
    </cfRule>
  </conditionalFormatting>
  <conditionalFormatting sqref="AA45:AG45">
    <cfRule type="expression" dxfId="195" priority="148">
      <formula>OR(#REF!=$B44,#REF!=$B44)</formula>
    </cfRule>
  </conditionalFormatting>
  <conditionalFormatting sqref="AH45:AN45">
    <cfRule type="expression" dxfId="194" priority="147">
      <formula>OR(#REF!=$B44,#REF!=$B44)</formula>
    </cfRule>
  </conditionalFormatting>
  <conditionalFormatting sqref="AO45:AU45">
    <cfRule type="expression" dxfId="193" priority="146">
      <formula>OR(#REF!=$B44,#REF!=$B44)</formula>
    </cfRule>
  </conditionalFormatting>
  <conditionalFormatting sqref="AV45:BB45">
    <cfRule type="expression" dxfId="192" priority="145">
      <formula>OR(#REF!=$B44,#REF!=$B44)</formula>
    </cfRule>
  </conditionalFormatting>
  <conditionalFormatting sqref="BC45:BE45">
    <cfRule type="expression" dxfId="191" priority="144">
      <formula>OR(#REF!=$B44,#REF!=$B44)</formula>
    </cfRule>
  </conditionalFormatting>
  <conditionalFormatting sqref="AA48:AG48">
    <cfRule type="expression" dxfId="190" priority="143">
      <formula>OR(#REF!=$B47,#REF!=$B47)</formula>
    </cfRule>
  </conditionalFormatting>
  <conditionalFormatting sqref="AH48:AN48">
    <cfRule type="expression" dxfId="189" priority="142">
      <formula>OR(#REF!=$B47,#REF!=$B47)</formula>
    </cfRule>
  </conditionalFormatting>
  <conditionalFormatting sqref="AO48:AU48">
    <cfRule type="expression" dxfId="188" priority="141">
      <formula>OR(#REF!=$B47,#REF!=$B47)</formula>
    </cfRule>
  </conditionalFormatting>
  <conditionalFormatting sqref="AV48:BB48">
    <cfRule type="expression" dxfId="187" priority="140">
      <formula>OR(#REF!=$B47,#REF!=$B47)</formula>
    </cfRule>
  </conditionalFormatting>
  <conditionalFormatting sqref="BC48:BE48">
    <cfRule type="expression" dxfId="186" priority="139">
      <formula>OR(#REF!=$B47,#REF!=$B47)</formula>
    </cfRule>
  </conditionalFormatting>
  <conditionalFormatting sqref="AA51:AG51">
    <cfRule type="expression" dxfId="185" priority="138">
      <formula>OR(#REF!=$B50,#REF!=$B50)</formula>
    </cfRule>
  </conditionalFormatting>
  <conditionalFormatting sqref="AH51:AN51">
    <cfRule type="expression" dxfId="184" priority="137">
      <formula>OR(#REF!=$B50,#REF!=$B50)</formula>
    </cfRule>
  </conditionalFormatting>
  <conditionalFormatting sqref="AO51:AU51">
    <cfRule type="expression" dxfId="183" priority="136">
      <formula>OR(#REF!=$B50,#REF!=$B50)</formula>
    </cfRule>
  </conditionalFormatting>
  <conditionalFormatting sqref="AV51:BB51">
    <cfRule type="expression" dxfId="182" priority="135">
      <formula>OR(#REF!=$B50,#REF!=$B50)</formula>
    </cfRule>
  </conditionalFormatting>
  <conditionalFormatting sqref="BC51:BE51">
    <cfRule type="expression" dxfId="181" priority="134">
      <formula>OR(#REF!=$B50,#REF!=$B50)</formula>
    </cfRule>
  </conditionalFormatting>
  <conditionalFormatting sqref="AA54:AG54">
    <cfRule type="expression" dxfId="180" priority="133">
      <formula>OR(#REF!=$B53,#REF!=$B53)</formula>
    </cfRule>
  </conditionalFormatting>
  <conditionalFormatting sqref="AH54:AN54">
    <cfRule type="expression" dxfId="179" priority="132">
      <formula>OR(#REF!=$B53,#REF!=$B53)</formula>
    </cfRule>
  </conditionalFormatting>
  <conditionalFormatting sqref="AO54:AU54">
    <cfRule type="expression" dxfId="178" priority="131">
      <formula>OR(#REF!=$B53,#REF!=$B53)</formula>
    </cfRule>
  </conditionalFormatting>
  <conditionalFormatting sqref="AV54:BB54">
    <cfRule type="expression" dxfId="177" priority="130">
      <formula>OR(#REF!=$B53,#REF!=$B53)</formula>
    </cfRule>
  </conditionalFormatting>
  <conditionalFormatting sqref="BC54:BE54">
    <cfRule type="expression" dxfId="176" priority="129">
      <formula>OR(#REF!=$B53,#REF!=$B53)</formula>
    </cfRule>
  </conditionalFormatting>
  <conditionalFormatting sqref="AA57:AG57">
    <cfRule type="expression" dxfId="175" priority="128">
      <formula>OR(#REF!=$B56,#REF!=$B56)</formula>
    </cfRule>
  </conditionalFormatting>
  <conditionalFormatting sqref="AH57:AN57">
    <cfRule type="expression" dxfId="174" priority="127">
      <formula>OR(#REF!=$B56,#REF!=$B56)</formula>
    </cfRule>
  </conditionalFormatting>
  <conditionalFormatting sqref="AO57:AU57">
    <cfRule type="expression" dxfId="173" priority="126">
      <formula>OR(#REF!=$B56,#REF!=$B56)</formula>
    </cfRule>
  </conditionalFormatting>
  <conditionalFormatting sqref="AV57:BB57">
    <cfRule type="expression" dxfId="172" priority="125">
      <formula>OR(#REF!=$B56,#REF!=$B56)</formula>
    </cfRule>
  </conditionalFormatting>
  <conditionalFormatting sqref="BC57:BE57">
    <cfRule type="expression" dxfId="171" priority="124">
      <formula>OR(#REF!=$B56,#REF!=$B56)</formula>
    </cfRule>
  </conditionalFormatting>
  <conditionalFormatting sqref="AA60:AG60">
    <cfRule type="expression" dxfId="170" priority="123">
      <formula>OR(#REF!=$B59,#REF!=$B59)</formula>
    </cfRule>
  </conditionalFormatting>
  <conditionalFormatting sqref="AH60:AN60">
    <cfRule type="expression" dxfId="169" priority="122">
      <formula>OR(#REF!=$B59,#REF!=$B59)</formula>
    </cfRule>
  </conditionalFormatting>
  <conditionalFormatting sqref="AO60:AU60">
    <cfRule type="expression" dxfId="168" priority="121">
      <formula>OR(#REF!=$B59,#REF!=$B59)</formula>
    </cfRule>
  </conditionalFormatting>
  <conditionalFormatting sqref="AV60:BB60">
    <cfRule type="expression" dxfId="167" priority="120">
      <formula>OR(#REF!=$B59,#REF!=$B59)</formula>
    </cfRule>
  </conditionalFormatting>
  <conditionalFormatting sqref="BC60:BE60">
    <cfRule type="expression" dxfId="166" priority="119">
      <formula>OR(#REF!=$B59,#REF!=$B59)</formula>
    </cfRule>
  </conditionalFormatting>
  <conditionalFormatting sqref="AA63:AG63">
    <cfRule type="expression" dxfId="165" priority="118">
      <formula>OR(#REF!=$B62,#REF!=$B62)</formula>
    </cfRule>
  </conditionalFormatting>
  <conditionalFormatting sqref="AH63:AN63">
    <cfRule type="expression" dxfId="164" priority="117">
      <formula>OR(#REF!=$B62,#REF!=$B62)</formula>
    </cfRule>
  </conditionalFormatting>
  <conditionalFormatting sqref="AO63:AU63">
    <cfRule type="expression" dxfId="163" priority="116">
      <formula>OR(#REF!=$B62,#REF!=$B62)</formula>
    </cfRule>
  </conditionalFormatting>
  <conditionalFormatting sqref="AV63:BB63">
    <cfRule type="expression" dxfId="162" priority="115">
      <formula>OR(#REF!=$B62,#REF!=$B62)</formula>
    </cfRule>
  </conditionalFormatting>
  <conditionalFormatting sqref="BC63:BE63">
    <cfRule type="expression" dxfId="161" priority="114">
      <formula>OR(#REF!=$B62,#REF!=$B62)</formula>
    </cfRule>
  </conditionalFormatting>
  <conditionalFormatting sqref="AA66:AG66">
    <cfRule type="expression" dxfId="160" priority="113">
      <formula>OR(#REF!=$B65,#REF!=$B65)</formula>
    </cfRule>
  </conditionalFormatting>
  <conditionalFormatting sqref="AH66:AN66">
    <cfRule type="expression" dxfId="159" priority="112">
      <formula>OR(#REF!=$B65,#REF!=$B65)</formula>
    </cfRule>
  </conditionalFormatting>
  <conditionalFormatting sqref="AO66:AU66">
    <cfRule type="expression" dxfId="158" priority="111">
      <formula>OR(#REF!=$B65,#REF!=$B65)</formula>
    </cfRule>
  </conditionalFormatting>
  <conditionalFormatting sqref="AV66:BB66">
    <cfRule type="expression" dxfId="157" priority="110">
      <formula>OR(#REF!=$B65,#REF!=$B65)</formula>
    </cfRule>
  </conditionalFormatting>
  <conditionalFormatting sqref="BC66:BE66">
    <cfRule type="expression" dxfId="156" priority="109">
      <formula>OR(#REF!=$B65,#REF!=$B65)</formula>
    </cfRule>
  </conditionalFormatting>
  <conditionalFormatting sqref="AA69:AG69">
    <cfRule type="expression" dxfId="155" priority="108">
      <formula>OR(#REF!=$B68,#REF!=$B68)</formula>
    </cfRule>
  </conditionalFormatting>
  <conditionalFormatting sqref="AH69:AN69">
    <cfRule type="expression" dxfId="154" priority="107">
      <formula>OR(#REF!=$B68,#REF!=$B68)</formula>
    </cfRule>
  </conditionalFormatting>
  <conditionalFormatting sqref="AO69:AU69">
    <cfRule type="expression" dxfId="153" priority="106">
      <formula>OR(#REF!=$B68,#REF!=$B68)</formula>
    </cfRule>
  </conditionalFormatting>
  <conditionalFormatting sqref="AV69:BB69">
    <cfRule type="expression" dxfId="152" priority="105">
      <formula>OR(#REF!=$B68,#REF!=$B68)</formula>
    </cfRule>
  </conditionalFormatting>
  <conditionalFormatting sqref="BC69:BE69">
    <cfRule type="expression" dxfId="151" priority="104">
      <formula>OR(#REF!=$B68,#REF!=$B68)</formula>
    </cfRule>
  </conditionalFormatting>
  <conditionalFormatting sqref="AA72:AG72">
    <cfRule type="expression" dxfId="150" priority="103">
      <formula>OR(#REF!=$B71,#REF!=$B71)</formula>
    </cfRule>
  </conditionalFormatting>
  <conditionalFormatting sqref="AH72:AN72">
    <cfRule type="expression" dxfId="149" priority="102">
      <formula>OR(#REF!=$B71,#REF!=$B71)</formula>
    </cfRule>
  </conditionalFormatting>
  <conditionalFormatting sqref="AO72:AU72">
    <cfRule type="expression" dxfId="148" priority="101">
      <formula>OR(#REF!=$B71,#REF!=$B71)</formula>
    </cfRule>
  </conditionalFormatting>
  <conditionalFormatting sqref="AV72:BB72">
    <cfRule type="expression" dxfId="147" priority="100">
      <formula>OR(#REF!=$B71,#REF!=$B71)</formula>
    </cfRule>
  </conditionalFormatting>
  <conditionalFormatting sqref="BC72:BE72">
    <cfRule type="expression" dxfId="146" priority="99">
      <formula>OR(#REF!=$B71,#REF!=$B71)</formula>
    </cfRule>
  </conditionalFormatting>
  <conditionalFormatting sqref="AA75:AG75">
    <cfRule type="expression" dxfId="145" priority="98">
      <formula>OR(#REF!=$B74,#REF!=$B74)</formula>
    </cfRule>
  </conditionalFormatting>
  <conditionalFormatting sqref="AH75:AN75">
    <cfRule type="expression" dxfId="144" priority="97">
      <formula>OR(#REF!=$B74,#REF!=$B74)</formula>
    </cfRule>
  </conditionalFormatting>
  <conditionalFormatting sqref="AO75:AU75">
    <cfRule type="expression" dxfId="143" priority="96">
      <formula>OR(#REF!=$B74,#REF!=$B74)</formula>
    </cfRule>
  </conditionalFormatting>
  <conditionalFormatting sqref="AV75:BB75">
    <cfRule type="expression" dxfId="142" priority="95">
      <formula>OR(#REF!=$B74,#REF!=$B74)</formula>
    </cfRule>
  </conditionalFormatting>
  <conditionalFormatting sqref="BC75:BE75">
    <cfRule type="expression" dxfId="141" priority="94">
      <formula>OR(#REF!=$B74,#REF!=$B74)</formula>
    </cfRule>
  </conditionalFormatting>
  <conditionalFormatting sqref="AA78:AG78">
    <cfRule type="expression" dxfId="140" priority="93">
      <formula>OR(#REF!=$B77,#REF!=$B77)</formula>
    </cfRule>
  </conditionalFormatting>
  <conditionalFormatting sqref="AH78:AN78">
    <cfRule type="expression" dxfId="139" priority="92">
      <formula>OR(#REF!=$B77,#REF!=$B77)</formula>
    </cfRule>
  </conditionalFormatting>
  <conditionalFormatting sqref="AO78:AU78">
    <cfRule type="expression" dxfId="138" priority="91">
      <formula>OR(#REF!=$B77,#REF!=$B77)</formula>
    </cfRule>
  </conditionalFormatting>
  <conditionalFormatting sqref="AV78:BB78">
    <cfRule type="expression" dxfId="137" priority="90">
      <formula>OR(#REF!=$B77,#REF!=$B77)</formula>
    </cfRule>
  </conditionalFormatting>
  <conditionalFormatting sqref="BC78:BE78">
    <cfRule type="expression" dxfId="136" priority="89">
      <formula>OR(#REF!=$B77,#REF!=$B77)</formula>
    </cfRule>
  </conditionalFormatting>
  <conditionalFormatting sqref="AA81:AG81">
    <cfRule type="expression" dxfId="135" priority="88">
      <formula>OR(#REF!=$B80,#REF!=$B80)</formula>
    </cfRule>
  </conditionalFormatting>
  <conditionalFormatting sqref="AH81:AN81">
    <cfRule type="expression" dxfId="134" priority="87">
      <formula>OR(#REF!=$B80,#REF!=$B80)</formula>
    </cfRule>
  </conditionalFormatting>
  <conditionalFormatting sqref="AO81:AU81">
    <cfRule type="expression" dxfId="133" priority="86">
      <formula>OR(#REF!=$B80,#REF!=$B80)</formula>
    </cfRule>
  </conditionalFormatting>
  <conditionalFormatting sqref="AV81:BB81">
    <cfRule type="expression" dxfId="132" priority="85">
      <formula>OR(#REF!=$B80,#REF!=$B80)</formula>
    </cfRule>
  </conditionalFormatting>
  <conditionalFormatting sqref="BC81:BE81">
    <cfRule type="expression" dxfId="131" priority="84">
      <formula>OR(#REF!=$B80,#REF!=$B80)</formula>
    </cfRule>
  </conditionalFormatting>
  <conditionalFormatting sqref="AA84:AG84">
    <cfRule type="expression" dxfId="130" priority="83">
      <formula>OR(#REF!=$B83,#REF!=$B83)</formula>
    </cfRule>
  </conditionalFormatting>
  <conditionalFormatting sqref="AH84:AN84">
    <cfRule type="expression" dxfId="129" priority="82">
      <formula>OR(#REF!=$B83,#REF!=$B83)</formula>
    </cfRule>
  </conditionalFormatting>
  <conditionalFormatting sqref="AO84:AU84">
    <cfRule type="expression" dxfId="128" priority="81">
      <formula>OR(#REF!=$B83,#REF!=$B83)</formula>
    </cfRule>
  </conditionalFormatting>
  <conditionalFormatting sqref="AV84:BB84">
    <cfRule type="expression" dxfId="127" priority="80">
      <formula>OR(#REF!=$B83,#REF!=$B83)</formula>
    </cfRule>
  </conditionalFormatting>
  <conditionalFormatting sqref="BC84:BE84">
    <cfRule type="expression" dxfId="126" priority="79">
      <formula>OR(#REF!=$B83,#REF!=$B83)</formula>
    </cfRule>
  </conditionalFormatting>
  <conditionalFormatting sqref="AA87:AG87">
    <cfRule type="expression" dxfId="125" priority="78">
      <formula>OR(#REF!=$B86,#REF!=$B86)</formula>
    </cfRule>
  </conditionalFormatting>
  <conditionalFormatting sqref="AH87:AN87">
    <cfRule type="expression" dxfId="124" priority="77">
      <formula>OR(#REF!=$B86,#REF!=$B86)</formula>
    </cfRule>
  </conditionalFormatting>
  <conditionalFormatting sqref="AO87:AU87">
    <cfRule type="expression" dxfId="123" priority="76">
      <formula>OR(#REF!=$B86,#REF!=$B86)</formula>
    </cfRule>
  </conditionalFormatting>
  <conditionalFormatting sqref="AV87:BB87">
    <cfRule type="expression" dxfId="122" priority="75">
      <formula>OR(#REF!=$B86,#REF!=$B86)</formula>
    </cfRule>
  </conditionalFormatting>
  <conditionalFormatting sqref="BC87:BE87">
    <cfRule type="expression" dxfId="121" priority="74">
      <formula>OR(#REF!=$B86,#REF!=$B86)</formula>
    </cfRule>
  </conditionalFormatting>
  <conditionalFormatting sqref="AA90:AG90">
    <cfRule type="expression" dxfId="120" priority="73">
      <formula>OR(#REF!=$B89,#REF!=$B89)</formula>
    </cfRule>
  </conditionalFormatting>
  <conditionalFormatting sqref="AH90:AN90">
    <cfRule type="expression" dxfId="119" priority="72">
      <formula>OR(#REF!=$B89,#REF!=$B89)</formula>
    </cfRule>
  </conditionalFormatting>
  <conditionalFormatting sqref="AO90:AU90">
    <cfRule type="expression" dxfId="118" priority="71">
      <formula>OR(#REF!=$B89,#REF!=$B89)</formula>
    </cfRule>
  </conditionalFormatting>
  <conditionalFormatting sqref="AV90:BB90">
    <cfRule type="expression" dxfId="117" priority="70">
      <formula>OR(#REF!=$B89,#REF!=$B89)</formula>
    </cfRule>
  </conditionalFormatting>
  <conditionalFormatting sqref="BC90:BE90">
    <cfRule type="expression" dxfId="116" priority="69">
      <formula>OR(#REF!=$B89,#REF!=$B89)</formula>
    </cfRule>
  </conditionalFormatting>
  <conditionalFormatting sqref="AA93:AG93">
    <cfRule type="expression" dxfId="115" priority="68">
      <formula>OR(#REF!=$B92,#REF!=$B92)</formula>
    </cfRule>
  </conditionalFormatting>
  <conditionalFormatting sqref="AH93:AN93">
    <cfRule type="expression" dxfId="114" priority="67">
      <formula>OR(#REF!=$B92,#REF!=$B92)</formula>
    </cfRule>
  </conditionalFormatting>
  <conditionalFormatting sqref="AO93:AU93">
    <cfRule type="expression" dxfId="113" priority="66">
      <formula>OR(#REF!=$B92,#REF!=$B92)</formula>
    </cfRule>
  </conditionalFormatting>
  <conditionalFormatting sqref="AV93:BB93">
    <cfRule type="expression" dxfId="112" priority="65">
      <formula>OR(#REF!=$B92,#REF!=$B92)</formula>
    </cfRule>
  </conditionalFormatting>
  <conditionalFormatting sqref="BC93:BE93">
    <cfRule type="expression" dxfId="111" priority="64">
      <formula>OR(#REF!=$B92,#REF!=$B92)</formula>
    </cfRule>
  </conditionalFormatting>
  <conditionalFormatting sqref="AA96:AG96">
    <cfRule type="expression" dxfId="110" priority="63">
      <formula>OR(#REF!=$B95,#REF!=$B95)</formula>
    </cfRule>
  </conditionalFormatting>
  <conditionalFormatting sqref="AH96:AN96">
    <cfRule type="expression" dxfId="109" priority="62">
      <formula>OR(#REF!=$B95,#REF!=$B95)</formula>
    </cfRule>
  </conditionalFormatting>
  <conditionalFormatting sqref="AO96:AU96">
    <cfRule type="expression" dxfId="108" priority="61">
      <formula>OR(#REF!=$B95,#REF!=$B95)</formula>
    </cfRule>
  </conditionalFormatting>
  <conditionalFormatting sqref="AV96:BB96">
    <cfRule type="expression" dxfId="107" priority="60">
      <formula>OR(#REF!=$B95,#REF!=$B95)</formula>
    </cfRule>
  </conditionalFormatting>
  <conditionalFormatting sqref="BC96:BE96">
    <cfRule type="expression" dxfId="106" priority="59">
      <formula>OR(#REF!=$B95,#REF!=$B95)</formula>
    </cfRule>
  </conditionalFormatting>
  <conditionalFormatting sqref="AA99:AG99">
    <cfRule type="expression" dxfId="105" priority="58">
      <formula>OR(#REF!=$B98,#REF!=$B98)</formula>
    </cfRule>
  </conditionalFormatting>
  <conditionalFormatting sqref="AH99:AN99">
    <cfRule type="expression" dxfId="104" priority="57">
      <formula>OR(#REF!=$B98,#REF!=$B98)</formula>
    </cfRule>
  </conditionalFormatting>
  <conditionalFormatting sqref="AO99:AU99">
    <cfRule type="expression" dxfId="103" priority="56">
      <formula>OR(#REF!=$B98,#REF!=$B98)</formula>
    </cfRule>
  </conditionalFormatting>
  <conditionalFormatting sqref="AV99:BB99">
    <cfRule type="expression" dxfId="102" priority="55">
      <formula>OR(#REF!=$B98,#REF!=$B98)</formula>
    </cfRule>
  </conditionalFormatting>
  <conditionalFormatting sqref="BC99:BE99">
    <cfRule type="expression" dxfId="101" priority="54">
      <formula>OR(#REF!=$B98,#REF!=$B98)</formula>
    </cfRule>
  </conditionalFormatting>
  <conditionalFormatting sqref="AA102:AG102">
    <cfRule type="expression" dxfId="100" priority="53">
      <formula>OR(#REF!=$B101,#REF!=$B101)</formula>
    </cfRule>
  </conditionalFormatting>
  <conditionalFormatting sqref="AH102:AN102">
    <cfRule type="expression" dxfId="99" priority="52">
      <formula>OR(#REF!=$B101,#REF!=$B101)</formula>
    </cfRule>
  </conditionalFormatting>
  <conditionalFormatting sqref="AO102:AU102">
    <cfRule type="expression" dxfId="98" priority="51">
      <formula>OR(#REF!=$B101,#REF!=$B101)</formula>
    </cfRule>
  </conditionalFormatting>
  <conditionalFormatting sqref="AV102:BB102">
    <cfRule type="expression" dxfId="97" priority="50">
      <formula>OR(#REF!=$B101,#REF!=$B101)</formula>
    </cfRule>
  </conditionalFormatting>
  <conditionalFormatting sqref="BC102:BE102">
    <cfRule type="expression" dxfId="96" priority="49">
      <formula>OR(#REF!=$B101,#REF!=$B101)</formula>
    </cfRule>
  </conditionalFormatting>
  <conditionalFormatting sqref="AA105:AG105">
    <cfRule type="expression" dxfId="95" priority="48">
      <formula>OR(#REF!=$B104,#REF!=$B104)</formula>
    </cfRule>
  </conditionalFormatting>
  <conditionalFormatting sqref="AH105:AN105">
    <cfRule type="expression" dxfId="94" priority="47">
      <formula>OR(#REF!=$B104,#REF!=$B104)</formula>
    </cfRule>
  </conditionalFormatting>
  <conditionalFormatting sqref="AO105:AU105">
    <cfRule type="expression" dxfId="93" priority="46">
      <formula>OR(#REF!=$B104,#REF!=$B104)</formula>
    </cfRule>
  </conditionalFormatting>
  <conditionalFormatting sqref="AV105:BB105">
    <cfRule type="expression" dxfId="92" priority="45">
      <formula>OR(#REF!=$B104,#REF!=$B104)</formula>
    </cfRule>
  </conditionalFormatting>
  <conditionalFormatting sqref="BC105:BE105">
    <cfRule type="expression" dxfId="91" priority="44">
      <formula>OR(#REF!=$B104,#REF!=$B104)</formula>
    </cfRule>
  </conditionalFormatting>
  <conditionalFormatting sqref="AA108:AG108">
    <cfRule type="expression" dxfId="90" priority="43">
      <formula>OR(#REF!=$B107,#REF!=$B107)</formula>
    </cfRule>
  </conditionalFormatting>
  <conditionalFormatting sqref="AH108:AN108">
    <cfRule type="expression" dxfId="89" priority="42">
      <formula>OR(#REF!=$B107,#REF!=$B107)</formula>
    </cfRule>
  </conditionalFormatting>
  <conditionalFormatting sqref="AO108:AU108">
    <cfRule type="expression" dxfId="88" priority="41">
      <formula>OR(#REF!=$B107,#REF!=$B107)</formula>
    </cfRule>
  </conditionalFormatting>
  <conditionalFormatting sqref="AV108:BB108">
    <cfRule type="expression" dxfId="87" priority="40">
      <formula>OR(#REF!=$B107,#REF!=$B107)</formula>
    </cfRule>
  </conditionalFormatting>
  <conditionalFormatting sqref="BC108:BE108">
    <cfRule type="expression" dxfId="86" priority="39">
      <formula>OR(#REF!=$B107,#REF!=$B107)</formula>
    </cfRule>
  </conditionalFormatting>
  <conditionalFormatting sqref="AA111:AG111">
    <cfRule type="expression" dxfId="85" priority="38">
      <formula>OR(#REF!=$B110,#REF!=$B110)</formula>
    </cfRule>
  </conditionalFormatting>
  <conditionalFormatting sqref="AH111:AN111">
    <cfRule type="expression" dxfId="84" priority="37">
      <formula>OR(#REF!=$B110,#REF!=$B110)</formula>
    </cfRule>
  </conditionalFormatting>
  <conditionalFormatting sqref="AO111:AU111">
    <cfRule type="expression" dxfId="83" priority="36">
      <formula>OR(#REF!=$B110,#REF!=$B110)</formula>
    </cfRule>
  </conditionalFormatting>
  <conditionalFormatting sqref="AV111:BB111">
    <cfRule type="expression" dxfId="82" priority="35">
      <formula>OR(#REF!=$B110,#REF!=$B110)</formula>
    </cfRule>
  </conditionalFormatting>
  <conditionalFormatting sqref="BC111:BE111">
    <cfRule type="expression" dxfId="81" priority="34">
      <formula>OR(#REF!=$B110,#REF!=$B110)</formula>
    </cfRule>
  </conditionalFormatting>
  <conditionalFormatting sqref="AA114:AG114">
    <cfRule type="expression" dxfId="80" priority="33">
      <formula>OR(#REF!=$B113,#REF!=$B113)</formula>
    </cfRule>
  </conditionalFormatting>
  <conditionalFormatting sqref="AH114:AN114">
    <cfRule type="expression" dxfId="79" priority="32">
      <formula>OR(#REF!=$B113,#REF!=$B113)</formula>
    </cfRule>
  </conditionalFormatting>
  <conditionalFormatting sqref="AO114:AU114">
    <cfRule type="expression" dxfId="78" priority="31">
      <formula>OR(#REF!=$B113,#REF!=$B113)</formula>
    </cfRule>
  </conditionalFormatting>
  <conditionalFormatting sqref="AV114:BB114">
    <cfRule type="expression" dxfId="77" priority="30">
      <formula>OR(#REF!=$B113,#REF!=$B113)</formula>
    </cfRule>
  </conditionalFormatting>
  <conditionalFormatting sqref="BC114:BE114">
    <cfRule type="expression" dxfId="76" priority="29">
      <formula>OR(#REF!=$B113,#REF!=$B113)</formula>
    </cfRule>
  </conditionalFormatting>
  <conditionalFormatting sqref="AA117:AG117">
    <cfRule type="expression" dxfId="75" priority="28">
      <formula>OR(#REF!=$B116,#REF!=$B116)</formula>
    </cfRule>
  </conditionalFormatting>
  <conditionalFormatting sqref="AH117:AN117">
    <cfRule type="expression" dxfId="74" priority="27">
      <formula>OR(#REF!=$B116,#REF!=$B116)</formula>
    </cfRule>
  </conditionalFormatting>
  <conditionalFormatting sqref="AO117:AU117">
    <cfRule type="expression" dxfId="73" priority="26">
      <formula>OR(#REF!=$B116,#REF!=$B116)</formula>
    </cfRule>
  </conditionalFormatting>
  <conditionalFormatting sqref="AV117:BB117">
    <cfRule type="expression" dxfId="72" priority="25">
      <formula>OR(#REF!=$B116,#REF!=$B116)</formula>
    </cfRule>
  </conditionalFormatting>
  <conditionalFormatting sqref="BC117:BE117">
    <cfRule type="expression" dxfId="71" priority="24">
      <formula>OR(#REF!=$B116,#REF!=$B116)</formula>
    </cfRule>
  </conditionalFormatting>
  <conditionalFormatting sqref="AA120:AG120">
    <cfRule type="expression" dxfId="70" priority="23">
      <formula>OR(#REF!=$B119,#REF!=$B119)</formula>
    </cfRule>
  </conditionalFormatting>
  <conditionalFormatting sqref="AH120:AN120">
    <cfRule type="expression" dxfId="69" priority="22">
      <formula>OR(#REF!=$B119,#REF!=$B119)</formula>
    </cfRule>
  </conditionalFormatting>
  <conditionalFormatting sqref="AO120:AU120">
    <cfRule type="expression" dxfId="68" priority="21">
      <formula>OR(#REF!=$B119,#REF!=$B119)</formula>
    </cfRule>
  </conditionalFormatting>
  <conditionalFormatting sqref="AV120:BB120">
    <cfRule type="expression" dxfId="67" priority="20">
      <formula>OR(#REF!=$B119,#REF!=$B119)</formula>
    </cfRule>
  </conditionalFormatting>
  <conditionalFormatting sqref="BC120:BE120">
    <cfRule type="expression" dxfId="66" priority="19">
      <formula>OR(#REF!=$B119,#REF!=$B119)</formula>
    </cfRule>
  </conditionalFormatting>
  <conditionalFormatting sqref="AA123:AG123">
    <cfRule type="expression" dxfId="65" priority="18">
      <formula>OR(#REF!=$B122,#REF!=$B122)</formula>
    </cfRule>
  </conditionalFormatting>
  <conditionalFormatting sqref="AH123:AN123">
    <cfRule type="expression" dxfId="64" priority="17">
      <formula>OR(#REF!=$B122,#REF!=$B122)</formula>
    </cfRule>
  </conditionalFormatting>
  <conditionalFormatting sqref="AO123:AU123">
    <cfRule type="expression" dxfId="63" priority="16">
      <formula>OR(#REF!=$B122,#REF!=$B122)</formula>
    </cfRule>
  </conditionalFormatting>
  <conditionalFormatting sqref="AV123:BB123">
    <cfRule type="expression" dxfId="62" priority="15">
      <formula>OR(#REF!=$B122,#REF!=$B122)</formula>
    </cfRule>
  </conditionalFormatting>
  <conditionalFormatting sqref="BC123:BE123">
    <cfRule type="expression" dxfId="61" priority="14">
      <formula>OR(#REF!=$B122,#REF!=$B122)</formula>
    </cfRule>
  </conditionalFormatting>
  <conditionalFormatting sqref="AA126:AG126">
    <cfRule type="expression" dxfId="60" priority="13">
      <formula>OR(#REF!=$B125,#REF!=$B125)</formula>
    </cfRule>
  </conditionalFormatting>
  <conditionalFormatting sqref="AH126:AN126">
    <cfRule type="expression" dxfId="59" priority="12">
      <formula>OR(#REF!=$B125,#REF!=$B125)</formula>
    </cfRule>
  </conditionalFormatting>
  <conditionalFormatting sqref="AO126:AU126">
    <cfRule type="expression" dxfId="58" priority="11">
      <formula>OR(#REF!=$B125,#REF!=$B125)</formula>
    </cfRule>
  </conditionalFormatting>
  <conditionalFormatting sqref="AV126:BB126">
    <cfRule type="expression" dxfId="57" priority="10">
      <formula>OR(#REF!=$B125,#REF!=$B125)</formula>
    </cfRule>
  </conditionalFormatting>
  <conditionalFormatting sqref="BC126:BE126">
    <cfRule type="expression" dxfId="56" priority="9">
      <formula>OR(#REF!=$B125,#REF!=$B125)</formula>
    </cfRule>
  </conditionalFormatting>
  <conditionalFormatting sqref="AA140:AD140">
    <cfRule type="expression" dxfId="55" priority="8">
      <formula>OR(#REF!=$B127,#REF!=$B127)</formula>
    </cfRule>
  </conditionalFormatting>
  <conditionalFormatting sqref="AQ140:AR140">
    <cfRule type="expression" dxfId="54" priority="7">
      <formula>OR(#REF!=$B127,#REF!=$B127)</formula>
    </cfRule>
  </conditionalFormatting>
  <conditionalFormatting sqref="AD132:AD134 AD136 AA136 AA133:AA134">
    <cfRule type="expression" dxfId="53" priority="5">
      <formula>OR(#REF!=$B131,#REF!=$B131)</formula>
    </cfRule>
  </conditionalFormatting>
  <conditionalFormatting sqref="AD135 AA135">
    <cfRule type="expression" dxfId="52" priority="6">
      <formula>OR(#REF!=$B127,#REF!=$B127)</formula>
    </cfRule>
  </conditionalFormatting>
  <conditionalFormatting sqref="AQ136 AQ133:AQ134">
    <cfRule type="expression" dxfId="51" priority="3">
      <formula>OR(#REF!=$B132,#REF!=$B132)</formula>
    </cfRule>
  </conditionalFormatting>
  <conditionalFormatting sqref="AQ135">
    <cfRule type="expression" dxfId="50" priority="4">
      <formula>OR(#REF!=$B127,#REF!=$B127)</formula>
    </cfRule>
  </conditionalFormatting>
  <conditionalFormatting sqref="AA132">
    <cfRule type="expression" dxfId="49" priority="2">
      <formula>OR(#REF!=$B131,#REF!=$B131)</formula>
    </cfRule>
  </conditionalFormatting>
  <conditionalFormatting sqref="AQ132">
    <cfRule type="expression" dxfId="48" priority="1">
      <formula>OR(#REF!=$B131,#REF!=$B131)</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0">
      <formula1>"◎,○"</formula1>
    </dataValidation>
  </dataValidations>
  <printOptions horizontalCentered="1"/>
  <pageMargins left="0.15748031496062992" right="0.15748031496062992" top="0.39370078740157483" bottom="0.23622047244094491" header="0.15748031496062992" footer="0.15748031496062992"/>
  <pageSetup paperSize="9" scale="44" fitToHeight="0" orientation="landscape"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 type="list" allowBlank="1" showInputMessage="1" showErrorMessage="1">
          <x14:formula1>
            <xm:f>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B1:AA47"/>
  <sheetViews>
    <sheetView topLeftCell="P1" workbookViewId="0">
      <selection activeCell="D9" sqref="D9"/>
    </sheetView>
  </sheetViews>
  <sheetFormatPr defaultRowHeight="13.5"/>
  <cols>
    <col min="1" max="1" width="1.625" style="230" customWidth="1"/>
    <col min="2" max="2" width="15.125" style="231" bestFit="1" customWidth="1"/>
    <col min="3" max="3" width="10.625" style="231" customWidth="1"/>
    <col min="4" max="4" width="3.375" style="231" bestFit="1" customWidth="1"/>
    <col min="5" max="5" width="15.625" style="230" customWidth="1"/>
    <col min="6" max="6" width="3.375" style="230" bestFit="1" customWidth="1"/>
    <col min="7" max="7" width="15.625" style="230" customWidth="1"/>
    <col min="8" max="8" width="3.375" style="230" bestFit="1" customWidth="1"/>
    <col min="9" max="9" width="15.625" style="231" customWidth="1"/>
    <col min="10" max="10" width="3.375" style="230" bestFit="1" customWidth="1"/>
    <col min="11" max="11" width="15.625" style="230" customWidth="1"/>
    <col min="12" max="12" width="5" style="230" customWidth="1"/>
    <col min="13" max="13" width="15.625" style="230" customWidth="1"/>
    <col min="14" max="14" width="3.375" style="230" customWidth="1"/>
    <col min="15" max="15" width="15.625" style="230" customWidth="1"/>
    <col min="16" max="16" width="3.375" style="230" customWidth="1"/>
    <col min="17" max="17" width="15.625" style="230" customWidth="1"/>
    <col min="18" max="18" width="3.375" style="230" customWidth="1"/>
    <col min="19" max="19" width="15.625" style="230" customWidth="1"/>
    <col min="20" max="20" width="3.375" style="230" customWidth="1"/>
    <col min="21" max="21" width="15.625" style="230" customWidth="1"/>
    <col min="22" max="22" width="3.375" style="230" customWidth="1"/>
    <col min="23" max="23" width="15.625" style="230" customWidth="1"/>
    <col min="24" max="24" width="3.375" style="230" customWidth="1"/>
    <col min="25" max="25" width="15.625" style="230" customWidth="1"/>
    <col min="26" max="16384" width="9" style="230"/>
  </cols>
  <sheetData>
    <row r="1" spans="2:25">
      <c r="B1" s="254" t="s">
        <v>259</v>
      </c>
    </row>
    <row r="2" spans="2:25">
      <c r="B2" s="251" t="s">
        <v>258</v>
      </c>
      <c r="E2" s="253" t="s">
        <v>257</v>
      </c>
      <c r="F2" s="243"/>
      <c r="G2" s="243"/>
      <c r="H2" s="243"/>
      <c r="I2" s="252" t="s">
        <v>256</v>
      </c>
      <c r="J2" s="243"/>
      <c r="K2" s="243"/>
    </row>
    <row r="3" spans="2:25">
      <c r="B3" s="251"/>
      <c r="E3" s="1272" t="s">
        <v>248</v>
      </c>
      <c r="F3" s="1272"/>
      <c r="G3" s="1272"/>
      <c r="H3" s="1272"/>
      <c r="I3" s="1272"/>
      <c r="J3" s="1272"/>
      <c r="K3" s="1272"/>
      <c r="M3" s="1272" t="s">
        <v>146</v>
      </c>
      <c r="N3" s="1272"/>
      <c r="O3" s="1272"/>
      <c r="Q3" s="1272" t="s">
        <v>255</v>
      </c>
      <c r="R3" s="1272"/>
      <c r="S3" s="1272"/>
      <c r="T3" s="1272"/>
      <c r="U3" s="1272"/>
      <c r="V3" s="1272"/>
      <c r="W3" s="1272"/>
      <c r="Y3" s="250" t="s">
        <v>143</v>
      </c>
    </row>
    <row r="4" spans="2:25">
      <c r="B4" s="231" t="s">
        <v>254</v>
      </c>
      <c r="C4" s="231" t="s">
        <v>100</v>
      </c>
      <c r="E4" s="231" t="s">
        <v>253</v>
      </c>
      <c r="F4" s="231"/>
      <c r="G4" s="231" t="s">
        <v>252</v>
      </c>
      <c r="I4" s="231" t="s">
        <v>249</v>
      </c>
      <c r="K4" s="231" t="s">
        <v>248</v>
      </c>
      <c r="M4" s="231" t="s">
        <v>251</v>
      </c>
      <c r="O4" s="231" t="s">
        <v>250</v>
      </c>
      <c r="Q4" s="231" t="s">
        <v>251</v>
      </c>
      <c r="S4" s="231" t="s">
        <v>250</v>
      </c>
      <c r="U4" s="231" t="s">
        <v>249</v>
      </c>
      <c r="W4" s="231" t="s">
        <v>248</v>
      </c>
      <c r="Y4" s="249" t="s">
        <v>247</v>
      </c>
    </row>
    <row r="5" spans="2:25">
      <c r="B5" s="240" t="s">
        <v>246</v>
      </c>
      <c r="C5" s="237" t="s">
        <v>245</v>
      </c>
      <c r="D5" s="231" t="s">
        <v>244</v>
      </c>
      <c r="E5" s="233" t="s">
        <v>236</v>
      </c>
      <c r="F5" s="231" t="s">
        <v>243</v>
      </c>
      <c r="G5" s="233" t="s">
        <v>236</v>
      </c>
      <c r="H5" s="234" t="s">
        <v>238</v>
      </c>
      <c r="I5" s="233" t="s">
        <v>236</v>
      </c>
      <c r="J5" s="230" t="s">
        <v>237</v>
      </c>
      <c r="K5" s="248" t="s">
        <v>236</v>
      </c>
      <c r="M5" s="236" t="s">
        <v>242</v>
      </c>
      <c r="N5" s="231" t="s">
        <v>239</v>
      </c>
      <c r="O5" s="236" t="s">
        <v>236</v>
      </c>
      <c r="Q5" s="248" t="s">
        <v>236</v>
      </c>
      <c r="R5" s="231" t="s">
        <v>243</v>
      </c>
      <c r="S5" s="248" t="s">
        <v>242</v>
      </c>
      <c r="T5" s="234" t="s">
        <v>238</v>
      </c>
      <c r="U5" s="233" t="s">
        <v>242</v>
      </c>
      <c r="V5" s="230" t="s">
        <v>237</v>
      </c>
      <c r="W5" s="232" t="s">
        <v>236</v>
      </c>
      <c r="Y5" s="232" t="s">
        <v>236</v>
      </c>
    </row>
    <row r="6" spans="2:25">
      <c r="B6" s="240" t="s">
        <v>241</v>
      </c>
      <c r="C6" s="237" t="s">
        <v>240</v>
      </c>
      <c r="D6" s="231" t="s">
        <v>177</v>
      </c>
      <c r="E6" s="233" t="s">
        <v>236</v>
      </c>
      <c r="F6" s="231" t="s">
        <v>239</v>
      </c>
      <c r="G6" s="233" t="s">
        <v>236</v>
      </c>
      <c r="H6" s="234" t="s">
        <v>238</v>
      </c>
      <c r="I6" s="233" t="s">
        <v>236</v>
      </c>
      <c r="J6" s="230" t="s">
        <v>237</v>
      </c>
      <c r="K6" s="248" t="s">
        <v>236</v>
      </c>
      <c r="M6" s="236" t="s">
        <v>236</v>
      </c>
      <c r="N6" s="231" t="s">
        <v>239</v>
      </c>
      <c r="O6" s="236" t="s">
        <v>236</v>
      </c>
      <c r="Q6" s="248" t="s">
        <v>236</v>
      </c>
      <c r="R6" s="231" t="s">
        <v>239</v>
      </c>
      <c r="S6" s="248" t="s">
        <v>236</v>
      </c>
      <c r="T6" s="234" t="s">
        <v>238</v>
      </c>
      <c r="U6" s="233" t="s">
        <v>236</v>
      </c>
      <c r="V6" s="230" t="s">
        <v>237</v>
      </c>
      <c r="W6" s="232" t="s">
        <v>236</v>
      </c>
      <c r="Y6" s="232" t="s">
        <v>236</v>
      </c>
    </row>
    <row r="7" spans="2:25">
      <c r="B7" s="240" t="s">
        <v>235</v>
      </c>
      <c r="C7" s="237" t="s">
        <v>234</v>
      </c>
      <c r="D7" s="231" t="s">
        <v>177</v>
      </c>
      <c r="E7" s="233" t="s">
        <v>180</v>
      </c>
      <c r="F7" s="231" t="s">
        <v>176</v>
      </c>
      <c r="G7" s="233" t="s">
        <v>180</v>
      </c>
      <c r="H7" s="234" t="s">
        <v>175</v>
      </c>
      <c r="I7" s="233" t="s">
        <v>180</v>
      </c>
      <c r="J7" s="230" t="s">
        <v>174</v>
      </c>
      <c r="K7" s="248" t="s">
        <v>180</v>
      </c>
      <c r="M7" s="236" t="s">
        <v>180</v>
      </c>
      <c r="N7" s="231" t="s">
        <v>176</v>
      </c>
      <c r="O7" s="236" t="s">
        <v>180</v>
      </c>
      <c r="Q7" s="248" t="s">
        <v>180</v>
      </c>
      <c r="R7" s="231" t="s">
        <v>176</v>
      </c>
      <c r="S7" s="248" t="s">
        <v>180</v>
      </c>
      <c r="T7" s="234" t="s">
        <v>175</v>
      </c>
      <c r="U7" s="233" t="s">
        <v>180</v>
      </c>
      <c r="V7" s="230" t="s">
        <v>174</v>
      </c>
      <c r="W7" s="232" t="s">
        <v>180</v>
      </c>
      <c r="Y7" s="232" t="s">
        <v>180</v>
      </c>
    </row>
    <row r="8" spans="2:25">
      <c r="B8" s="240"/>
      <c r="C8" s="237" t="s">
        <v>233</v>
      </c>
      <c r="D8" s="231" t="s">
        <v>177</v>
      </c>
      <c r="E8" s="233">
        <v>0.29166666666666669</v>
      </c>
      <c r="F8" s="231" t="s">
        <v>176</v>
      </c>
      <c r="G8" s="233">
        <v>0.66666666666666663</v>
      </c>
      <c r="H8" s="234" t="s">
        <v>175</v>
      </c>
      <c r="I8" s="233">
        <v>4.1666666666666664E-2</v>
      </c>
      <c r="J8" s="230" t="s">
        <v>174</v>
      </c>
      <c r="K8" s="232">
        <f t="shared" ref="K8:K21" si="0">IF(OR(E8="",G8=""),"",(G8+IF(E8&gt;G8,1,0)-E8-I8)*24)</f>
        <v>7.9999999999999982</v>
      </c>
      <c r="M8" s="236">
        <f>「勤務実績及び利用者実績表」!$Q$11</f>
        <v>0.375</v>
      </c>
      <c r="N8" s="231" t="s">
        <v>176</v>
      </c>
      <c r="O8" s="236">
        <f>「勤務実績及び利用者実績表」!$U$11</f>
        <v>0.70833333333333337</v>
      </c>
      <c r="Q8" s="235">
        <f t="shared" ref="Q8:Q21" si="1">IF(E8="","",IF(E8&lt;M8,M8,IF(E8&gt;=O8,"",E8)))</f>
        <v>0.375</v>
      </c>
      <c r="R8" s="231" t="s">
        <v>176</v>
      </c>
      <c r="S8" s="235">
        <f t="shared" ref="S8:S21" si="2">IF(G8="","",IF(G8&gt;E8,IF(G8&lt;O8,G8,O8),O8))</f>
        <v>0.66666666666666663</v>
      </c>
      <c r="T8" s="234" t="s">
        <v>175</v>
      </c>
      <c r="U8" s="233">
        <f>I8</f>
        <v>4.1666666666666664E-2</v>
      </c>
      <c r="V8" s="230" t="s">
        <v>174</v>
      </c>
      <c r="W8" s="232">
        <f t="shared" ref="W8:W21" si="3">IF(Q8="","",IF((S8+IF(Q8&gt;S8,1,0)-Q8-U8)*24=0,"",(S8+IF(Q8&gt;S8,1,0)-Q8-U8)*24))</f>
        <v>5.9999999999999991</v>
      </c>
      <c r="Y8" s="232">
        <f t="shared" ref="Y8:Y21" si="4">IF(W8="",K8,IF(OR(K8-W8=0,K8-W8&lt;0),"",K8-W8))</f>
        <v>1.9999999999999991</v>
      </c>
    </row>
    <row r="9" spans="2:25">
      <c r="B9" s="240"/>
      <c r="C9" s="237" t="s">
        <v>232</v>
      </c>
      <c r="D9" s="231" t="s">
        <v>177</v>
      </c>
      <c r="E9" s="233">
        <v>0.375</v>
      </c>
      <c r="F9" s="231" t="s">
        <v>176</v>
      </c>
      <c r="G9" s="233">
        <v>0.75</v>
      </c>
      <c r="H9" s="234" t="s">
        <v>175</v>
      </c>
      <c r="I9" s="233">
        <v>4.1666666666666664E-2</v>
      </c>
      <c r="J9" s="230" t="s">
        <v>174</v>
      </c>
      <c r="K9" s="232">
        <f t="shared" si="0"/>
        <v>8</v>
      </c>
      <c r="M9" s="236">
        <f>「勤務実績及び利用者実績表」!$Q$11</f>
        <v>0.375</v>
      </c>
      <c r="N9" s="231" t="s">
        <v>176</v>
      </c>
      <c r="O9" s="236">
        <f>「勤務実績及び利用者実績表」!$U$11</f>
        <v>0.70833333333333337</v>
      </c>
      <c r="Q9" s="235">
        <f t="shared" si="1"/>
        <v>0.375</v>
      </c>
      <c r="R9" s="231" t="s">
        <v>176</v>
      </c>
      <c r="S9" s="235">
        <f t="shared" si="2"/>
        <v>0.70833333333333337</v>
      </c>
      <c r="T9" s="234" t="s">
        <v>175</v>
      </c>
      <c r="U9" s="233">
        <f>I9</f>
        <v>4.1666666666666664E-2</v>
      </c>
      <c r="V9" s="230" t="s">
        <v>174</v>
      </c>
      <c r="W9" s="232">
        <f t="shared" si="3"/>
        <v>7</v>
      </c>
      <c r="Y9" s="232">
        <f t="shared" si="4"/>
        <v>1</v>
      </c>
    </row>
    <row r="10" spans="2:25">
      <c r="B10" s="240"/>
      <c r="C10" s="237" t="s">
        <v>231</v>
      </c>
      <c r="D10" s="231" t="s">
        <v>177</v>
      </c>
      <c r="E10" s="233">
        <v>0.41666666666666669</v>
      </c>
      <c r="F10" s="231" t="s">
        <v>176</v>
      </c>
      <c r="G10" s="233">
        <v>0.79166666666666663</v>
      </c>
      <c r="H10" s="234" t="s">
        <v>175</v>
      </c>
      <c r="I10" s="233">
        <v>4.1666666666666699E-2</v>
      </c>
      <c r="J10" s="230" t="s">
        <v>174</v>
      </c>
      <c r="K10" s="232">
        <f t="shared" si="0"/>
        <v>7.9999999999999982</v>
      </c>
      <c r="M10" s="236">
        <f>「勤務実績及び利用者実績表」!$Q$11</f>
        <v>0.375</v>
      </c>
      <c r="N10" s="231" t="s">
        <v>176</v>
      </c>
      <c r="O10" s="236">
        <f>「勤務実績及び利用者実績表」!$U$11</f>
        <v>0.70833333333333337</v>
      </c>
      <c r="Q10" s="235">
        <f t="shared" si="1"/>
        <v>0.41666666666666669</v>
      </c>
      <c r="R10" s="231" t="s">
        <v>176</v>
      </c>
      <c r="S10" s="235">
        <f t="shared" si="2"/>
        <v>0.70833333333333337</v>
      </c>
      <c r="T10" s="234" t="s">
        <v>175</v>
      </c>
      <c r="U10" s="233">
        <f>I10</f>
        <v>4.1666666666666699E-2</v>
      </c>
      <c r="V10" s="230" t="s">
        <v>174</v>
      </c>
      <c r="W10" s="232">
        <f t="shared" si="3"/>
        <v>6</v>
      </c>
      <c r="Y10" s="232">
        <f t="shared" si="4"/>
        <v>1.9999999999999982</v>
      </c>
    </row>
    <row r="11" spans="2:25">
      <c r="B11" s="240"/>
      <c r="C11" s="237" t="s">
        <v>230</v>
      </c>
      <c r="D11" s="231" t="s">
        <v>177</v>
      </c>
      <c r="E11" s="233">
        <v>0.5</v>
      </c>
      <c r="F11" s="231" t="s">
        <v>176</v>
      </c>
      <c r="G11" s="233">
        <v>0.875</v>
      </c>
      <c r="H11" s="234" t="s">
        <v>175</v>
      </c>
      <c r="I11" s="233">
        <v>4.1666666666666664E-2</v>
      </c>
      <c r="J11" s="230" t="s">
        <v>174</v>
      </c>
      <c r="K11" s="232">
        <f t="shared" si="0"/>
        <v>8</v>
      </c>
      <c r="M11" s="236">
        <f>「勤務実績及び利用者実績表」!$Q$11</f>
        <v>0.375</v>
      </c>
      <c r="N11" s="231" t="s">
        <v>176</v>
      </c>
      <c r="O11" s="236">
        <f>「勤務実績及び利用者実績表」!$U$11</f>
        <v>0.70833333333333337</v>
      </c>
      <c r="Q11" s="235">
        <f t="shared" si="1"/>
        <v>0.5</v>
      </c>
      <c r="R11" s="231" t="s">
        <v>176</v>
      </c>
      <c r="S11" s="235">
        <f t="shared" si="2"/>
        <v>0.70833333333333337</v>
      </c>
      <c r="T11" s="234" t="s">
        <v>175</v>
      </c>
      <c r="U11" s="233">
        <v>0</v>
      </c>
      <c r="V11" s="230" t="s">
        <v>174</v>
      </c>
      <c r="W11" s="232">
        <f t="shared" si="3"/>
        <v>5.0000000000000009</v>
      </c>
      <c r="Y11" s="232">
        <f t="shared" si="4"/>
        <v>2.9999999999999991</v>
      </c>
    </row>
    <row r="12" spans="2:25">
      <c r="B12" s="240"/>
      <c r="C12" s="237" t="s">
        <v>229</v>
      </c>
      <c r="D12" s="231" t="s">
        <v>177</v>
      </c>
      <c r="E12" s="233">
        <v>0.375</v>
      </c>
      <c r="F12" s="231" t="s">
        <v>176</v>
      </c>
      <c r="G12" s="233">
        <v>0.54166666666666663</v>
      </c>
      <c r="H12" s="234" t="s">
        <v>175</v>
      </c>
      <c r="I12" s="233">
        <v>0</v>
      </c>
      <c r="J12" s="230" t="s">
        <v>174</v>
      </c>
      <c r="K12" s="232">
        <f t="shared" si="0"/>
        <v>3.9999999999999991</v>
      </c>
      <c r="M12" s="236">
        <f>「勤務実績及び利用者実績表」!$Q$11</f>
        <v>0.375</v>
      </c>
      <c r="N12" s="231" t="s">
        <v>176</v>
      </c>
      <c r="O12" s="236">
        <f>「勤務実績及び利用者実績表」!$U$11</f>
        <v>0.70833333333333337</v>
      </c>
      <c r="Q12" s="235">
        <f t="shared" si="1"/>
        <v>0.375</v>
      </c>
      <c r="R12" s="231" t="s">
        <v>176</v>
      </c>
      <c r="S12" s="235">
        <f t="shared" si="2"/>
        <v>0.54166666666666663</v>
      </c>
      <c r="T12" s="234" t="s">
        <v>175</v>
      </c>
      <c r="U12" s="233">
        <f>I12</f>
        <v>0</v>
      </c>
      <c r="V12" s="230" t="s">
        <v>174</v>
      </c>
      <c r="W12" s="232">
        <f t="shared" si="3"/>
        <v>3.9999999999999991</v>
      </c>
      <c r="Y12" s="232" t="str">
        <f t="shared" si="4"/>
        <v/>
      </c>
    </row>
    <row r="13" spans="2:25">
      <c r="B13" s="240"/>
      <c r="C13" s="237" t="s">
        <v>228</v>
      </c>
      <c r="D13" s="231" t="s">
        <v>177</v>
      </c>
      <c r="E13" s="233">
        <v>0.54166666666666663</v>
      </c>
      <c r="F13" s="231" t="s">
        <v>176</v>
      </c>
      <c r="G13" s="233">
        <v>0.70833333333333337</v>
      </c>
      <c r="H13" s="234" t="s">
        <v>175</v>
      </c>
      <c r="I13" s="233">
        <v>0</v>
      </c>
      <c r="J13" s="230" t="s">
        <v>174</v>
      </c>
      <c r="K13" s="232">
        <f t="shared" si="0"/>
        <v>4.0000000000000018</v>
      </c>
      <c r="M13" s="236">
        <f>「勤務実績及び利用者実績表」!$Q$11</f>
        <v>0.375</v>
      </c>
      <c r="N13" s="231" t="s">
        <v>176</v>
      </c>
      <c r="O13" s="236">
        <f>「勤務実績及び利用者実績表」!$U$11</f>
        <v>0.70833333333333337</v>
      </c>
      <c r="Q13" s="235">
        <f t="shared" si="1"/>
        <v>0.54166666666666663</v>
      </c>
      <c r="R13" s="231" t="s">
        <v>176</v>
      </c>
      <c r="S13" s="235">
        <f t="shared" si="2"/>
        <v>0.70833333333333337</v>
      </c>
      <c r="T13" s="234" t="s">
        <v>175</v>
      </c>
      <c r="U13" s="233">
        <f>I13</f>
        <v>0</v>
      </c>
      <c r="V13" s="230" t="s">
        <v>174</v>
      </c>
      <c r="W13" s="232">
        <f t="shared" si="3"/>
        <v>4.0000000000000018</v>
      </c>
      <c r="Y13" s="232" t="str">
        <f t="shared" si="4"/>
        <v/>
      </c>
    </row>
    <row r="14" spans="2:25">
      <c r="B14" s="240"/>
      <c r="C14" s="237" t="s">
        <v>227</v>
      </c>
      <c r="D14" s="231" t="s">
        <v>177</v>
      </c>
      <c r="E14" s="233">
        <v>0.58333333333333337</v>
      </c>
      <c r="F14" s="231" t="s">
        <v>176</v>
      </c>
      <c r="G14" s="233">
        <v>0.83333333333333337</v>
      </c>
      <c r="H14" s="234" t="s">
        <v>175</v>
      </c>
      <c r="I14" s="233">
        <v>0</v>
      </c>
      <c r="J14" s="230" t="s">
        <v>174</v>
      </c>
      <c r="K14" s="232">
        <f t="shared" si="0"/>
        <v>6</v>
      </c>
      <c r="M14" s="236">
        <f>「勤務実績及び利用者実績表」!$Q$11</f>
        <v>0.375</v>
      </c>
      <c r="N14" s="231" t="s">
        <v>176</v>
      </c>
      <c r="O14" s="236">
        <f>「勤務実績及び利用者実績表」!$U$11</f>
        <v>0.70833333333333337</v>
      </c>
      <c r="Q14" s="235">
        <f t="shared" si="1"/>
        <v>0.58333333333333337</v>
      </c>
      <c r="R14" s="231" t="s">
        <v>176</v>
      </c>
      <c r="S14" s="235">
        <f t="shared" si="2"/>
        <v>0.70833333333333337</v>
      </c>
      <c r="T14" s="234" t="s">
        <v>175</v>
      </c>
      <c r="U14" s="233">
        <f>I14</f>
        <v>0</v>
      </c>
      <c r="V14" s="230" t="s">
        <v>174</v>
      </c>
      <c r="W14" s="232">
        <f t="shared" si="3"/>
        <v>3</v>
      </c>
      <c r="Y14" s="232">
        <f t="shared" si="4"/>
        <v>3</v>
      </c>
    </row>
    <row r="15" spans="2:25">
      <c r="B15" s="240"/>
      <c r="C15" s="237" t="s">
        <v>226</v>
      </c>
      <c r="D15" s="231" t="s">
        <v>177</v>
      </c>
      <c r="E15" s="233">
        <v>0.66666666666666663</v>
      </c>
      <c r="F15" s="231" t="s">
        <v>176</v>
      </c>
      <c r="G15" s="233">
        <v>0.375</v>
      </c>
      <c r="H15" s="234" t="s">
        <v>175</v>
      </c>
      <c r="I15" s="233">
        <v>8.3333333333333329E-2</v>
      </c>
      <c r="J15" s="230" t="s">
        <v>174</v>
      </c>
      <c r="K15" s="232">
        <f t="shared" si="0"/>
        <v>15</v>
      </c>
      <c r="M15" s="236">
        <f>「勤務実績及び利用者実績表」!$Q$11</f>
        <v>0.375</v>
      </c>
      <c r="N15" s="231" t="s">
        <v>176</v>
      </c>
      <c r="O15" s="236">
        <f>「勤務実績及び利用者実績表」!$U$11</f>
        <v>0.70833333333333337</v>
      </c>
      <c r="Q15" s="235">
        <f t="shared" si="1"/>
        <v>0.66666666666666663</v>
      </c>
      <c r="R15" s="231" t="s">
        <v>176</v>
      </c>
      <c r="S15" s="235">
        <f t="shared" si="2"/>
        <v>0.70833333333333337</v>
      </c>
      <c r="T15" s="234" t="s">
        <v>175</v>
      </c>
      <c r="U15" s="233">
        <f>I15</f>
        <v>8.3333333333333329E-2</v>
      </c>
      <c r="V15" s="230" t="s">
        <v>174</v>
      </c>
      <c r="W15" s="232">
        <f t="shared" si="3"/>
        <v>-0.99999999999999811</v>
      </c>
      <c r="Y15" s="232">
        <f t="shared" si="4"/>
        <v>15.999999999999998</v>
      </c>
    </row>
    <row r="16" spans="2:25">
      <c r="B16" s="240"/>
      <c r="C16" s="237" t="s">
        <v>225</v>
      </c>
      <c r="D16" s="231" t="s">
        <v>177</v>
      </c>
      <c r="E16" s="233">
        <v>0.25</v>
      </c>
      <c r="F16" s="231" t="s">
        <v>176</v>
      </c>
      <c r="G16" s="233">
        <v>0.5</v>
      </c>
      <c r="H16" s="234" t="s">
        <v>175</v>
      </c>
      <c r="I16" s="233">
        <v>0</v>
      </c>
      <c r="J16" s="230" t="s">
        <v>174</v>
      </c>
      <c r="K16" s="232">
        <f t="shared" si="0"/>
        <v>6</v>
      </c>
      <c r="M16" s="236">
        <f>「勤務実績及び利用者実績表」!$Q$11</f>
        <v>0.375</v>
      </c>
      <c r="N16" s="231" t="s">
        <v>176</v>
      </c>
      <c r="O16" s="236">
        <f>「勤務実績及び利用者実績表」!$U$11</f>
        <v>0.70833333333333337</v>
      </c>
      <c r="Q16" s="235">
        <f t="shared" si="1"/>
        <v>0.375</v>
      </c>
      <c r="R16" s="231" t="s">
        <v>176</v>
      </c>
      <c r="S16" s="235">
        <f t="shared" si="2"/>
        <v>0.5</v>
      </c>
      <c r="T16" s="234" t="s">
        <v>175</v>
      </c>
      <c r="U16" s="233">
        <v>0</v>
      </c>
      <c r="V16" s="230" t="s">
        <v>174</v>
      </c>
      <c r="W16" s="232">
        <f t="shared" si="3"/>
        <v>3</v>
      </c>
      <c r="Y16" s="232">
        <f t="shared" si="4"/>
        <v>3</v>
      </c>
    </row>
    <row r="17" spans="2:25">
      <c r="B17" s="240"/>
      <c r="C17" s="237" t="s">
        <v>224</v>
      </c>
      <c r="D17" s="231" t="s">
        <v>177</v>
      </c>
      <c r="E17" s="233"/>
      <c r="F17" s="231" t="s">
        <v>176</v>
      </c>
      <c r="G17" s="233"/>
      <c r="H17" s="234" t="s">
        <v>175</v>
      </c>
      <c r="I17" s="233">
        <v>0</v>
      </c>
      <c r="J17" s="230" t="s">
        <v>174</v>
      </c>
      <c r="K17" s="232" t="str">
        <f t="shared" si="0"/>
        <v/>
      </c>
      <c r="M17" s="236">
        <f>「勤務実績及び利用者実績表」!$Q$11</f>
        <v>0.375</v>
      </c>
      <c r="N17" s="231" t="s">
        <v>176</v>
      </c>
      <c r="O17" s="236">
        <f>「勤務実績及び利用者実績表」!$U$11</f>
        <v>0.70833333333333337</v>
      </c>
      <c r="Q17" s="235" t="str">
        <f t="shared" si="1"/>
        <v/>
      </c>
      <c r="R17" s="231" t="s">
        <v>176</v>
      </c>
      <c r="S17" s="235" t="str">
        <f t="shared" si="2"/>
        <v/>
      </c>
      <c r="T17" s="234" t="s">
        <v>175</v>
      </c>
      <c r="U17" s="233">
        <f>I17</f>
        <v>0</v>
      </c>
      <c r="V17" s="230" t="s">
        <v>174</v>
      </c>
      <c r="W17" s="232" t="str">
        <f t="shared" si="3"/>
        <v/>
      </c>
      <c r="Y17" s="232" t="str">
        <f t="shared" si="4"/>
        <v/>
      </c>
    </row>
    <row r="18" spans="2:25">
      <c r="B18" s="240"/>
      <c r="C18" s="237" t="s">
        <v>223</v>
      </c>
      <c r="D18" s="231" t="s">
        <v>177</v>
      </c>
      <c r="E18" s="233"/>
      <c r="F18" s="231" t="s">
        <v>176</v>
      </c>
      <c r="G18" s="233"/>
      <c r="H18" s="234" t="s">
        <v>175</v>
      </c>
      <c r="I18" s="233">
        <v>0</v>
      </c>
      <c r="J18" s="230" t="s">
        <v>174</v>
      </c>
      <c r="K18" s="232" t="str">
        <f t="shared" si="0"/>
        <v/>
      </c>
      <c r="M18" s="236">
        <f>「勤務実績及び利用者実績表」!$Q$11</f>
        <v>0.375</v>
      </c>
      <c r="N18" s="231" t="s">
        <v>176</v>
      </c>
      <c r="O18" s="236">
        <f>「勤務実績及び利用者実績表」!$U$11</f>
        <v>0.70833333333333337</v>
      </c>
      <c r="Q18" s="235" t="str">
        <f t="shared" si="1"/>
        <v/>
      </c>
      <c r="R18" s="231" t="s">
        <v>176</v>
      </c>
      <c r="S18" s="235" t="str">
        <f t="shared" si="2"/>
        <v/>
      </c>
      <c r="T18" s="234" t="s">
        <v>175</v>
      </c>
      <c r="U18" s="233">
        <f>I18</f>
        <v>0</v>
      </c>
      <c r="V18" s="230" t="s">
        <v>199</v>
      </c>
      <c r="W18" s="232" t="str">
        <f t="shared" si="3"/>
        <v/>
      </c>
      <c r="Y18" s="232" t="str">
        <f t="shared" si="4"/>
        <v/>
      </c>
    </row>
    <row r="19" spans="2:25">
      <c r="B19" s="240"/>
      <c r="C19" s="237" t="s">
        <v>222</v>
      </c>
      <c r="D19" s="231" t="s">
        <v>195</v>
      </c>
      <c r="E19" s="233"/>
      <c r="F19" s="231" t="s">
        <v>191</v>
      </c>
      <c r="G19" s="233"/>
      <c r="H19" s="234" t="s">
        <v>190</v>
      </c>
      <c r="I19" s="233">
        <v>0</v>
      </c>
      <c r="J19" s="230" t="s">
        <v>199</v>
      </c>
      <c r="K19" s="232" t="str">
        <f t="shared" si="0"/>
        <v/>
      </c>
      <c r="M19" s="236">
        <f>「勤務実績及び利用者実績表」!$Q$11</f>
        <v>0.375</v>
      </c>
      <c r="N19" s="231" t="s">
        <v>191</v>
      </c>
      <c r="O19" s="236">
        <f>「勤務実績及び利用者実績表」!$U$11</f>
        <v>0.70833333333333337</v>
      </c>
      <c r="Q19" s="235" t="str">
        <f t="shared" si="1"/>
        <v/>
      </c>
      <c r="R19" s="231" t="s">
        <v>191</v>
      </c>
      <c r="S19" s="235" t="str">
        <f t="shared" si="2"/>
        <v/>
      </c>
      <c r="T19" s="234" t="s">
        <v>190</v>
      </c>
      <c r="U19" s="233">
        <f>I19</f>
        <v>0</v>
      </c>
      <c r="V19" s="230" t="s">
        <v>192</v>
      </c>
      <c r="W19" s="232" t="str">
        <f t="shared" si="3"/>
        <v/>
      </c>
      <c r="Y19" s="232" t="str">
        <f t="shared" si="4"/>
        <v/>
      </c>
    </row>
    <row r="20" spans="2:25">
      <c r="B20" s="240"/>
      <c r="C20" s="237" t="s">
        <v>221</v>
      </c>
      <c r="D20" s="231" t="s">
        <v>195</v>
      </c>
      <c r="E20" s="233"/>
      <c r="F20" s="231" t="s">
        <v>194</v>
      </c>
      <c r="G20" s="233"/>
      <c r="H20" s="234" t="s">
        <v>190</v>
      </c>
      <c r="I20" s="233">
        <v>0</v>
      </c>
      <c r="J20" s="230" t="s">
        <v>199</v>
      </c>
      <c r="K20" s="232" t="str">
        <f t="shared" si="0"/>
        <v/>
      </c>
      <c r="M20" s="236">
        <f>「勤務実績及び利用者実績表」!$Q$11</f>
        <v>0.375</v>
      </c>
      <c r="N20" s="231" t="s">
        <v>191</v>
      </c>
      <c r="O20" s="236">
        <f>「勤務実績及び利用者実績表」!$U$11</f>
        <v>0.70833333333333337</v>
      </c>
      <c r="Q20" s="235" t="str">
        <f t="shared" si="1"/>
        <v/>
      </c>
      <c r="R20" s="231" t="s">
        <v>198</v>
      </c>
      <c r="S20" s="235" t="str">
        <f t="shared" si="2"/>
        <v/>
      </c>
      <c r="T20" s="234" t="s">
        <v>193</v>
      </c>
      <c r="U20" s="233">
        <f>I20</f>
        <v>0</v>
      </c>
      <c r="V20" s="230" t="s">
        <v>192</v>
      </c>
      <c r="W20" s="232" t="str">
        <f t="shared" si="3"/>
        <v/>
      </c>
      <c r="Y20" s="232" t="str">
        <f t="shared" si="4"/>
        <v/>
      </c>
    </row>
    <row r="21" spans="2:25">
      <c r="B21" s="240"/>
      <c r="C21" s="237" t="s">
        <v>220</v>
      </c>
      <c r="D21" s="231" t="s">
        <v>195</v>
      </c>
      <c r="E21" s="233"/>
      <c r="F21" s="231" t="s">
        <v>198</v>
      </c>
      <c r="G21" s="233"/>
      <c r="H21" s="234" t="s">
        <v>200</v>
      </c>
      <c r="I21" s="233">
        <v>0</v>
      </c>
      <c r="J21" s="230" t="s">
        <v>199</v>
      </c>
      <c r="K21" s="232" t="str">
        <f t="shared" si="0"/>
        <v/>
      </c>
      <c r="M21" s="236">
        <f>「勤務実績及び利用者実績表」!$Q$11</f>
        <v>0.375</v>
      </c>
      <c r="N21" s="231" t="s">
        <v>191</v>
      </c>
      <c r="O21" s="236">
        <f>「勤務実績及び利用者実績表」!$U$11</f>
        <v>0.70833333333333337</v>
      </c>
      <c r="Q21" s="235" t="str">
        <f t="shared" si="1"/>
        <v/>
      </c>
      <c r="R21" s="231" t="s">
        <v>194</v>
      </c>
      <c r="S21" s="235" t="str">
        <f t="shared" si="2"/>
        <v/>
      </c>
      <c r="T21" s="234" t="s">
        <v>190</v>
      </c>
      <c r="U21" s="233">
        <f>I21</f>
        <v>0</v>
      </c>
      <c r="V21" s="230" t="s">
        <v>199</v>
      </c>
      <c r="W21" s="232" t="str">
        <f t="shared" si="3"/>
        <v/>
      </c>
      <c r="Y21" s="232" t="str">
        <f t="shared" si="4"/>
        <v/>
      </c>
    </row>
    <row r="22" spans="2:25">
      <c r="B22" s="240"/>
      <c r="C22" s="237" t="s">
        <v>219</v>
      </c>
      <c r="D22" s="231" t="s">
        <v>201</v>
      </c>
      <c r="E22" s="246">
        <v>0.66666666666666663</v>
      </c>
      <c r="F22" s="231" t="s">
        <v>191</v>
      </c>
      <c r="G22" s="246">
        <v>0.41666666666666669</v>
      </c>
      <c r="H22" s="234" t="s">
        <v>193</v>
      </c>
      <c r="I22" s="246">
        <v>8.3333333333333329E-2</v>
      </c>
      <c r="J22" s="230" t="s">
        <v>197</v>
      </c>
      <c r="K22" s="237">
        <v>16</v>
      </c>
      <c r="M22" s="247"/>
      <c r="N22" s="231" t="s">
        <v>191</v>
      </c>
      <c r="O22" s="247"/>
      <c r="Q22" s="247"/>
      <c r="R22" s="231" t="s">
        <v>198</v>
      </c>
      <c r="S22" s="247"/>
      <c r="T22" s="234" t="s">
        <v>190</v>
      </c>
      <c r="U22" s="246">
        <v>8.3333333333333329E-2</v>
      </c>
      <c r="V22" s="230" t="s">
        <v>192</v>
      </c>
      <c r="W22" s="245">
        <v>2</v>
      </c>
      <c r="Y22" s="245">
        <v>14</v>
      </c>
    </row>
    <row r="23" spans="2:25">
      <c r="B23" s="240"/>
      <c r="C23" s="237" t="s">
        <v>218</v>
      </c>
      <c r="D23" s="231" t="s">
        <v>201</v>
      </c>
      <c r="E23" s="246"/>
      <c r="F23" s="231" t="s">
        <v>194</v>
      </c>
      <c r="G23" s="246"/>
      <c r="H23" s="234" t="s">
        <v>190</v>
      </c>
      <c r="I23" s="246"/>
      <c r="J23" s="230" t="s">
        <v>192</v>
      </c>
      <c r="K23" s="237">
        <v>2</v>
      </c>
      <c r="M23" s="247"/>
      <c r="N23" s="231" t="s">
        <v>198</v>
      </c>
      <c r="O23" s="247"/>
      <c r="Q23" s="247"/>
      <c r="R23" s="231" t="s">
        <v>191</v>
      </c>
      <c r="S23" s="247"/>
      <c r="T23" s="234" t="s">
        <v>190</v>
      </c>
      <c r="U23" s="246"/>
      <c r="V23" s="230" t="s">
        <v>192</v>
      </c>
      <c r="W23" s="245">
        <v>2</v>
      </c>
      <c r="Y23" s="245"/>
    </row>
    <row r="24" spans="2:25">
      <c r="B24" s="240"/>
      <c r="C24" s="237" t="s">
        <v>217</v>
      </c>
      <c r="D24" s="231" t="s">
        <v>195</v>
      </c>
      <c r="E24" s="246"/>
      <c r="F24" s="231" t="s">
        <v>191</v>
      </c>
      <c r="G24" s="246"/>
      <c r="H24" s="234" t="s">
        <v>190</v>
      </c>
      <c r="I24" s="246"/>
      <c r="J24" s="230" t="s">
        <v>192</v>
      </c>
      <c r="K24" s="237">
        <v>3</v>
      </c>
      <c r="M24" s="247"/>
      <c r="N24" s="231" t="s">
        <v>191</v>
      </c>
      <c r="O24" s="247"/>
      <c r="Q24" s="247"/>
      <c r="R24" s="231" t="s">
        <v>198</v>
      </c>
      <c r="S24" s="247"/>
      <c r="T24" s="234" t="s">
        <v>200</v>
      </c>
      <c r="U24" s="246"/>
      <c r="V24" s="230" t="s">
        <v>199</v>
      </c>
      <c r="W24" s="245">
        <v>3</v>
      </c>
      <c r="Y24" s="245"/>
    </row>
    <row r="25" spans="2:25">
      <c r="B25" s="240"/>
      <c r="C25" s="237" t="s">
        <v>216</v>
      </c>
      <c r="D25" s="231" t="s">
        <v>201</v>
      </c>
      <c r="E25" s="246"/>
      <c r="F25" s="231" t="s">
        <v>198</v>
      </c>
      <c r="G25" s="246"/>
      <c r="H25" s="234" t="s">
        <v>190</v>
      </c>
      <c r="I25" s="246"/>
      <c r="J25" s="230" t="s">
        <v>199</v>
      </c>
      <c r="K25" s="237">
        <v>4</v>
      </c>
      <c r="M25" s="247"/>
      <c r="N25" s="231" t="s">
        <v>191</v>
      </c>
      <c r="O25" s="247"/>
      <c r="Q25" s="247"/>
      <c r="R25" s="231" t="s">
        <v>198</v>
      </c>
      <c r="S25" s="247"/>
      <c r="T25" s="234" t="s">
        <v>200</v>
      </c>
      <c r="U25" s="246"/>
      <c r="V25" s="230" t="s">
        <v>197</v>
      </c>
      <c r="W25" s="245">
        <v>4</v>
      </c>
      <c r="Y25" s="245"/>
    </row>
    <row r="26" spans="2:25">
      <c r="B26" s="240"/>
      <c r="C26" s="237" t="s">
        <v>215</v>
      </c>
      <c r="D26" s="231" t="s">
        <v>201</v>
      </c>
      <c r="E26" s="246"/>
      <c r="F26" s="231" t="s">
        <v>191</v>
      </c>
      <c r="G26" s="246"/>
      <c r="H26" s="234" t="s">
        <v>190</v>
      </c>
      <c r="I26" s="246"/>
      <c r="J26" s="230" t="s">
        <v>192</v>
      </c>
      <c r="K26" s="237">
        <v>5</v>
      </c>
      <c r="M26" s="247"/>
      <c r="N26" s="231" t="s">
        <v>191</v>
      </c>
      <c r="O26" s="247"/>
      <c r="Q26" s="247"/>
      <c r="R26" s="231" t="s">
        <v>191</v>
      </c>
      <c r="S26" s="247"/>
      <c r="T26" s="234" t="s">
        <v>193</v>
      </c>
      <c r="U26" s="246"/>
      <c r="V26" s="230" t="s">
        <v>197</v>
      </c>
      <c r="W26" s="245">
        <v>5</v>
      </c>
      <c r="Y26" s="245"/>
    </row>
    <row r="27" spans="2:25">
      <c r="B27" s="240"/>
      <c r="C27" s="237" t="s">
        <v>214</v>
      </c>
      <c r="D27" s="231" t="s">
        <v>195</v>
      </c>
      <c r="E27" s="246"/>
      <c r="F27" s="231" t="s">
        <v>191</v>
      </c>
      <c r="G27" s="246"/>
      <c r="H27" s="234" t="s">
        <v>190</v>
      </c>
      <c r="I27" s="246"/>
      <c r="J27" s="230" t="s">
        <v>192</v>
      </c>
      <c r="K27" s="237">
        <v>6</v>
      </c>
      <c r="M27" s="247"/>
      <c r="N27" s="231" t="s">
        <v>191</v>
      </c>
      <c r="O27" s="247"/>
      <c r="Q27" s="247"/>
      <c r="R27" s="231" t="s">
        <v>198</v>
      </c>
      <c r="S27" s="247"/>
      <c r="T27" s="234" t="s">
        <v>200</v>
      </c>
      <c r="U27" s="246"/>
      <c r="V27" s="230" t="s">
        <v>192</v>
      </c>
      <c r="W27" s="245">
        <v>6</v>
      </c>
      <c r="Y27" s="245"/>
    </row>
    <row r="28" spans="2:25">
      <c r="B28" s="240"/>
      <c r="C28" s="237" t="s">
        <v>213</v>
      </c>
      <c r="D28" s="231" t="s">
        <v>201</v>
      </c>
      <c r="E28" s="246"/>
      <c r="F28" s="231" t="s">
        <v>194</v>
      </c>
      <c r="G28" s="246"/>
      <c r="H28" s="234" t="s">
        <v>193</v>
      </c>
      <c r="I28" s="246"/>
      <c r="J28" s="230" t="s">
        <v>192</v>
      </c>
      <c r="K28" s="237">
        <v>7</v>
      </c>
      <c r="M28" s="247"/>
      <c r="N28" s="231" t="s">
        <v>194</v>
      </c>
      <c r="O28" s="247"/>
      <c r="Q28" s="247"/>
      <c r="R28" s="231" t="s">
        <v>198</v>
      </c>
      <c r="S28" s="247"/>
      <c r="T28" s="234" t="s">
        <v>193</v>
      </c>
      <c r="U28" s="246"/>
      <c r="V28" s="230" t="s">
        <v>199</v>
      </c>
      <c r="W28" s="245">
        <v>7</v>
      </c>
      <c r="Y28" s="245"/>
    </row>
    <row r="29" spans="2:25">
      <c r="B29" s="240"/>
      <c r="C29" s="237" t="s">
        <v>212</v>
      </c>
      <c r="D29" s="231" t="s">
        <v>195</v>
      </c>
      <c r="E29" s="246"/>
      <c r="F29" s="231" t="s">
        <v>191</v>
      </c>
      <c r="G29" s="246"/>
      <c r="H29" s="234" t="s">
        <v>193</v>
      </c>
      <c r="I29" s="246"/>
      <c r="J29" s="230" t="s">
        <v>197</v>
      </c>
      <c r="K29" s="237">
        <v>8</v>
      </c>
      <c r="M29" s="247"/>
      <c r="N29" s="231" t="s">
        <v>191</v>
      </c>
      <c r="O29" s="247"/>
      <c r="Q29" s="247"/>
      <c r="R29" s="231" t="s">
        <v>191</v>
      </c>
      <c r="S29" s="247"/>
      <c r="T29" s="234" t="s">
        <v>193</v>
      </c>
      <c r="U29" s="246"/>
      <c r="V29" s="230" t="s">
        <v>199</v>
      </c>
      <c r="W29" s="245">
        <v>8</v>
      </c>
      <c r="Y29" s="245"/>
    </row>
    <row r="30" spans="2:25">
      <c r="B30" s="240"/>
      <c r="C30" s="237" t="s">
        <v>211</v>
      </c>
      <c r="D30" s="231" t="s">
        <v>201</v>
      </c>
      <c r="E30" s="246"/>
      <c r="F30" s="231" t="s">
        <v>191</v>
      </c>
      <c r="G30" s="246"/>
      <c r="H30" s="234" t="s">
        <v>190</v>
      </c>
      <c r="I30" s="246"/>
      <c r="J30" s="230" t="s">
        <v>199</v>
      </c>
      <c r="K30" s="237">
        <v>1</v>
      </c>
      <c r="M30" s="247"/>
      <c r="N30" s="231" t="s">
        <v>194</v>
      </c>
      <c r="O30" s="247"/>
      <c r="Q30" s="247"/>
      <c r="R30" s="231" t="s">
        <v>198</v>
      </c>
      <c r="S30" s="247"/>
      <c r="T30" s="234" t="s">
        <v>200</v>
      </c>
      <c r="U30" s="246"/>
      <c r="V30" s="230" t="s">
        <v>192</v>
      </c>
      <c r="W30" s="245"/>
      <c r="Y30" s="245">
        <v>1</v>
      </c>
    </row>
    <row r="31" spans="2:25">
      <c r="B31" s="240"/>
      <c r="C31" s="237" t="s">
        <v>210</v>
      </c>
      <c r="D31" s="231" t="s">
        <v>195</v>
      </c>
      <c r="E31" s="246"/>
      <c r="F31" s="231" t="s">
        <v>198</v>
      </c>
      <c r="G31" s="246"/>
      <c r="H31" s="234" t="s">
        <v>200</v>
      </c>
      <c r="I31" s="246"/>
      <c r="J31" s="230" t="s">
        <v>199</v>
      </c>
      <c r="K31" s="237">
        <v>2</v>
      </c>
      <c r="M31" s="247"/>
      <c r="N31" s="231" t="s">
        <v>194</v>
      </c>
      <c r="O31" s="247"/>
      <c r="Q31" s="247"/>
      <c r="R31" s="231" t="s">
        <v>194</v>
      </c>
      <c r="S31" s="247"/>
      <c r="T31" s="234" t="s">
        <v>200</v>
      </c>
      <c r="U31" s="246"/>
      <c r="V31" s="230" t="s">
        <v>192</v>
      </c>
      <c r="W31" s="245"/>
      <c r="Y31" s="245">
        <v>2</v>
      </c>
    </row>
    <row r="32" spans="2:25">
      <c r="B32" s="240"/>
      <c r="C32" s="237" t="s">
        <v>209</v>
      </c>
      <c r="D32" s="231" t="s">
        <v>203</v>
      </c>
      <c r="E32" s="246"/>
      <c r="F32" s="231" t="s">
        <v>198</v>
      </c>
      <c r="G32" s="246"/>
      <c r="H32" s="234" t="s">
        <v>190</v>
      </c>
      <c r="I32" s="246"/>
      <c r="J32" s="230" t="s">
        <v>199</v>
      </c>
      <c r="K32" s="237">
        <v>3</v>
      </c>
      <c r="M32" s="247"/>
      <c r="N32" s="231" t="s">
        <v>194</v>
      </c>
      <c r="O32" s="247"/>
      <c r="Q32" s="247"/>
      <c r="R32" s="231" t="s">
        <v>191</v>
      </c>
      <c r="S32" s="247"/>
      <c r="T32" s="234" t="s">
        <v>200</v>
      </c>
      <c r="U32" s="246"/>
      <c r="V32" s="230" t="s">
        <v>192</v>
      </c>
      <c r="W32" s="245"/>
      <c r="Y32" s="245">
        <v>3</v>
      </c>
    </row>
    <row r="33" spans="2:27">
      <c r="B33" s="240"/>
      <c r="C33" s="237" t="s">
        <v>208</v>
      </c>
      <c r="D33" s="231" t="s">
        <v>201</v>
      </c>
      <c r="E33" s="246"/>
      <c r="F33" s="231" t="s">
        <v>194</v>
      </c>
      <c r="G33" s="246"/>
      <c r="H33" s="234" t="s">
        <v>193</v>
      </c>
      <c r="I33" s="246"/>
      <c r="J33" s="230" t="s">
        <v>199</v>
      </c>
      <c r="K33" s="237">
        <v>4</v>
      </c>
      <c r="M33" s="247"/>
      <c r="N33" s="231" t="s">
        <v>198</v>
      </c>
      <c r="O33" s="247"/>
      <c r="Q33" s="247"/>
      <c r="R33" s="231" t="s">
        <v>194</v>
      </c>
      <c r="S33" s="247"/>
      <c r="T33" s="234" t="s">
        <v>200</v>
      </c>
      <c r="U33" s="246"/>
      <c r="V33" s="230" t="s">
        <v>192</v>
      </c>
      <c r="W33" s="245"/>
      <c r="Y33" s="245">
        <v>4</v>
      </c>
    </row>
    <row r="34" spans="2:27">
      <c r="B34" s="240"/>
      <c r="C34" s="237" t="s">
        <v>207</v>
      </c>
      <c r="D34" s="231" t="s">
        <v>203</v>
      </c>
      <c r="E34" s="246"/>
      <c r="F34" s="231" t="s">
        <v>198</v>
      </c>
      <c r="G34" s="246"/>
      <c r="H34" s="234" t="s">
        <v>193</v>
      </c>
      <c r="I34" s="246"/>
      <c r="J34" s="230" t="s">
        <v>192</v>
      </c>
      <c r="K34" s="237">
        <v>5</v>
      </c>
      <c r="M34" s="247"/>
      <c r="N34" s="231" t="s">
        <v>191</v>
      </c>
      <c r="O34" s="247"/>
      <c r="Q34" s="247"/>
      <c r="R34" s="231" t="s">
        <v>198</v>
      </c>
      <c r="S34" s="247"/>
      <c r="T34" s="234" t="s">
        <v>193</v>
      </c>
      <c r="U34" s="246"/>
      <c r="V34" s="230" t="s">
        <v>197</v>
      </c>
      <c r="W34" s="245"/>
      <c r="Y34" s="245">
        <v>5</v>
      </c>
    </row>
    <row r="35" spans="2:27">
      <c r="B35" s="240"/>
      <c r="C35" s="237" t="s">
        <v>206</v>
      </c>
      <c r="D35" s="231" t="s">
        <v>203</v>
      </c>
      <c r="E35" s="246"/>
      <c r="F35" s="231" t="s">
        <v>194</v>
      </c>
      <c r="G35" s="246"/>
      <c r="H35" s="234" t="s">
        <v>193</v>
      </c>
      <c r="I35" s="246"/>
      <c r="J35" s="230" t="s">
        <v>192</v>
      </c>
      <c r="K35" s="237">
        <v>6</v>
      </c>
      <c r="M35" s="247"/>
      <c r="N35" s="231" t="s">
        <v>198</v>
      </c>
      <c r="O35" s="247"/>
      <c r="Q35" s="247"/>
      <c r="R35" s="231" t="s">
        <v>194</v>
      </c>
      <c r="S35" s="247"/>
      <c r="T35" s="234" t="s">
        <v>190</v>
      </c>
      <c r="U35" s="246"/>
      <c r="V35" s="230" t="s">
        <v>199</v>
      </c>
      <c r="W35" s="245"/>
      <c r="Y35" s="245">
        <v>6</v>
      </c>
    </row>
    <row r="36" spans="2:27">
      <c r="B36" s="240"/>
      <c r="C36" s="237" t="s">
        <v>205</v>
      </c>
      <c r="D36" s="231" t="s">
        <v>195</v>
      </c>
      <c r="E36" s="246"/>
      <c r="F36" s="231" t="s">
        <v>194</v>
      </c>
      <c r="G36" s="246"/>
      <c r="H36" s="234" t="s">
        <v>200</v>
      </c>
      <c r="I36" s="246"/>
      <c r="J36" s="230" t="s">
        <v>199</v>
      </c>
      <c r="K36" s="237">
        <v>7</v>
      </c>
      <c r="M36" s="247"/>
      <c r="N36" s="231" t="s">
        <v>191</v>
      </c>
      <c r="O36" s="247"/>
      <c r="Q36" s="247"/>
      <c r="R36" s="231" t="s">
        <v>194</v>
      </c>
      <c r="S36" s="247"/>
      <c r="T36" s="234" t="s">
        <v>193</v>
      </c>
      <c r="U36" s="246"/>
      <c r="V36" s="230" t="s">
        <v>199</v>
      </c>
      <c r="W36" s="245"/>
      <c r="Y36" s="245">
        <v>7</v>
      </c>
    </row>
    <row r="37" spans="2:27">
      <c r="B37" s="240"/>
      <c r="C37" s="237" t="s">
        <v>204</v>
      </c>
      <c r="D37" s="231" t="s">
        <v>203</v>
      </c>
      <c r="E37" s="246"/>
      <c r="F37" s="231" t="s">
        <v>198</v>
      </c>
      <c r="G37" s="246"/>
      <c r="H37" s="234" t="s">
        <v>193</v>
      </c>
      <c r="I37" s="246"/>
      <c r="J37" s="230" t="s">
        <v>192</v>
      </c>
      <c r="K37" s="237">
        <v>8</v>
      </c>
      <c r="M37" s="247"/>
      <c r="N37" s="231" t="s">
        <v>191</v>
      </c>
      <c r="O37" s="247"/>
      <c r="Q37" s="247"/>
      <c r="R37" s="231" t="s">
        <v>194</v>
      </c>
      <c r="S37" s="247"/>
      <c r="T37" s="234" t="s">
        <v>193</v>
      </c>
      <c r="U37" s="246"/>
      <c r="V37" s="230" t="s">
        <v>197</v>
      </c>
      <c r="W37" s="245"/>
      <c r="Y37" s="245">
        <v>8</v>
      </c>
    </row>
    <row r="38" spans="2:27">
      <c r="B38" s="240"/>
      <c r="C38" s="237" t="s">
        <v>202</v>
      </c>
      <c r="D38" s="231" t="s">
        <v>201</v>
      </c>
      <c r="E38" s="233"/>
      <c r="F38" s="231" t="s">
        <v>191</v>
      </c>
      <c r="G38" s="233"/>
      <c r="H38" s="234" t="s">
        <v>200</v>
      </c>
      <c r="I38" s="233">
        <v>0</v>
      </c>
      <c r="J38" s="230" t="s">
        <v>199</v>
      </c>
      <c r="K38" s="232" t="str">
        <f t="shared" ref="K38:K45" si="5">IF(OR(E38="",G38=""),"",(G38+IF(E38&gt;G38,1,0)-E38-I38)*24)</f>
        <v/>
      </c>
      <c r="M38" s="236">
        <f>「勤務実績及び利用者実績表」!$Q$11</f>
        <v>0.375</v>
      </c>
      <c r="N38" s="231" t="s">
        <v>198</v>
      </c>
      <c r="O38" s="236">
        <f>「勤務実績及び利用者実績表」!$U$11</f>
        <v>0.70833333333333337</v>
      </c>
      <c r="Q38" s="235" t="str">
        <f t="shared" ref="Q38:Q47" si="6">IF(E38="","",IF(E38&lt;M38,M38,IF(E38&gt;=O38,"",E38)))</f>
        <v/>
      </c>
      <c r="R38" s="231" t="s">
        <v>191</v>
      </c>
      <c r="S38" s="235" t="str">
        <f t="shared" ref="S38:S47" si="7">IF(G38="","",IF(G38&gt;E38,IF(G38&lt;O38,G38,O38),O38))</f>
        <v/>
      </c>
      <c r="T38" s="234" t="s">
        <v>190</v>
      </c>
      <c r="U38" s="233">
        <f t="shared" ref="U38:U47" si="8">I38</f>
        <v>0</v>
      </c>
      <c r="V38" s="230" t="s">
        <v>197</v>
      </c>
      <c r="W38" s="232" t="str">
        <f t="shared" ref="W38:W45" si="9">IF(Q38="","",IF((S38+IF(Q38&gt;S38,1,0)-Q38-U38)*24=0,"",(S38+IF(Q38&gt;S38,1,0)-Q38-U38)*24))</f>
        <v/>
      </c>
      <c r="Y38" s="232" t="str">
        <f t="shared" ref="Y38:Y45" si="10">IF(W38="",K38,IF(OR(K38-W38=0,K38-W38&lt;0),"",K38-W38))</f>
        <v/>
      </c>
    </row>
    <row r="39" spans="2:27">
      <c r="B39" s="240"/>
      <c r="C39" s="237" t="s">
        <v>196</v>
      </c>
      <c r="D39" s="231" t="s">
        <v>195</v>
      </c>
      <c r="E39" s="233"/>
      <c r="F39" s="231" t="s">
        <v>194</v>
      </c>
      <c r="G39" s="233"/>
      <c r="H39" s="234" t="s">
        <v>193</v>
      </c>
      <c r="I39" s="233">
        <v>0</v>
      </c>
      <c r="J39" s="230" t="s">
        <v>192</v>
      </c>
      <c r="K39" s="232" t="str">
        <f t="shared" si="5"/>
        <v/>
      </c>
      <c r="M39" s="236">
        <f>「勤務実績及び利用者実績表」!$Q$11</f>
        <v>0.375</v>
      </c>
      <c r="N39" s="231" t="s">
        <v>191</v>
      </c>
      <c r="O39" s="236">
        <f>「勤務実績及び利用者実績表」!$U$11</f>
        <v>0.70833333333333337</v>
      </c>
      <c r="Q39" s="235" t="str">
        <f t="shared" si="6"/>
        <v/>
      </c>
      <c r="R39" s="231" t="s">
        <v>191</v>
      </c>
      <c r="S39" s="235" t="str">
        <f t="shared" si="7"/>
        <v/>
      </c>
      <c r="T39" s="234" t="s">
        <v>190</v>
      </c>
      <c r="U39" s="233">
        <f t="shared" si="8"/>
        <v>0</v>
      </c>
      <c r="V39" s="230" t="s">
        <v>174</v>
      </c>
      <c r="W39" s="232" t="str">
        <f t="shared" si="9"/>
        <v/>
      </c>
      <c r="Y39" s="232" t="str">
        <f t="shared" si="10"/>
        <v/>
      </c>
    </row>
    <row r="40" spans="2:27">
      <c r="B40" s="240"/>
      <c r="C40" s="237" t="s">
        <v>189</v>
      </c>
      <c r="D40" s="231" t="s">
        <v>177</v>
      </c>
      <c r="E40" s="233"/>
      <c r="F40" s="231" t="s">
        <v>176</v>
      </c>
      <c r="G40" s="233"/>
      <c r="H40" s="234" t="s">
        <v>175</v>
      </c>
      <c r="I40" s="233">
        <v>0</v>
      </c>
      <c r="J40" s="230" t="s">
        <v>174</v>
      </c>
      <c r="K40" s="232" t="str">
        <f t="shared" si="5"/>
        <v/>
      </c>
      <c r="M40" s="236">
        <f>「勤務実績及び利用者実績表」!$Q$11</f>
        <v>0.375</v>
      </c>
      <c r="N40" s="231" t="s">
        <v>176</v>
      </c>
      <c r="O40" s="236">
        <f>「勤務実績及び利用者実績表」!$U$11</f>
        <v>0.70833333333333337</v>
      </c>
      <c r="Q40" s="235" t="str">
        <f t="shared" si="6"/>
        <v/>
      </c>
      <c r="R40" s="231" t="s">
        <v>176</v>
      </c>
      <c r="S40" s="235" t="str">
        <f t="shared" si="7"/>
        <v/>
      </c>
      <c r="T40" s="234" t="s">
        <v>175</v>
      </c>
      <c r="U40" s="233">
        <f t="shared" si="8"/>
        <v>0</v>
      </c>
      <c r="V40" s="230" t="s">
        <v>174</v>
      </c>
      <c r="W40" s="232" t="str">
        <f t="shared" si="9"/>
        <v/>
      </c>
      <c r="Y40" s="232" t="str">
        <f t="shared" si="10"/>
        <v/>
      </c>
    </row>
    <row r="41" spans="2:27">
      <c r="B41" s="240"/>
      <c r="C41" s="244" t="s">
        <v>188</v>
      </c>
      <c r="D41" s="231" t="s">
        <v>177</v>
      </c>
      <c r="E41" s="233"/>
      <c r="F41" s="231" t="s">
        <v>176</v>
      </c>
      <c r="G41" s="233"/>
      <c r="H41" s="234" t="s">
        <v>175</v>
      </c>
      <c r="I41" s="233">
        <v>0</v>
      </c>
      <c r="J41" s="230" t="s">
        <v>174</v>
      </c>
      <c r="K41" s="232" t="str">
        <f t="shared" si="5"/>
        <v/>
      </c>
      <c r="M41" s="236">
        <f>「勤務実績及び利用者実績表」!$Q$11</f>
        <v>0.375</v>
      </c>
      <c r="N41" s="231" t="s">
        <v>176</v>
      </c>
      <c r="O41" s="236">
        <f>「勤務実績及び利用者実績表」!$U$11</f>
        <v>0.70833333333333337</v>
      </c>
      <c r="Q41" s="235" t="str">
        <f t="shared" si="6"/>
        <v/>
      </c>
      <c r="R41" s="231" t="s">
        <v>176</v>
      </c>
      <c r="S41" s="235" t="str">
        <f t="shared" si="7"/>
        <v/>
      </c>
      <c r="T41" s="234" t="s">
        <v>175</v>
      </c>
      <c r="U41" s="233">
        <f t="shared" si="8"/>
        <v>0</v>
      </c>
      <c r="V41" s="230" t="s">
        <v>174</v>
      </c>
      <c r="W41" s="232" t="str">
        <f t="shared" si="9"/>
        <v/>
      </c>
      <c r="Y41" s="232" t="str">
        <f t="shared" si="10"/>
        <v/>
      </c>
      <c r="AA41" s="243" t="s">
        <v>186</v>
      </c>
    </row>
    <row r="42" spans="2:27">
      <c r="B42" s="240"/>
      <c r="C42" s="244" t="s">
        <v>187</v>
      </c>
      <c r="D42" s="231" t="s">
        <v>177</v>
      </c>
      <c r="E42" s="233"/>
      <c r="F42" s="231" t="s">
        <v>176</v>
      </c>
      <c r="G42" s="233"/>
      <c r="H42" s="234" t="s">
        <v>175</v>
      </c>
      <c r="I42" s="233">
        <v>0</v>
      </c>
      <c r="J42" s="230" t="s">
        <v>174</v>
      </c>
      <c r="K42" s="232" t="str">
        <f t="shared" si="5"/>
        <v/>
      </c>
      <c r="M42" s="236">
        <f>「勤務実績及び利用者実績表」!$Q$11</f>
        <v>0.375</v>
      </c>
      <c r="N42" s="231" t="s">
        <v>176</v>
      </c>
      <c r="O42" s="236">
        <f>「勤務実績及び利用者実績表」!$U$11</f>
        <v>0.70833333333333337</v>
      </c>
      <c r="Q42" s="235" t="str">
        <f t="shared" si="6"/>
        <v/>
      </c>
      <c r="R42" s="231" t="s">
        <v>176</v>
      </c>
      <c r="S42" s="235" t="str">
        <f t="shared" si="7"/>
        <v/>
      </c>
      <c r="T42" s="234" t="s">
        <v>175</v>
      </c>
      <c r="U42" s="233">
        <f t="shared" si="8"/>
        <v>0</v>
      </c>
      <c r="V42" s="230" t="s">
        <v>174</v>
      </c>
      <c r="W42" s="232" t="str">
        <f t="shared" si="9"/>
        <v/>
      </c>
      <c r="Y42" s="232" t="str">
        <f t="shared" si="10"/>
        <v/>
      </c>
      <c r="AA42" s="243" t="s">
        <v>186</v>
      </c>
    </row>
    <row r="43" spans="2:27">
      <c r="B43" s="240"/>
      <c r="C43" s="237" t="s">
        <v>185</v>
      </c>
      <c r="D43" s="231" t="s">
        <v>177</v>
      </c>
      <c r="E43" s="233"/>
      <c r="F43" s="231" t="s">
        <v>176</v>
      </c>
      <c r="G43" s="233"/>
      <c r="H43" s="234" t="s">
        <v>175</v>
      </c>
      <c r="I43" s="233">
        <v>0</v>
      </c>
      <c r="J43" s="230" t="s">
        <v>174</v>
      </c>
      <c r="K43" s="232" t="str">
        <f t="shared" si="5"/>
        <v/>
      </c>
      <c r="M43" s="236">
        <f>「勤務実績及び利用者実績表」!$Q$11</f>
        <v>0.375</v>
      </c>
      <c r="N43" s="231" t="s">
        <v>176</v>
      </c>
      <c r="O43" s="236">
        <f>「勤務実績及び利用者実績表」!$U$11</f>
        <v>0.70833333333333337</v>
      </c>
      <c r="Q43" s="235" t="str">
        <f t="shared" si="6"/>
        <v/>
      </c>
      <c r="R43" s="231" t="s">
        <v>176</v>
      </c>
      <c r="S43" s="235" t="str">
        <f t="shared" si="7"/>
        <v/>
      </c>
      <c r="T43" s="234" t="s">
        <v>175</v>
      </c>
      <c r="U43" s="233">
        <f t="shared" si="8"/>
        <v>0</v>
      </c>
      <c r="V43" s="230" t="s">
        <v>174</v>
      </c>
      <c r="W43" s="232" t="str">
        <f t="shared" si="9"/>
        <v/>
      </c>
      <c r="Y43" s="232" t="str">
        <f t="shared" si="10"/>
        <v/>
      </c>
    </row>
    <row r="44" spans="2:27">
      <c r="B44" s="240" t="s">
        <v>184</v>
      </c>
      <c r="C44" s="242"/>
      <c r="D44" s="231" t="s">
        <v>177</v>
      </c>
      <c r="E44" s="233">
        <v>0.29166666666666669</v>
      </c>
      <c r="F44" s="231" t="s">
        <v>176</v>
      </c>
      <c r="G44" s="233">
        <v>0.39583333333333331</v>
      </c>
      <c r="H44" s="234" t="s">
        <v>175</v>
      </c>
      <c r="I44" s="233">
        <v>0</v>
      </c>
      <c r="J44" s="230" t="s">
        <v>174</v>
      </c>
      <c r="K44" s="232">
        <f t="shared" si="5"/>
        <v>2.4999999999999991</v>
      </c>
      <c r="M44" s="236">
        <f>「勤務実績及び利用者実績表」!$Q$11</f>
        <v>0.375</v>
      </c>
      <c r="N44" s="231" t="s">
        <v>176</v>
      </c>
      <c r="O44" s="236">
        <f>「勤務実績及び利用者実績表」!$U$11</f>
        <v>0.70833333333333337</v>
      </c>
      <c r="Q44" s="235">
        <f t="shared" si="6"/>
        <v>0.375</v>
      </c>
      <c r="R44" s="231" t="s">
        <v>176</v>
      </c>
      <c r="S44" s="235">
        <f t="shared" si="7"/>
        <v>0.39583333333333331</v>
      </c>
      <c r="T44" s="234" t="s">
        <v>175</v>
      </c>
      <c r="U44" s="233">
        <f t="shared" si="8"/>
        <v>0</v>
      </c>
      <c r="V44" s="230" t="s">
        <v>174</v>
      </c>
      <c r="W44" s="232">
        <f t="shared" si="9"/>
        <v>0.49999999999999956</v>
      </c>
      <c r="Y44" s="232">
        <f t="shared" si="10"/>
        <v>1.9999999999999996</v>
      </c>
    </row>
    <row r="45" spans="2:27">
      <c r="B45" s="240" t="s">
        <v>183</v>
      </c>
      <c r="C45" s="241"/>
      <c r="D45" s="231" t="s">
        <v>177</v>
      </c>
      <c r="E45" s="233">
        <v>0.6875</v>
      </c>
      <c r="F45" s="231" t="s">
        <v>176</v>
      </c>
      <c r="G45" s="233">
        <v>0.83333333333333337</v>
      </c>
      <c r="H45" s="234" t="s">
        <v>175</v>
      </c>
      <c r="I45" s="233">
        <v>0</v>
      </c>
      <c r="J45" s="230" t="s">
        <v>174</v>
      </c>
      <c r="K45" s="232">
        <f t="shared" si="5"/>
        <v>3.5000000000000009</v>
      </c>
      <c r="M45" s="236">
        <f>「勤務実績及び利用者実績表」!$Q$11</f>
        <v>0.375</v>
      </c>
      <c r="N45" s="231" t="s">
        <v>176</v>
      </c>
      <c r="O45" s="236">
        <f>「勤務実績及び利用者実績表」!$U$11</f>
        <v>0.70833333333333337</v>
      </c>
      <c r="Q45" s="235">
        <f t="shared" si="6"/>
        <v>0.6875</v>
      </c>
      <c r="R45" s="231" t="s">
        <v>176</v>
      </c>
      <c r="S45" s="235">
        <f t="shared" si="7"/>
        <v>0.70833333333333337</v>
      </c>
      <c r="T45" s="234" t="s">
        <v>175</v>
      </c>
      <c r="U45" s="233">
        <f t="shared" si="8"/>
        <v>0</v>
      </c>
      <c r="V45" s="230" t="s">
        <v>174</v>
      </c>
      <c r="W45" s="232">
        <f t="shared" si="9"/>
        <v>0.50000000000000089</v>
      </c>
      <c r="Y45" s="232">
        <f t="shared" si="10"/>
        <v>3</v>
      </c>
    </row>
    <row r="46" spans="2:27">
      <c r="B46" s="240" t="s">
        <v>182</v>
      </c>
      <c r="C46" s="239" t="s">
        <v>181</v>
      </c>
      <c r="D46" s="231" t="s">
        <v>177</v>
      </c>
      <c r="E46" s="233" t="s">
        <v>180</v>
      </c>
      <c r="F46" s="231" t="s">
        <v>176</v>
      </c>
      <c r="G46" s="233" t="s">
        <v>180</v>
      </c>
      <c r="H46" s="234" t="s">
        <v>175</v>
      </c>
      <c r="I46" s="233" t="s">
        <v>180</v>
      </c>
      <c r="J46" s="230" t="s">
        <v>174</v>
      </c>
      <c r="K46" s="232">
        <f>K44+K45</f>
        <v>6</v>
      </c>
      <c r="M46" s="236">
        <f>「勤務実績及び利用者実績表」!$Q$11</f>
        <v>0.375</v>
      </c>
      <c r="N46" s="231" t="s">
        <v>176</v>
      </c>
      <c r="O46" s="236">
        <f>「勤務実績及び利用者実績表」!$U$11</f>
        <v>0.70833333333333337</v>
      </c>
      <c r="Q46" s="235" t="str">
        <f t="shared" si="6"/>
        <v/>
      </c>
      <c r="R46" s="231" t="s">
        <v>176</v>
      </c>
      <c r="S46" s="235">
        <f t="shared" si="7"/>
        <v>0.70833333333333337</v>
      </c>
      <c r="T46" s="234" t="s">
        <v>175</v>
      </c>
      <c r="U46" s="233" t="str">
        <f t="shared" si="8"/>
        <v>-</v>
      </c>
      <c r="V46" s="230" t="s">
        <v>174</v>
      </c>
      <c r="W46" s="232">
        <f>W44+W45</f>
        <v>1.0000000000000004</v>
      </c>
      <c r="Y46" s="232">
        <f>IF(W46="",K46,IF(K46-W46=0,"",K46-W46))</f>
        <v>5</v>
      </c>
    </row>
    <row r="47" spans="2:27">
      <c r="B47" s="238" t="s">
        <v>179</v>
      </c>
      <c r="C47" s="237" t="s">
        <v>178</v>
      </c>
      <c r="D47" s="231" t="s">
        <v>177</v>
      </c>
      <c r="E47" s="233">
        <v>0.83333333333333337</v>
      </c>
      <c r="F47" s="231" t="s">
        <v>176</v>
      </c>
      <c r="G47" s="233">
        <v>0.29166666666666669</v>
      </c>
      <c r="H47" s="234" t="s">
        <v>175</v>
      </c>
      <c r="I47" s="233"/>
      <c r="J47" s="230" t="s">
        <v>174</v>
      </c>
      <c r="K47" s="232">
        <f>IF(OR(E47="",G47=""),"",(G47+IF(E47&gt;G47,1,0)-E47-I47)*24)</f>
        <v>11</v>
      </c>
      <c r="M47" s="236">
        <f>「勤務実績及び利用者実績表」!$Q$11</f>
        <v>0.375</v>
      </c>
      <c r="N47" s="231" t="s">
        <v>176</v>
      </c>
      <c r="O47" s="236">
        <f>「勤務実績及び利用者実績表」!$U$11</f>
        <v>0.70833333333333337</v>
      </c>
      <c r="Q47" s="235" t="str">
        <f t="shared" si="6"/>
        <v/>
      </c>
      <c r="R47" s="231" t="s">
        <v>176</v>
      </c>
      <c r="S47" s="235">
        <f t="shared" si="7"/>
        <v>0.70833333333333337</v>
      </c>
      <c r="T47" s="234" t="s">
        <v>175</v>
      </c>
      <c r="U47" s="233">
        <f t="shared" si="8"/>
        <v>0</v>
      </c>
      <c r="V47" s="230" t="s">
        <v>174</v>
      </c>
      <c r="W47" s="232" t="str">
        <f>IF(Q47="","",IF((S47+IF(Q47&gt;S47,1,0)-Q47-U47)*24=0,"",(S47+IF(Q47&gt;S47,1,0)-Q47-U47)*24))</f>
        <v/>
      </c>
      <c r="Y47" s="232">
        <f>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18"/>
  <sheetViews>
    <sheetView topLeftCell="A40" workbookViewId="0">
      <selection activeCell="D9" sqref="D9"/>
    </sheetView>
  </sheetViews>
  <sheetFormatPr defaultRowHeight="13.5"/>
  <cols>
    <col min="1" max="1" width="1.375" style="243" customWidth="1"/>
    <col min="2" max="3" width="9" style="243"/>
    <col min="4" max="4" width="40.625" style="243" customWidth="1"/>
    <col min="5" max="16384" width="9" style="243"/>
  </cols>
  <sheetData>
    <row r="1" spans="2:11" ht="14.25">
      <c r="B1" s="243" t="s">
        <v>304</v>
      </c>
      <c r="D1" s="257"/>
      <c r="E1" s="257"/>
      <c r="F1" s="257"/>
    </row>
    <row r="2" spans="2:11" s="88" customFormat="1" ht="20.25" customHeight="1">
      <c r="B2" s="268" t="s">
        <v>303</v>
      </c>
      <c r="C2" s="268"/>
      <c r="D2" s="257"/>
      <c r="E2" s="257"/>
      <c r="F2" s="257"/>
    </row>
    <row r="3" spans="2:11" s="88" customFormat="1" ht="20.25" customHeight="1">
      <c r="B3" s="268"/>
      <c r="C3" s="268"/>
      <c r="D3" s="257"/>
      <c r="E3" s="257"/>
      <c r="F3" s="257"/>
    </row>
    <row r="4" spans="2:11" s="256" customFormat="1" ht="20.25" customHeight="1">
      <c r="B4" s="271"/>
      <c r="C4" s="257" t="s">
        <v>302</v>
      </c>
      <c r="D4" s="257"/>
      <c r="F4" s="1273" t="s">
        <v>301</v>
      </c>
      <c r="G4" s="1273"/>
      <c r="H4" s="1273"/>
      <c r="I4" s="1273"/>
      <c r="J4" s="1273"/>
      <c r="K4" s="1273"/>
    </row>
    <row r="5" spans="2:11" s="256" customFormat="1" ht="20.25" customHeight="1">
      <c r="B5" s="270"/>
      <c r="C5" s="257" t="s">
        <v>300</v>
      </c>
      <c r="D5" s="257"/>
      <c r="F5" s="1273"/>
      <c r="G5" s="1273"/>
      <c r="H5" s="1273"/>
      <c r="I5" s="1273"/>
      <c r="J5" s="1273"/>
      <c r="K5" s="1273"/>
    </row>
    <row r="6" spans="2:11" s="88" customFormat="1" ht="20.25" customHeight="1">
      <c r="B6" s="269" t="s">
        <v>299</v>
      </c>
      <c r="C6" s="257"/>
      <c r="D6" s="257"/>
      <c r="E6" s="89"/>
      <c r="F6" s="267"/>
    </row>
    <row r="7" spans="2:11" s="88" customFormat="1" ht="20.25" customHeight="1">
      <c r="B7" s="268"/>
      <c r="C7" s="268"/>
      <c r="D7" s="257"/>
      <c r="E7" s="89"/>
      <c r="F7" s="267"/>
    </row>
    <row r="8" spans="2:11" s="88" customFormat="1" ht="20.25" customHeight="1">
      <c r="B8" s="257" t="s">
        <v>298</v>
      </c>
      <c r="C8" s="268"/>
      <c r="D8" s="257"/>
      <c r="E8" s="89"/>
      <c r="F8" s="267"/>
    </row>
    <row r="9" spans="2:11" s="88" customFormat="1" ht="20.25" customHeight="1">
      <c r="B9" s="268"/>
      <c r="C9" s="268"/>
      <c r="D9" s="257"/>
      <c r="E9" s="257"/>
      <c r="F9" s="257"/>
    </row>
    <row r="10" spans="2:11" s="88" customFormat="1" ht="20.25" customHeight="1">
      <c r="B10" s="257" t="s">
        <v>297</v>
      </c>
      <c r="C10" s="268"/>
      <c r="D10" s="257"/>
      <c r="E10" s="257"/>
      <c r="F10" s="257"/>
    </row>
    <row r="11" spans="2:11" s="88" customFormat="1" ht="20.25" customHeight="1">
      <c r="B11" s="257" t="s">
        <v>296</v>
      </c>
      <c r="C11" s="268"/>
      <c r="D11" s="257"/>
      <c r="E11" s="257"/>
      <c r="F11" s="257"/>
    </row>
    <row r="12" spans="2:11" s="88" customFormat="1" ht="20.25" customHeight="1">
      <c r="B12" s="257" t="s">
        <v>295</v>
      </c>
      <c r="C12" s="268"/>
      <c r="D12" s="257"/>
    </row>
    <row r="13" spans="2:11" s="88" customFormat="1" ht="20.25" customHeight="1">
      <c r="B13" s="257"/>
      <c r="C13" s="268"/>
      <c r="D13" s="257"/>
    </row>
    <row r="14" spans="2:11" s="88" customFormat="1" ht="20.25" customHeight="1">
      <c r="B14" s="257" t="s">
        <v>294</v>
      </c>
      <c r="C14" s="268"/>
      <c r="D14" s="257"/>
    </row>
    <row r="15" spans="2:11" s="88" customFormat="1" ht="20.25" customHeight="1">
      <c r="B15" s="257"/>
      <c r="C15" s="268"/>
      <c r="D15" s="257"/>
    </row>
    <row r="16" spans="2:11" s="88" customFormat="1" ht="20.25" customHeight="1">
      <c r="B16" s="257" t="s">
        <v>293</v>
      </c>
      <c r="C16" s="268"/>
      <c r="D16" s="257"/>
    </row>
    <row r="17" spans="2:4" s="88" customFormat="1" ht="20.25" customHeight="1">
      <c r="B17" s="257" t="s">
        <v>292</v>
      </c>
      <c r="C17" s="268"/>
      <c r="D17" s="257"/>
    </row>
    <row r="18" spans="2:4" s="88" customFormat="1" ht="20.25" customHeight="1">
      <c r="B18" s="268"/>
      <c r="C18" s="268"/>
      <c r="D18" s="257"/>
    </row>
    <row r="19" spans="2:4" s="88" customFormat="1" ht="20.25" customHeight="1">
      <c r="B19" s="257" t="s">
        <v>291</v>
      </c>
      <c r="C19" s="268"/>
      <c r="D19" s="257"/>
    </row>
    <row r="20" spans="2:4" s="88" customFormat="1" ht="20.25" customHeight="1">
      <c r="B20" s="268"/>
      <c r="C20" s="268"/>
      <c r="D20" s="257"/>
    </row>
    <row r="21" spans="2:4" s="88" customFormat="1" ht="20.25" customHeight="1">
      <c r="B21" s="257" t="s">
        <v>290</v>
      </c>
      <c r="C21" s="268"/>
      <c r="D21" s="257"/>
    </row>
    <row r="22" spans="2:4" s="88" customFormat="1" ht="20.25" customHeight="1">
      <c r="B22" s="257" t="s">
        <v>289</v>
      </c>
      <c r="C22" s="268"/>
      <c r="D22" s="257"/>
    </row>
    <row r="23" spans="2:4" s="88" customFormat="1" ht="20.25" customHeight="1">
      <c r="B23" s="268"/>
      <c r="C23" s="268"/>
      <c r="D23" s="257"/>
    </row>
    <row r="24" spans="2:4" s="88" customFormat="1" ht="20.25" customHeight="1">
      <c r="B24" s="257" t="s">
        <v>288</v>
      </c>
      <c r="C24" s="268"/>
      <c r="D24" s="257"/>
    </row>
    <row r="25" spans="2:4" s="88" customFormat="1" ht="20.25" customHeight="1">
      <c r="B25" s="268"/>
      <c r="C25" s="268"/>
      <c r="D25" s="257"/>
    </row>
    <row r="26" spans="2:4" s="88" customFormat="1" ht="20.25" customHeight="1">
      <c r="B26" s="257" t="s">
        <v>287</v>
      </c>
      <c r="C26" s="268"/>
      <c r="D26" s="257"/>
    </row>
    <row r="27" spans="2:4" s="88" customFormat="1" ht="20.25" customHeight="1">
      <c r="B27" s="257" t="s">
        <v>286</v>
      </c>
      <c r="C27" s="268"/>
      <c r="D27" s="257"/>
    </row>
    <row r="28" spans="2:4" s="88" customFormat="1" ht="20.25" customHeight="1">
      <c r="B28" s="257"/>
      <c r="C28" s="268"/>
      <c r="D28" s="257"/>
    </row>
    <row r="29" spans="2:4" s="88" customFormat="1" ht="17.25" customHeight="1">
      <c r="B29" s="257" t="s">
        <v>285</v>
      </c>
      <c r="C29" s="257"/>
      <c r="D29" s="257"/>
    </row>
    <row r="30" spans="2:4" s="88" customFormat="1" ht="17.25" customHeight="1">
      <c r="B30" s="257" t="s">
        <v>284</v>
      </c>
      <c r="C30" s="257"/>
      <c r="D30" s="257"/>
    </row>
    <row r="31" spans="2:4" s="88" customFormat="1" ht="17.25" customHeight="1">
      <c r="B31" s="257"/>
      <c r="C31" s="257"/>
      <c r="D31" s="257"/>
    </row>
    <row r="32" spans="2:4" s="88" customFormat="1" ht="17.25" customHeight="1">
      <c r="B32" s="257"/>
      <c r="C32" s="266" t="s">
        <v>283</v>
      </c>
      <c r="D32" s="266" t="s">
        <v>282</v>
      </c>
    </row>
    <row r="33" spans="2:25" s="88" customFormat="1" ht="17.25" customHeight="1">
      <c r="B33" s="257"/>
      <c r="C33" s="266">
        <v>1</v>
      </c>
      <c r="D33" s="265" t="s">
        <v>281</v>
      </c>
    </row>
    <row r="34" spans="2:25" s="88" customFormat="1" ht="17.25" customHeight="1">
      <c r="B34" s="257"/>
      <c r="C34" s="266">
        <v>2</v>
      </c>
      <c r="D34" s="265" t="s">
        <v>280</v>
      </c>
    </row>
    <row r="35" spans="2:25" s="88" customFormat="1" ht="17.25" customHeight="1">
      <c r="B35" s="257"/>
      <c r="C35" s="266">
        <v>3</v>
      </c>
      <c r="D35" s="265" t="s">
        <v>110</v>
      </c>
    </row>
    <row r="36" spans="2:25" s="88" customFormat="1" ht="17.25" customHeight="1">
      <c r="B36" s="257"/>
      <c r="C36" s="266">
        <v>4</v>
      </c>
      <c r="D36" s="265" t="s">
        <v>109</v>
      </c>
    </row>
    <row r="37" spans="2:25" s="88" customFormat="1" ht="17.25" customHeight="1">
      <c r="B37" s="257"/>
      <c r="C37" s="266">
        <v>5</v>
      </c>
      <c r="D37" s="265" t="s">
        <v>279</v>
      </c>
    </row>
    <row r="38" spans="2:25" s="88" customFormat="1" ht="17.25" customHeight="1">
      <c r="B38" s="257"/>
      <c r="C38" s="266">
        <v>6</v>
      </c>
      <c r="D38" s="265" t="s">
        <v>278</v>
      </c>
    </row>
    <row r="39" spans="2:25" s="88" customFormat="1" ht="17.25" customHeight="1">
      <c r="B39" s="257"/>
      <c r="C39" s="89"/>
      <c r="D39" s="267"/>
    </row>
    <row r="40" spans="2:25" s="88" customFormat="1" ht="17.25" customHeight="1">
      <c r="B40" s="257" t="s">
        <v>277</v>
      </c>
      <c r="C40" s="257"/>
      <c r="D40" s="257"/>
      <c r="E40" s="256"/>
      <c r="F40" s="256"/>
    </row>
    <row r="41" spans="2:25" s="88" customFormat="1" ht="17.25" customHeight="1">
      <c r="B41" s="257" t="s">
        <v>276</v>
      </c>
      <c r="C41" s="257"/>
      <c r="D41" s="257"/>
      <c r="E41" s="256"/>
      <c r="F41" s="256"/>
    </row>
    <row r="42" spans="2:25" s="88" customFormat="1" ht="17.25" customHeight="1">
      <c r="B42" s="257"/>
      <c r="C42" s="257"/>
      <c r="D42" s="257"/>
      <c r="E42" s="256"/>
      <c r="F42" s="256"/>
      <c r="G42" s="263"/>
      <c r="H42" s="263"/>
      <c r="J42" s="263"/>
      <c r="K42" s="263"/>
      <c r="L42" s="263"/>
      <c r="M42" s="263"/>
      <c r="N42" s="263"/>
      <c r="O42" s="263"/>
      <c r="R42" s="263"/>
      <c r="S42" s="263"/>
      <c r="T42" s="263"/>
      <c r="W42" s="263"/>
      <c r="X42" s="263"/>
      <c r="Y42" s="263"/>
    </row>
    <row r="43" spans="2:25" s="88" customFormat="1" ht="17.25" customHeight="1">
      <c r="B43" s="257"/>
      <c r="C43" s="266" t="s">
        <v>100</v>
      </c>
      <c r="D43" s="266" t="s">
        <v>99</v>
      </c>
      <c r="E43" s="256"/>
      <c r="F43" s="256"/>
      <c r="G43" s="263"/>
      <c r="H43" s="263"/>
      <c r="J43" s="263"/>
      <c r="K43" s="263"/>
      <c r="L43" s="263"/>
      <c r="M43" s="263"/>
      <c r="N43" s="263"/>
      <c r="O43" s="263"/>
      <c r="R43" s="263"/>
      <c r="S43" s="263"/>
      <c r="T43" s="263"/>
      <c r="W43" s="263"/>
      <c r="X43" s="263"/>
      <c r="Y43" s="263"/>
    </row>
    <row r="44" spans="2:25" s="88" customFormat="1" ht="17.25" customHeight="1">
      <c r="B44" s="257"/>
      <c r="C44" s="266" t="s">
        <v>98</v>
      </c>
      <c r="D44" s="265" t="s">
        <v>97</v>
      </c>
      <c r="E44" s="256"/>
      <c r="F44" s="256"/>
      <c r="G44" s="263"/>
      <c r="H44" s="263"/>
      <c r="J44" s="263"/>
      <c r="K44" s="263"/>
      <c r="L44" s="263"/>
      <c r="M44" s="263"/>
      <c r="N44" s="263"/>
      <c r="O44" s="263"/>
      <c r="R44" s="263"/>
      <c r="S44" s="263"/>
      <c r="T44" s="263"/>
      <c r="W44" s="263"/>
      <c r="X44" s="263"/>
      <c r="Y44" s="263"/>
    </row>
    <row r="45" spans="2:25" s="88" customFormat="1" ht="17.25" customHeight="1">
      <c r="B45" s="257"/>
      <c r="C45" s="266" t="s">
        <v>95</v>
      </c>
      <c r="D45" s="265" t="s">
        <v>94</v>
      </c>
      <c r="E45" s="256"/>
      <c r="F45" s="256"/>
      <c r="G45" s="263"/>
      <c r="H45" s="263"/>
      <c r="J45" s="263"/>
      <c r="K45" s="263"/>
      <c r="L45" s="263"/>
      <c r="M45" s="263"/>
      <c r="N45" s="263"/>
      <c r="O45" s="263"/>
      <c r="R45" s="263"/>
      <c r="S45" s="263"/>
      <c r="T45" s="263"/>
      <c r="W45" s="263"/>
      <c r="X45" s="263"/>
      <c r="Y45" s="263"/>
    </row>
    <row r="46" spans="2:25" s="88" customFormat="1" ht="17.25" customHeight="1">
      <c r="B46" s="257"/>
      <c r="C46" s="266" t="s">
        <v>91</v>
      </c>
      <c r="D46" s="265" t="s">
        <v>90</v>
      </c>
      <c r="E46" s="256"/>
      <c r="F46" s="256"/>
      <c r="G46" s="263"/>
      <c r="H46" s="263"/>
      <c r="J46" s="263"/>
      <c r="K46" s="263"/>
      <c r="L46" s="263"/>
      <c r="M46" s="263"/>
      <c r="N46" s="263"/>
      <c r="O46" s="263"/>
      <c r="R46" s="263"/>
      <c r="S46" s="263"/>
      <c r="T46" s="263"/>
      <c r="W46" s="263"/>
      <c r="X46" s="263"/>
      <c r="Y46" s="263"/>
    </row>
    <row r="47" spans="2:25" s="88" customFormat="1" ht="17.25" customHeight="1">
      <c r="B47" s="257"/>
      <c r="C47" s="266" t="s">
        <v>88</v>
      </c>
      <c r="D47" s="265" t="s">
        <v>275</v>
      </c>
      <c r="E47" s="256"/>
      <c r="F47" s="256"/>
      <c r="G47" s="263"/>
      <c r="H47" s="263"/>
      <c r="J47" s="263"/>
      <c r="K47" s="263"/>
      <c r="L47" s="263"/>
      <c r="M47" s="263"/>
      <c r="N47" s="263"/>
      <c r="O47" s="263"/>
      <c r="R47" s="263"/>
      <c r="S47" s="263"/>
      <c r="T47" s="263"/>
      <c r="W47" s="263"/>
      <c r="X47" s="263"/>
      <c r="Y47" s="263"/>
    </row>
    <row r="48" spans="2:25" s="88" customFormat="1" ht="17.25" customHeight="1">
      <c r="B48" s="257"/>
      <c r="C48" s="257"/>
      <c r="D48" s="257"/>
      <c r="E48" s="256"/>
      <c r="F48" s="256"/>
      <c r="G48" s="263"/>
      <c r="H48" s="263"/>
      <c r="J48" s="263"/>
      <c r="K48" s="263"/>
      <c r="L48" s="263"/>
      <c r="M48" s="263"/>
      <c r="N48" s="263"/>
      <c r="O48" s="263"/>
      <c r="R48" s="263"/>
      <c r="S48" s="263"/>
      <c r="T48" s="263"/>
      <c r="W48" s="263"/>
      <c r="X48" s="263"/>
      <c r="Y48" s="263"/>
    </row>
    <row r="49" spans="2:51" s="88" customFormat="1" ht="17.25" customHeight="1">
      <c r="B49" s="257"/>
      <c r="C49" s="264" t="s">
        <v>274</v>
      </c>
      <c r="D49" s="257"/>
      <c r="E49" s="256"/>
      <c r="F49" s="256"/>
      <c r="G49" s="263"/>
      <c r="H49" s="263"/>
      <c r="J49" s="263"/>
      <c r="K49" s="263"/>
      <c r="L49" s="263"/>
      <c r="M49" s="263"/>
      <c r="N49" s="263"/>
      <c r="O49" s="263"/>
      <c r="R49" s="263"/>
      <c r="S49" s="263"/>
      <c r="T49" s="263"/>
      <c r="W49" s="263"/>
      <c r="X49" s="263"/>
      <c r="Y49" s="263"/>
    </row>
    <row r="50" spans="2:51" s="88" customFormat="1" ht="17.25" customHeight="1">
      <c r="B50" s="256"/>
      <c r="C50" s="257" t="s">
        <v>273</v>
      </c>
      <c r="D50" s="256"/>
      <c r="E50" s="256"/>
      <c r="F50" s="264"/>
      <c r="G50" s="263"/>
      <c r="H50" s="263"/>
      <c r="J50" s="263"/>
      <c r="K50" s="263"/>
      <c r="L50" s="263"/>
      <c r="M50" s="263"/>
      <c r="N50" s="263"/>
      <c r="O50" s="263"/>
      <c r="R50" s="263"/>
      <c r="S50" s="263"/>
      <c r="T50" s="263"/>
      <c r="W50" s="263"/>
      <c r="X50" s="263"/>
      <c r="Y50" s="263"/>
    </row>
    <row r="51" spans="2:51" s="88" customFormat="1" ht="17.25" customHeight="1">
      <c r="B51" s="256"/>
      <c r="C51" s="257" t="s">
        <v>272</v>
      </c>
      <c r="D51" s="256"/>
      <c r="E51" s="256"/>
      <c r="F51" s="257"/>
      <c r="G51" s="263"/>
      <c r="H51" s="263"/>
      <c r="J51" s="263"/>
      <c r="K51" s="263"/>
      <c r="L51" s="263"/>
      <c r="M51" s="263"/>
      <c r="N51" s="263"/>
      <c r="O51" s="263"/>
      <c r="R51" s="263"/>
      <c r="S51" s="263"/>
      <c r="T51" s="263"/>
      <c r="W51" s="263"/>
      <c r="X51" s="263"/>
      <c r="Y51" s="263"/>
    </row>
    <row r="52" spans="2:51" s="88" customFormat="1" ht="17.25" customHeight="1">
      <c r="B52" s="257"/>
      <c r="C52" s="257"/>
      <c r="D52" s="257"/>
      <c r="E52" s="264"/>
      <c r="F52" s="263"/>
      <c r="G52" s="263"/>
      <c r="H52" s="263"/>
      <c r="J52" s="263"/>
      <c r="K52" s="263"/>
      <c r="L52" s="263"/>
      <c r="M52" s="263"/>
      <c r="N52" s="263"/>
      <c r="O52" s="263"/>
      <c r="R52" s="263"/>
      <c r="S52" s="263"/>
      <c r="T52" s="263"/>
      <c r="W52" s="263"/>
      <c r="X52" s="263"/>
      <c r="Y52" s="263"/>
    </row>
    <row r="53" spans="2:51" s="88" customFormat="1" ht="17.25" customHeight="1">
      <c r="B53" s="257" t="s">
        <v>271</v>
      </c>
      <c r="C53" s="257"/>
      <c r="D53" s="257"/>
    </row>
    <row r="54" spans="2:51" s="88" customFormat="1" ht="17.25" customHeight="1">
      <c r="B54" s="257" t="s">
        <v>270</v>
      </c>
      <c r="C54" s="257"/>
      <c r="D54" s="257"/>
      <c r="AH54" s="258"/>
      <c r="AI54" s="258"/>
      <c r="AJ54" s="258"/>
      <c r="AK54" s="258"/>
      <c r="AL54" s="258"/>
      <c r="AM54" s="258"/>
      <c r="AN54" s="258"/>
      <c r="AO54" s="258"/>
      <c r="AP54" s="258"/>
      <c r="AQ54" s="258"/>
      <c r="AR54" s="258"/>
      <c r="AS54" s="258"/>
    </row>
    <row r="55" spans="2:51" s="88" customFormat="1" ht="17.25" customHeight="1">
      <c r="B55" s="262" t="s">
        <v>269</v>
      </c>
      <c r="C55" s="256"/>
      <c r="D55" s="256"/>
      <c r="E55" s="261"/>
      <c r="F55" s="261"/>
      <c r="G55" s="261"/>
      <c r="H55" s="261"/>
      <c r="I55" s="261"/>
      <c r="J55" s="261"/>
      <c r="K55" s="261"/>
      <c r="L55" s="261"/>
      <c r="M55" s="261"/>
      <c r="N55" s="261"/>
      <c r="O55" s="260"/>
      <c r="P55" s="260"/>
      <c r="Q55" s="261"/>
      <c r="R55" s="260"/>
      <c r="S55" s="261"/>
      <c r="T55" s="261"/>
      <c r="U55" s="260"/>
      <c r="V55" s="258"/>
      <c r="W55" s="258"/>
      <c r="X55" s="258"/>
      <c r="Y55" s="261"/>
      <c r="Z55" s="261"/>
      <c r="AA55" s="261"/>
      <c r="AB55" s="261"/>
      <c r="AC55" s="258"/>
      <c r="AD55" s="261"/>
      <c r="AE55" s="260"/>
      <c r="AF55" s="260"/>
      <c r="AG55" s="260"/>
      <c r="AH55" s="260"/>
      <c r="AI55" s="259"/>
      <c r="AJ55" s="260"/>
      <c r="AK55" s="260"/>
      <c r="AL55" s="260"/>
      <c r="AM55" s="260"/>
      <c r="AN55" s="260"/>
      <c r="AO55" s="260"/>
      <c r="AP55" s="260"/>
      <c r="AQ55" s="260"/>
      <c r="AR55" s="260"/>
      <c r="AS55" s="260"/>
      <c r="AT55" s="260"/>
      <c r="AU55" s="260"/>
      <c r="AV55" s="260"/>
      <c r="AW55" s="260"/>
      <c r="AX55" s="260"/>
      <c r="AY55" s="259"/>
    </row>
    <row r="56" spans="2:51" s="88" customFormat="1" ht="17.25" customHeight="1">
      <c r="B56" s="262"/>
      <c r="C56" s="256"/>
      <c r="D56" s="256"/>
      <c r="E56" s="261"/>
      <c r="F56" s="261"/>
      <c r="G56" s="261"/>
      <c r="H56" s="261"/>
      <c r="I56" s="261"/>
      <c r="J56" s="261"/>
      <c r="K56" s="261"/>
      <c r="L56" s="261"/>
      <c r="M56" s="261"/>
      <c r="N56" s="261"/>
      <c r="O56" s="260"/>
      <c r="P56" s="260"/>
      <c r="Q56" s="261"/>
      <c r="R56" s="260"/>
      <c r="S56" s="261"/>
      <c r="T56" s="261"/>
      <c r="U56" s="260"/>
      <c r="V56" s="258"/>
      <c r="W56" s="258"/>
      <c r="X56" s="258"/>
      <c r="Y56" s="261"/>
      <c r="Z56" s="261"/>
      <c r="AA56" s="261"/>
      <c r="AB56" s="261"/>
      <c r="AC56" s="258"/>
      <c r="AD56" s="261"/>
      <c r="AE56" s="260"/>
      <c r="AF56" s="260"/>
      <c r="AG56" s="260"/>
      <c r="AH56" s="260"/>
      <c r="AI56" s="259"/>
      <c r="AJ56" s="260"/>
      <c r="AK56" s="260"/>
      <c r="AL56" s="260"/>
      <c r="AM56" s="260"/>
      <c r="AN56" s="260"/>
      <c r="AO56" s="260"/>
      <c r="AP56" s="260"/>
      <c r="AQ56" s="260"/>
      <c r="AR56" s="260"/>
      <c r="AS56" s="260"/>
      <c r="AT56" s="260"/>
      <c r="AU56" s="260"/>
      <c r="AV56" s="260"/>
      <c r="AW56" s="260"/>
      <c r="AX56" s="260"/>
      <c r="AY56" s="259"/>
    </row>
    <row r="57" spans="2:51" s="88" customFormat="1" ht="17.25" customHeight="1">
      <c r="F57" s="258"/>
    </row>
    <row r="58" spans="2:51" s="88" customFormat="1" ht="17.25" customHeight="1">
      <c r="B58" s="257" t="s">
        <v>268</v>
      </c>
      <c r="C58" s="257"/>
    </row>
    <row r="59" spans="2:51" s="88" customFormat="1" ht="17.25" customHeight="1">
      <c r="B59" s="257"/>
      <c r="C59" s="257"/>
    </row>
    <row r="60" spans="2:51" s="88" customFormat="1" ht="17.25" customHeight="1">
      <c r="B60" s="257" t="s">
        <v>267</v>
      </c>
      <c r="C60" s="257"/>
    </row>
    <row r="61" spans="2:51" s="88" customFormat="1" ht="17.25" customHeight="1">
      <c r="B61" s="257" t="s">
        <v>266</v>
      </c>
      <c r="C61" s="257"/>
    </row>
    <row r="62" spans="2:51" s="88" customFormat="1" ht="17.25" customHeight="1">
      <c r="B62" s="257"/>
      <c r="C62" s="257"/>
    </row>
    <row r="63" spans="2:51" s="88" customFormat="1" ht="17.25" customHeight="1">
      <c r="B63" s="257" t="s">
        <v>265</v>
      </c>
      <c r="C63" s="257"/>
    </row>
    <row r="64" spans="2:51" s="88" customFormat="1" ht="17.25" customHeight="1">
      <c r="B64" s="257" t="s">
        <v>264</v>
      </c>
      <c r="C64" s="257"/>
    </row>
    <row r="65" spans="2:54" s="88" customFormat="1" ht="17.25" customHeight="1">
      <c r="B65" s="257"/>
      <c r="C65" s="257"/>
    </row>
    <row r="66" spans="2:54" s="88" customFormat="1" ht="17.25" customHeight="1">
      <c r="B66" s="257" t="s">
        <v>263</v>
      </c>
      <c r="C66" s="257"/>
      <c r="D66" s="257"/>
    </row>
    <row r="67" spans="2:54" s="88" customFormat="1" ht="17.25" customHeight="1">
      <c r="B67" s="257"/>
      <c r="C67" s="257"/>
      <c r="D67" s="257"/>
    </row>
    <row r="68" spans="2:54" s="88" customFormat="1" ht="17.25" customHeight="1">
      <c r="B68" s="256" t="s">
        <v>262</v>
      </c>
      <c r="C68" s="256"/>
      <c r="D68" s="257"/>
    </row>
    <row r="69" spans="2:54" s="88" customFormat="1" ht="17.25" customHeight="1">
      <c r="B69" s="256" t="s">
        <v>261</v>
      </c>
      <c r="C69" s="256"/>
      <c r="D69" s="257"/>
    </row>
    <row r="70" spans="2:54" s="88" customFormat="1" ht="17.25" customHeight="1"/>
    <row r="71" spans="2:54" s="88" customFormat="1" ht="17.25" customHeight="1">
      <c r="B71" s="256" t="s">
        <v>260</v>
      </c>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row>
    <row r="72" spans="2:54" s="88" customFormat="1" ht="17.25" customHeight="1">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row>
    <row r="73" spans="2:54" ht="18.75" customHeight="1"/>
    <row r="74" spans="2:54" ht="18.75" customHeight="1"/>
    <row r="75" spans="2:54" ht="18.75" customHeight="1"/>
    <row r="76" spans="2:54" ht="18.75" customHeight="1"/>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view="pageBreakPreview" zoomScale="75" zoomScaleNormal="55" zoomScaleSheetLayoutView="75" workbookViewId="0">
      <selection activeCell="D9" sqref="D9"/>
    </sheetView>
  </sheetViews>
  <sheetFormatPr defaultColWidth="4.5" defaultRowHeight="14.25"/>
  <cols>
    <col min="1" max="1" width="0.875" style="81" customWidth="1"/>
    <col min="2" max="2" width="5.75" style="81" customWidth="1"/>
    <col min="3" max="6" width="5.75" style="81" hidden="1" customWidth="1"/>
    <col min="7" max="8" width="8.125" style="81" customWidth="1"/>
    <col min="9" max="12" width="3.25" style="81" hidden="1" customWidth="1"/>
    <col min="13" max="14" width="3.25" style="81" customWidth="1"/>
    <col min="15" max="66" width="5.75" style="81" customWidth="1"/>
    <col min="67" max="67" width="1.125" style="81" customWidth="1"/>
    <col min="68" max="16384" width="4.5" style="81"/>
  </cols>
  <sheetData>
    <row r="1" spans="2:71" s="219" customFormat="1" ht="20.25" customHeight="1">
      <c r="B1" s="1112" t="s">
        <v>173</v>
      </c>
      <c r="C1" s="1112"/>
      <c r="D1" s="1112"/>
      <c r="E1" s="1112"/>
      <c r="F1" s="1112"/>
      <c r="G1" s="1112"/>
      <c r="H1" s="1112"/>
      <c r="I1" s="1112"/>
      <c r="J1" s="1112"/>
      <c r="K1" s="1112"/>
      <c r="L1" s="1112"/>
      <c r="M1" s="1112"/>
      <c r="N1" s="1112"/>
      <c r="O1" s="1112"/>
      <c r="P1" s="1112"/>
      <c r="Q1" s="1112"/>
      <c r="R1" s="1112"/>
      <c r="T1" s="229"/>
      <c r="U1" s="229"/>
      <c r="V1" s="229"/>
      <c r="W1" s="229"/>
      <c r="X1" s="229"/>
      <c r="Y1" s="229"/>
      <c r="Z1" s="229"/>
      <c r="AA1" s="229"/>
      <c r="AW1" s="191" t="s">
        <v>172</v>
      </c>
      <c r="AX1" s="1113" t="s">
        <v>171</v>
      </c>
      <c r="AY1" s="1114"/>
      <c r="AZ1" s="1114"/>
      <c r="BA1" s="1114"/>
      <c r="BB1" s="1114"/>
      <c r="BC1" s="1114"/>
      <c r="BD1" s="1114"/>
      <c r="BE1" s="1114"/>
      <c r="BF1" s="1114"/>
      <c r="BG1" s="1114"/>
      <c r="BH1" s="1114"/>
      <c r="BI1" s="1114"/>
      <c r="BJ1" s="1114"/>
      <c r="BK1" s="1114"/>
      <c r="BL1" s="1114"/>
      <c r="BM1" s="1114"/>
      <c r="BN1" s="191" t="s">
        <v>368</v>
      </c>
    </row>
    <row r="2" spans="2:71" s="190" customFormat="1" ht="20.25" customHeight="1">
      <c r="N2" s="222"/>
      <c r="Q2" s="222"/>
      <c r="R2" s="222"/>
      <c r="T2" s="191"/>
      <c r="U2" s="191"/>
      <c r="V2" s="191"/>
      <c r="W2" s="191"/>
      <c r="X2" s="191"/>
      <c r="Y2" s="191"/>
      <c r="Z2" s="191"/>
      <c r="AA2" s="191"/>
      <c r="AF2" s="228" t="s">
        <v>170</v>
      </c>
      <c r="AG2" s="1115">
        <v>2</v>
      </c>
      <c r="AH2" s="1115"/>
      <c r="AI2" s="228" t="s">
        <v>367</v>
      </c>
      <c r="AJ2" s="1116">
        <f>IF(AG2=0,"",YEAR(DATE(2018+AG2,1,1)))</f>
        <v>2020</v>
      </c>
      <c r="AK2" s="1116"/>
      <c r="AL2" s="227" t="s">
        <v>366</v>
      </c>
      <c r="AM2" s="227" t="s">
        <v>167</v>
      </c>
      <c r="AN2" s="1115">
        <v>4</v>
      </c>
      <c r="AO2" s="1115"/>
      <c r="AP2" s="227" t="s">
        <v>166</v>
      </c>
      <c r="AW2" s="191" t="s">
        <v>165</v>
      </c>
      <c r="AX2" s="1117" t="s">
        <v>365</v>
      </c>
      <c r="AY2" s="1117"/>
      <c r="AZ2" s="1117"/>
      <c r="BA2" s="1117"/>
      <c r="BB2" s="1117"/>
      <c r="BC2" s="1117"/>
      <c r="BD2" s="1117"/>
      <c r="BE2" s="1117"/>
      <c r="BF2" s="1117"/>
      <c r="BG2" s="1117"/>
      <c r="BH2" s="1117"/>
      <c r="BI2" s="1117"/>
      <c r="BJ2" s="1117"/>
      <c r="BK2" s="1117"/>
      <c r="BL2" s="1117"/>
      <c r="BM2" s="1117"/>
      <c r="BN2" s="191" t="s">
        <v>163</v>
      </c>
      <c r="BO2" s="191"/>
      <c r="BP2" s="191"/>
      <c r="BQ2" s="191"/>
    </row>
    <row r="3" spans="2:71" s="190" customFormat="1" ht="20.25" customHeight="1">
      <c r="N3" s="222"/>
      <c r="Q3" s="222"/>
      <c r="S3" s="191"/>
      <c r="T3" s="191"/>
      <c r="U3" s="191"/>
      <c r="V3" s="191"/>
      <c r="W3" s="191"/>
      <c r="X3" s="191"/>
      <c r="Y3" s="191"/>
      <c r="AG3" s="226"/>
      <c r="AH3" s="226"/>
      <c r="AI3" s="224"/>
      <c r="AJ3" s="225"/>
      <c r="AK3" s="224"/>
      <c r="BH3" s="223" t="s">
        <v>162</v>
      </c>
      <c r="BI3" s="1118" t="s">
        <v>161</v>
      </c>
      <c r="BJ3" s="1119"/>
      <c r="BK3" s="1119"/>
      <c r="BL3" s="1120"/>
      <c r="BM3" s="191"/>
    </row>
    <row r="4" spans="2:71" s="190" customFormat="1" ht="9" customHeight="1">
      <c r="N4" s="222"/>
      <c r="Q4" s="222"/>
      <c r="S4" s="191"/>
      <c r="T4" s="191"/>
      <c r="U4" s="191"/>
      <c r="V4" s="191"/>
      <c r="W4" s="191"/>
      <c r="X4" s="191"/>
      <c r="Y4" s="191"/>
      <c r="AG4" s="221"/>
      <c r="AH4" s="221"/>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8"/>
      <c r="BM4" s="218"/>
    </row>
    <row r="5" spans="2:71" s="190" customFormat="1" ht="21" customHeight="1">
      <c r="B5" s="203"/>
      <c r="C5" s="203"/>
      <c r="D5" s="203"/>
      <c r="E5" s="203"/>
      <c r="F5" s="203"/>
      <c r="G5" s="195"/>
      <c r="H5" s="195"/>
      <c r="I5" s="195"/>
      <c r="J5" s="195"/>
      <c r="K5" s="195"/>
      <c r="L5" s="195"/>
      <c r="M5" s="195"/>
      <c r="N5" s="195"/>
      <c r="O5" s="199"/>
      <c r="P5" s="199"/>
      <c r="Q5" s="199"/>
      <c r="R5" s="202"/>
      <c r="S5" s="199"/>
      <c r="T5" s="199"/>
      <c r="U5" s="199"/>
      <c r="V5" s="192"/>
      <c r="W5" s="192"/>
      <c r="X5" s="192"/>
      <c r="Y5" s="192"/>
      <c r="Z5" s="192"/>
      <c r="AA5" s="192"/>
      <c r="AB5" s="192"/>
      <c r="AC5" s="192"/>
      <c r="AD5" s="192"/>
      <c r="AE5" s="192"/>
      <c r="AF5" s="192"/>
      <c r="AG5" s="192"/>
      <c r="AH5" s="192"/>
      <c r="AI5" s="192"/>
      <c r="AJ5" s="192"/>
      <c r="AK5" s="192"/>
      <c r="AL5" s="192"/>
      <c r="AM5" s="192"/>
      <c r="AN5" s="193"/>
      <c r="AO5" s="193" t="s">
        <v>160</v>
      </c>
      <c r="AP5" s="193"/>
      <c r="AQ5" s="193"/>
      <c r="AR5" s="193"/>
      <c r="AS5" s="193"/>
      <c r="AT5" s="219"/>
      <c r="AU5" s="219"/>
      <c r="AV5" s="219"/>
      <c r="AW5" s="219"/>
      <c r="AX5" s="219"/>
      <c r="AY5" s="219"/>
      <c r="BA5" s="1124">
        <v>8</v>
      </c>
      <c r="BB5" s="1125"/>
      <c r="BC5" s="220" t="s">
        <v>159</v>
      </c>
      <c r="BD5" s="219"/>
      <c r="BE5" s="1124">
        <v>40</v>
      </c>
      <c r="BF5" s="1125"/>
      <c r="BG5" s="220" t="s">
        <v>158</v>
      </c>
      <c r="BH5" s="219"/>
      <c r="BI5" s="1124">
        <v>160</v>
      </c>
      <c r="BJ5" s="1125"/>
      <c r="BK5" s="220" t="s">
        <v>157</v>
      </c>
      <c r="BL5" s="219"/>
      <c r="BM5" s="218"/>
    </row>
    <row r="6" spans="2:71" s="190" customFormat="1" ht="21" customHeight="1">
      <c r="B6" s="203"/>
      <c r="C6" s="203"/>
      <c r="D6" s="203"/>
      <c r="E6" s="203"/>
      <c r="F6" s="203"/>
      <c r="G6" s="206"/>
      <c r="H6" s="206"/>
      <c r="I6" s="206"/>
      <c r="J6" s="206"/>
      <c r="K6" s="206"/>
      <c r="L6" s="206"/>
      <c r="M6" s="206"/>
      <c r="N6" s="215"/>
      <c r="O6" s="215"/>
      <c r="P6" s="215"/>
      <c r="Q6" s="202"/>
      <c r="R6" s="215"/>
      <c r="S6" s="215"/>
      <c r="T6" s="215"/>
      <c r="U6" s="199"/>
      <c r="V6" s="192"/>
      <c r="W6" s="192"/>
      <c r="X6" s="192"/>
      <c r="Y6" s="192"/>
      <c r="Z6" s="192"/>
      <c r="AA6" s="192"/>
      <c r="AB6" s="192"/>
      <c r="AC6" s="192"/>
      <c r="AD6" s="192"/>
      <c r="AE6" s="192"/>
      <c r="AF6" s="192"/>
      <c r="AG6" s="192"/>
      <c r="AH6" s="192"/>
      <c r="AI6" s="192"/>
      <c r="AJ6" s="192"/>
      <c r="AK6" s="192"/>
      <c r="AL6" s="192"/>
      <c r="AM6" s="192"/>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217"/>
      <c r="BM6" s="217"/>
      <c r="BN6" s="192"/>
    </row>
    <row r="7" spans="2:71" s="190" customFormat="1" ht="21" customHeight="1">
      <c r="B7" s="212"/>
      <c r="C7" s="212"/>
      <c r="D7" s="212"/>
      <c r="E7" s="212"/>
      <c r="F7" s="212"/>
      <c r="G7" s="202"/>
      <c r="H7" s="202"/>
      <c r="I7" s="202"/>
      <c r="J7" s="202"/>
      <c r="K7" s="202"/>
      <c r="L7" s="202"/>
      <c r="M7" s="202"/>
      <c r="N7" s="215"/>
      <c r="O7" s="215"/>
      <c r="P7" s="215"/>
      <c r="Q7" s="202"/>
      <c r="R7" s="215"/>
      <c r="S7" s="215"/>
      <c r="T7" s="215"/>
      <c r="U7" s="199"/>
      <c r="V7" s="192"/>
      <c r="W7" s="192"/>
      <c r="X7" s="192"/>
      <c r="Y7" s="192"/>
      <c r="Z7" s="192"/>
      <c r="AA7" s="192"/>
      <c r="AB7" s="192"/>
      <c r="AC7" s="192"/>
      <c r="AD7" s="192"/>
      <c r="AE7" s="192"/>
      <c r="AF7" s="192"/>
      <c r="AG7" s="192"/>
      <c r="AH7" s="192"/>
      <c r="AI7" s="192"/>
      <c r="AJ7" s="192"/>
      <c r="AK7" s="192"/>
      <c r="AL7" s="192"/>
      <c r="AM7" s="192"/>
      <c r="AN7" s="198"/>
      <c r="AO7" s="198"/>
      <c r="AP7" s="198"/>
      <c r="AQ7" s="195"/>
      <c r="AR7" s="210"/>
      <c r="AS7" s="207"/>
      <c r="AT7" s="207"/>
      <c r="AU7" s="203"/>
      <c r="AV7" s="214"/>
      <c r="AW7" s="214"/>
      <c r="AX7" s="214"/>
      <c r="AY7" s="204"/>
      <c r="AZ7" s="204"/>
      <c r="BA7" s="193"/>
      <c r="BB7" s="214"/>
      <c r="BC7" s="214"/>
      <c r="BD7" s="202"/>
      <c r="BE7" s="193"/>
      <c r="BF7" s="193" t="s">
        <v>156</v>
      </c>
      <c r="BG7" s="193"/>
      <c r="BH7" s="193"/>
      <c r="BI7" s="1126">
        <f>DAY(EOMONTH(DATE(AJ2,AN2,1),0))</f>
        <v>30</v>
      </c>
      <c r="BJ7" s="1127"/>
      <c r="BK7" s="193" t="s">
        <v>155</v>
      </c>
      <c r="BL7" s="193"/>
      <c r="BM7" s="193"/>
      <c r="BN7" s="192"/>
      <c r="BQ7" s="191"/>
      <c r="BR7" s="191"/>
      <c r="BS7" s="191"/>
    </row>
    <row r="8" spans="2:71" s="190" customFormat="1" ht="21" customHeight="1">
      <c r="B8" s="212"/>
      <c r="C8" s="212"/>
      <c r="D8" s="212"/>
      <c r="E8" s="212"/>
      <c r="F8" s="212"/>
      <c r="G8" s="216"/>
      <c r="H8" s="216"/>
      <c r="I8" s="216"/>
      <c r="J8" s="216"/>
      <c r="K8" s="216"/>
      <c r="L8" s="216"/>
      <c r="M8" s="216"/>
      <c r="N8" s="215"/>
      <c r="O8" s="215"/>
      <c r="P8" s="215"/>
      <c r="Q8" s="202"/>
      <c r="R8" s="199"/>
      <c r="S8" s="199"/>
      <c r="T8" s="199"/>
      <c r="U8" s="214"/>
      <c r="V8" s="192"/>
      <c r="W8" s="192"/>
      <c r="X8" s="192"/>
      <c r="Y8" s="192"/>
      <c r="Z8" s="192"/>
      <c r="AA8" s="192"/>
      <c r="AB8" s="192"/>
      <c r="AC8" s="192"/>
      <c r="AD8" s="192"/>
      <c r="AE8" s="192"/>
      <c r="AF8" s="192"/>
      <c r="AG8" s="192"/>
      <c r="AH8" s="192"/>
      <c r="AI8" s="192"/>
      <c r="AJ8" s="192"/>
      <c r="AK8" s="192"/>
      <c r="AL8" s="192"/>
      <c r="AM8" s="192"/>
      <c r="AN8" s="206"/>
      <c r="AO8" s="201" t="s">
        <v>154</v>
      </c>
      <c r="AP8" s="194"/>
      <c r="AQ8" s="198"/>
      <c r="AR8" s="195"/>
      <c r="AS8" s="195"/>
      <c r="AT8" s="195"/>
      <c r="AU8" s="195"/>
      <c r="AV8" s="194"/>
      <c r="AW8" s="193"/>
      <c r="AX8" s="213"/>
      <c r="AY8" s="213"/>
      <c r="AZ8" s="213"/>
      <c r="BA8" s="193"/>
      <c r="BB8" s="201" t="s">
        <v>153</v>
      </c>
      <c r="BC8" s="193"/>
      <c r="BD8" s="193"/>
      <c r="BE8" s="193"/>
      <c r="BF8" s="193"/>
      <c r="BG8" s="193"/>
      <c r="BH8" s="193"/>
      <c r="BI8" s="193"/>
      <c r="BJ8" s="193"/>
      <c r="BK8" s="193"/>
      <c r="BL8" s="193"/>
      <c r="BM8" s="193"/>
      <c r="BN8" s="192"/>
      <c r="BQ8" s="191"/>
      <c r="BR8" s="191"/>
      <c r="BS8" s="191"/>
    </row>
    <row r="9" spans="2:71" s="190" customFormat="1" ht="21" customHeight="1">
      <c r="B9" s="212"/>
      <c r="C9" s="212"/>
      <c r="D9" s="212"/>
      <c r="E9" s="212"/>
      <c r="F9" s="212"/>
      <c r="G9" s="202"/>
      <c r="H9" s="202"/>
      <c r="I9" s="202"/>
      <c r="J9" s="202"/>
      <c r="K9" s="202"/>
      <c r="L9" s="202"/>
      <c r="M9" s="202"/>
      <c r="N9" s="202"/>
      <c r="O9" s="202"/>
      <c r="P9" s="202"/>
      <c r="Q9" s="202"/>
      <c r="R9" s="202"/>
      <c r="S9" s="199"/>
      <c r="T9" s="199"/>
      <c r="U9" s="199"/>
      <c r="V9" s="202"/>
      <c r="W9" s="199"/>
      <c r="X9" s="199"/>
      <c r="Y9" s="199"/>
      <c r="Z9" s="210"/>
      <c r="AA9" s="1097"/>
      <c r="AB9" s="1097"/>
      <c r="AC9" s="203"/>
      <c r="AD9" s="211"/>
      <c r="AE9" s="192"/>
      <c r="AF9" s="192"/>
      <c r="AG9" s="206"/>
      <c r="AH9" s="207"/>
      <c r="AI9" s="203"/>
      <c r="AJ9" s="206"/>
      <c r="AK9" s="206"/>
      <c r="AL9" s="206"/>
      <c r="AM9" s="197"/>
      <c r="AN9" s="198"/>
      <c r="AO9" s="194" t="s">
        <v>152</v>
      </c>
      <c r="AP9" s="198"/>
      <c r="AQ9" s="195"/>
      <c r="AR9" s="210"/>
      <c r="AS9" s="193" t="s">
        <v>151</v>
      </c>
      <c r="AT9" s="194"/>
      <c r="AU9" s="206"/>
      <c r="AV9" s="206"/>
      <c r="AW9" s="194"/>
      <c r="AX9" s="194"/>
      <c r="AY9" s="194"/>
      <c r="AZ9" s="192"/>
      <c r="BA9" s="206"/>
      <c r="BB9" s="194" t="s">
        <v>150</v>
      </c>
      <c r="BC9" s="198"/>
      <c r="BD9" s="195"/>
      <c r="BE9" s="210"/>
      <c r="BF9" s="193" t="s">
        <v>149</v>
      </c>
      <c r="BG9" s="194"/>
      <c r="BH9" s="206"/>
      <c r="BI9" s="206"/>
      <c r="BJ9" s="194"/>
      <c r="BK9" s="194"/>
      <c r="BL9" s="194"/>
      <c r="BM9" s="192"/>
      <c r="BN9" s="192"/>
      <c r="BQ9" s="191"/>
      <c r="BR9" s="191"/>
      <c r="BS9" s="191"/>
    </row>
    <row r="10" spans="2:71" s="190" customFormat="1" ht="21" customHeight="1">
      <c r="B10" s="203" t="s">
        <v>148</v>
      </c>
      <c r="C10" s="203"/>
      <c r="D10" s="203"/>
      <c r="E10" s="203"/>
      <c r="F10" s="203"/>
      <c r="G10" s="194"/>
      <c r="H10" s="194"/>
      <c r="I10" s="194"/>
      <c r="J10" s="194"/>
      <c r="K10" s="194"/>
      <c r="L10" s="194"/>
      <c r="M10" s="194"/>
      <c r="N10" s="194"/>
      <c r="O10" s="194"/>
      <c r="P10" s="194"/>
      <c r="Q10" s="194"/>
      <c r="R10" s="206"/>
      <c r="S10" s="198"/>
      <c r="T10" s="195"/>
      <c r="U10" s="195"/>
      <c r="V10" s="206"/>
      <c r="W10" s="195"/>
      <c r="X10" s="194"/>
      <c r="Y10" s="195"/>
      <c r="Z10" s="195"/>
      <c r="AA10" s="195"/>
      <c r="AB10" s="195"/>
      <c r="AC10" s="192"/>
      <c r="AD10" s="192"/>
      <c r="AE10" s="192"/>
      <c r="AF10" s="192"/>
      <c r="AG10" s="194"/>
      <c r="AH10" s="195"/>
      <c r="AI10" s="195"/>
      <c r="AJ10" s="194"/>
      <c r="AK10" s="194"/>
      <c r="AL10" s="194"/>
      <c r="AM10" s="197"/>
      <c r="AN10" s="206"/>
      <c r="AO10" s="198"/>
      <c r="AP10" s="1101">
        <v>40</v>
      </c>
      <c r="AQ10" s="1101"/>
      <c r="AR10" s="193" t="s">
        <v>140</v>
      </c>
      <c r="AS10" s="192"/>
      <c r="AT10" s="194" t="s">
        <v>147</v>
      </c>
      <c r="AU10" s="206"/>
      <c r="AV10" s="206"/>
      <c r="AW10" s="194"/>
      <c r="AX10" s="1101"/>
      <c r="AY10" s="1101"/>
      <c r="AZ10" s="193" t="s">
        <v>140</v>
      </c>
      <c r="BA10" s="209"/>
      <c r="BB10" s="198"/>
      <c r="BC10" s="1101">
        <v>40</v>
      </c>
      <c r="BD10" s="1101"/>
      <c r="BE10" s="193" t="s">
        <v>140</v>
      </c>
      <c r="BF10" s="192"/>
      <c r="BG10" s="194" t="s">
        <v>147</v>
      </c>
      <c r="BH10" s="206"/>
      <c r="BI10" s="206"/>
      <c r="BJ10" s="194"/>
      <c r="BK10" s="1101"/>
      <c r="BL10" s="1101"/>
      <c r="BM10" s="193" t="s">
        <v>140</v>
      </c>
      <c r="BN10" s="192"/>
      <c r="BQ10" s="191"/>
      <c r="BR10" s="191"/>
      <c r="BS10" s="191"/>
    </row>
    <row r="11" spans="2:71" s="190" customFormat="1" ht="21" customHeight="1">
      <c r="B11" s="204" t="s">
        <v>146</v>
      </c>
      <c r="C11" s="203"/>
      <c r="D11" s="203"/>
      <c r="E11" s="203"/>
      <c r="F11" s="203"/>
      <c r="G11" s="195"/>
      <c r="H11" s="195"/>
      <c r="I11" s="195"/>
      <c r="J11" s="195"/>
      <c r="K11" s="195"/>
      <c r="L11" s="195"/>
      <c r="M11" s="195"/>
      <c r="N11" s="195"/>
      <c r="O11" s="195"/>
      <c r="P11" s="195"/>
      <c r="Q11" s="1098">
        <f>U12</f>
        <v>0.375</v>
      </c>
      <c r="R11" s="1099"/>
      <c r="S11" s="1100"/>
      <c r="T11" s="202" t="s">
        <v>142</v>
      </c>
      <c r="U11" s="1098">
        <f>Q12</f>
        <v>0.70833333333333337</v>
      </c>
      <c r="V11" s="1099"/>
      <c r="W11" s="1100"/>
      <c r="X11" s="201"/>
      <c r="Y11" s="201"/>
      <c r="Z11" s="201"/>
      <c r="AA11" s="201"/>
      <c r="AB11" s="201"/>
      <c r="AC11" s="201"/>
      <c r="AD11" s="192"/>
      <c r="AE11" s="192"/>
      <c r="AF11" s="192"/>
      <c r="AG11" s="202"/>
      <c r="AH11" s="201"/>
      <c r="AI11" s="201"/>
      <c r="AJ11" s="202"/>
      <c r="AK11" s="206"/>
      <c r="AL11" s="206"/>
      <c r="AM11" s="205"/>
      <c r="AN11" s="203"/>
      <c r="AO11" s="198"/>
      <c r="AP11" s="195"/>
      <c r="AQ11" s="198"/>
      <c r="AR11" s="195"/>
      <c r="AS11" s="192"/>
      <c r="AT11" s="208" t="s">
        <v>144</v>
      </c>
      <c r="AU11" s="207"/>
      <c r="AV11" s="203"/>
      <c r="AW11" s="206"/>
      <c r="AX11" s="206"/>
      <c r="AY11" s="206"/>
      <c r="AZ11" s="205"/>
      <c r="BA11" s="196"/>
      <c r="BB11" s="198"/>
      <c r="BC11" s="195"/>
      <c r="BD11" s="198"/>
      <c r="BE11" s="195"/>
      <c r="BF11" s="192"/>
      <c r="BG11" s="208" t="s">
        <v>144</v>
      </c>
      <c r="BH11" s="207"/>
      <c r="BI11" s="203"/>
      <c r="BJ11" s="206"/>
      <c r="BK11" s="206"/>
      <c r="BL11" s="206"/>
      <c r="BM11" s="205"/>
      <c r="BN11" s="192"/>
      <c r="BQ11" s="191"/>
      <c r="BR11" s="191"/>
      <c r="BS11" s="191"/>
    </row>
    <row r="12" spans="2:71" s="190" customFormat="1" ht="21" customHeight="1">
      <c r="B12" s="204" t="s">
        <v>143</v>
      </c>
      <c r="C12" s="203"/>
      <c r="D12" s="203"/>
      <c r="E12" s="203"/>
      <c r="F12" s="203"/>
      <c r="G12" s="195"/>
      <c r="H12" s="195"/>
      <c r="I12" s="195"/>
      <c r="J12" s="195"/>
      <c r="K12" s="195"/>
      <c r="L12" s="195"/>
      <c r="M12" s="195"/>
      <c r="N12" s="195"/>
      <c r="O12" s="195"/>
      <c r="P12" s="195"/>
      <c r="Q12" s="1121">
        <v>0.70833333333333337</v>
      </c>
      <c r="R12" s="1122"/>
      <c r="S12" s="1123"/>
      <c r="T12" s="202" t="s">
        <v>142</v>
      </c>
      <c r="U12" s="1121">
        <v>0.375</v>
      </c>
      <c r="V12" s="1122"/>
      <c r="W12" s="1123"/>
      <c r="X12" s="201"/>
      <c r="Y12" s="201"/>
      <c r="Z12" s="201"/>
      <c r="AA12" s="201"/>
      <c r="AB12" s="201"/>
      <c r="AC12" s="201"/>
      <c r="AD12" s="192"/>
      <c r="AE12" s="192"/>
      <c r="AF12" s="192"/>
      <c r="AG12" s="199"/>
      <c r="AH12" s="200"/>
      <c r="AI12" s="200"/>
      <c r="AJ12" s="199"/>
      <c r="AK12" s="198"/>
      <c r="AL12" s="198"/>
      <c r="AM12" s="197"/>
      <c r="AN12" s="193"/>
      <c r="AO12" s="193"/>
      <c r="AP12" s="193"/>
      <c r="AQ12" s="193"/>
      <c r="AR12" s="193"/>
      <c r="AS12" s="192"/>
      <c r="AT12" s="194" t="s">
        <v>141</v>
      </c>
      <c r="AU12" s="195"/>
      <c r="AV12" s="195"/>
      <c r="AW12" s="194"/>
      <c r="AX12" s="1101">
        <v>36</v>
      </c>
      <c r="AY12" s="1101"/>
      <c r="AZ12" s="193" t="s">
        <v>140</v>
      </c>
      <c r="BA12" s="196"/>
      <c r="BB12" s="193"/>
      <c r="BC12" s="193"/>
      <c r="BD12" s="193"/>
      <c r="BE12" s="193"/>
      <c r="BF12" s="192"/>
      <c r="BG12" s="194" t="s">
        <v>141</v>
      </c>
      <c r="BH12" s="195"/>
      <c r="BI12" s="195"/>
      <c r="BJ12" s="194"/>
      <c r="BK12" s="1101">
        <v>45</v>
      </c>
      <c r="BL12" s="1101"/>
      <c r="BM12" s="193" t="s">
        <v>140</v>
      </c>
      <c r="BN12" s="192"/>
      <c r="BQ12" s="191"/>
      <c r="BR12" s="191"/>
      <c r="BS12" s="191"/>
    </row>
    <row r="13" spans="2:71" ht="12" customHeight="1" thickBot="1">
      <c r="B13" s="188"/>
      <c r="C13" s="188"/>
      <c r="D13" s="188"/>
      <c r="E13" s="188"/>
      <c r="F13" s="188"/>
      <c r="G13" s="189"/>
      <c r="H13" s="189"/>
      <c r="I13" s="189"/>
      <c r="J13" s="189"/>
      <c r="K13" s="189"/>
      <c r="L13" s="189"/>
      <c r="M13" s="189"/>
      <c r="N13" s="189"/>
      <c r="O13" s="188"/>
      <c r="P13" s="188"/>
      <c r="Q13" s="188"/>
      <c r="R13" s="188"/>
      <c r="S13" s="188"/>
      <c r="T13" s="188"/>
      <c r="U13" s="188"/>
      <c r="V13" s="188"/>
      <c r="W13" s="188"/>
      <c r="X13" s="188"/>
      <c r="Y13" s="188"/>
      <c r="Z13" s="188"/>
      <c r="AA13" s="188"/>
      <c r="AB13" s="188"/>
      <c r="AC13" s="188"/>
      <c r="AD13" s="188"/>
      <c r="AE13" s="188"/>
      <c r="AF13" s="188"/>
      <c r="AG13" s="189"/>
      <c r="AH13" s="188"/>
      <c r="AI13" s="188"/>
      <c r="AJ13" s="188"/>
      <c r="AK13" s="188"/>
      <c r="AL13" s="188"/>
      <c r="AM13" s="188"/>
      <c r="AN13" s="188"/>
      <c r="AO13" s="188"/>
      <c r="AP13" s="188"/>
      <c r="AQ13" s="188"/>
      <c r="AR13" s="188"/>
      <c r="AS13" s="188"/>
      <c r="AX13" s="82"/>
      <c r="BO13" s="187"/>
      <c r="BP13" s="187"/>
      <c r="BQ13" s="187"/>
    </row>
    <row r="14" spans="2:71" ht="21.6" customHeight="1">
      <c r="B14" s="1149" t="s">
        <v>364</v>
      </c>
      <c r="C14" s="1152" t="s">
        <v>363</v>
      </c>
      <c r="D14" s="1164" t="s">
        <v>362</v>
      </c>
      <c r="E14" s="1156"/>
      <c r="F14" s="1157"/>
      <c r="G14" s="1164" t="s">
        <v>361</v>
      </c>
      <c r="H14" s="1165"/>
      <c r="I14" s="186"/>
      <c r="J14" s="185"/>
      <c r="K14" s="186"/>
      <c r="L14" s="185"/>
      <c r="M14" s="1170" t="s">
        <v>360</v>
      </c>
      <c r="N14" s="1165"/>
      <c r="O14" s="1170" t="s">
        <v>134</v>
      </c>
      <c r="P14" s="1173"/>
      <c r="Q14" s="1173"/>
      <c r="R14" s="1165"/>
      <c r="S14" s="1170" t="s">
        <v>359</v>
      </c>
      <c r="T14" s="1173"/>
      <c r="U14" s="1165"/>
      <c r="V14" s="1170" t="s">
        <v>132</v>
      </c>
      <c r="W14" s="1173"/>
      <c r="X14" s="1173"/>
      <c r="Y14" s="1173"/>
      <c r="Z14" s="1176"/>
      <c r="AA14" s="1156" t="s">
        <v>131</v>
      </c>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6"/>
      <c r="BD14" s="1156"/>
      <c r="BE14" s="1156"/>
      <c r="BF14" s="1183" t="str">
        <f>IF(BI3="計画","(13)1～4週目の勤務時間数合計","(13)1か月の勤務時間数　合計")</f>
        <v>(13)1～4週目の勤務時間数合計</v>
      </c>
      <c r="BG14" s="1184"/>
      <c r="BH14" s="1164" t="s">
        <v>130</v>
      </c>
      <c r="BI14" s="1176"/>
      <c r="BJ14" s="1164" t="s">
        <v>129</v>
      </c>
      <c r="BK14" s="1173"/>
      <c r="BL14" s="1173"/>
      <c r="BM14" s="1173"/>
      <c r="BN14" s="1176"/>
    </row>
    <row r="15" spans="2:71" ht="20.25" customHeight="1">
      <c r="B15" s="1150"/>
      <c r="C15" s="1153"/>
      <c r="D15" s="1158"/>
      <c r="E15" s="1159"/>
      <c r="F15" s="1160"/>
      <c r="G15" s="1166"/>
      <c r="H15" s="1167"/>
      <c r="I15" s="181"/>
      <c r="J15" s="180"/>
      <c r="K15" s="181"/>
      <c r="L15" s="180"/>
      <c r="M15" s="1171"/>
      <c r="N15" s="1167"/>
      <c r="O15" s="1171"/>
      <c r="P15" s="1174"/>
      <c r="Q15" s="1174"/>
      <c r="R15" s="1167"/>
      <c r="S15" s="1171"/>
      <c r="T15" s="1174"/>
      <c r="U15" s="1167"/>
      <c r="V15" s="1171"/>
      <c r="W15" s="1174"/>
      <c r="X15" s="1174"/>
      <c r="Y15" s="1174"/>
      <c r="Z15" s="1177"/>
      <c r="AA15" s="1103" t="s">
        <v>128</v>
      </c>
      <c r="AB15" s="1103"/>
      <c r="AC15" s="1103"/>
      <c r="AD15" s="1103"/>
      <c r="AE15" s="1103"/>
      <c r="AF15" s="1103"/>
      <c r="AG15" s="1104"/>
      <c r="AH15" s="1102" t="s">
        <v>127</v>
      </c>
      <c r="AI15" s="1103"/>
      <c r="AJ15" s="1103"/>
      <c r="AK15" s="1103"/>
      <c r="AL15" s="1103"/>
      <c r="AM15" s="1103"/>
      <c r="AN15" s="1104"/>
      <c r="AO15" s="1102" t="s">
        <v>126</v>
      </c>
      <c r="AP15" s="1103"/>
      <c r="AQ15" s="1103"/>
      <c r="AR15" s="1103"/>
      <c r="AS15" s="1103"/>
      <c r="AT15" s="1103"/>
      <c r="AU15" s="1104"/>
      <c r="AV15" s="1102" t="s">
        <v>125</v>
      </c>
      <c r="AW15" s="1103"/>
      <c r="AX15" s="1103"/>
      <c r="AY15" s="1103"/>
      <c r="AZ15" s="1103"/>
      <c r="BA15" s="1103"/>
      <c r="BB15" s="1104"/>
      <c r="BC15" s="1102" t="s">
        <v>124</v>
      </c>
      <c r="BD15" s="1103"/>
      <c r="BE15" s="1103"/>
      <c r="BF15" s="1185"/>
      <c r="BG15" s="1186"/>
      <c r="BH15" s="1166"/>
      <c r="BI15" s="1177"/>
      <c r="BJ15" s="1166"/>
      <c r="BK15" s="1174"/>
      <c r="BL15" s="1174"/>
      <c r="BM15" s="1174"/>
      <c r="BN15" s="1177"/>
    </row>
    <row r="16" spans="2:71" ht="20.25" customHeight="1">
      <c r="B16" s="1150"/>
      <c r="C16" s="1153"/>
      <c r="D16" s="1158"/>
      <c r="E16" s="1159"/>
      <c r="F16" s="1160"/>
      <c r="G16" s="1166"/>
      <c r="H16" s="1167"/>
      <c r="I16" s="181"/>
      <c r="J16" s="180"/>
      <c r="K16" s="181"/>
      <c r="L16" s="180"/>
      <c r="M16" s="1171"/>
      <c r="N16" s="1167"/>
      <c r="O16" s="1171"/>
      <c r="P16" s="1174"/>
      <c r="Q16" s="1174"/>
      <c r="R16" s="1167"/>
      <c r="S16" s="1171"/>
      <c r="T16" s="1174"/>
      <c r="U16" s="1167"/>
      <c r="V16" s="1171"/>
      <c r="W16" s="1174"/>
      <c r="X16" s="1174"/>
      <c r="Y16" s="1174"/>
      <c r="Z16" s="1177"/>
      <c r="AA16" s="179">
        <v>1</v>
      </c>
      <c r="AB16" s="177">
        <v>2</v>
      </c>
      <c r="AC16" s="177">
        <v>3</v>
      </c>
      <c r="AD16" s="177">
        <v>4</v>
      </c>
      <c r="AE16" s="177">
        <v>5</v>
      </c>
      <c r="AF16" s="177">
        <v>6</v>
      </c>
      <c r="AG16" s="176">
        <v>7</v>
      </c>
      <c r="AH16" s="178">
        <v>8</v>
      </c>
      <c r="AI16" s="177">
        <v>9</v>
      </c>
      <c r="AJ16" s="177">
        <v>10</v>
      </c>
      <c r="AK16" s="177">
        <v>11</v>
      </c>
      <c r="AL16" s="177">
        <v>12</v>
      </c>
      <c r="AM16" s="177">
        <v>13</v>
      </c>
      <c r="AN16" s="176">
        <v>14</v>
      </c>
      <c r="AO16" s="179">
        <v>15</v>
      </c>
      <c r="AP16" s="177">
        <v>16</v>
      </c>
      <c r="AQ16" s="177">
        <v>17</v>
      </c>
      <c r="AR16" s="177">
        <v>18</v>
      </c>
      <c r="AS16" s="177">
        <v>19</v>
      </c>
      <c r="AT16" s="177">
        <v>20</v>
      </c>
      <c r="AU16" s="176">
        <v>21</v>
      </c>
      <c r="AV16" s="178">
        <v>22</v>
      </c>
      <c r="AW16" s="177">
        <v>23</v>
      </c>
      <c r="AX16" s="177">
        <v>24</v>
      </c>
      <c r="AY16" s="177">
        <v>25</v>
      </c>
      <c r="AZ16" s="177">
        <v>26</v>
      </c>
      <c r="BA16" s="177">
        <v>27</v>
      </c>
      <c r="BB16" s="176">
        <v>28</v>
      </c>
      <c r="BC16" s="184" t="str">
        <f>IF($BI$3="実績",IF(DAY(DATE($AJ$2,$AN$2,29))=29,29,""),"")</f>
        <v/>
      </c>
      <c r="BD16" s="183" t="str">
        <f>IF($BI$3="実績",IF(DAY(DATE($AJ$2,$AN$2,30))=30,30,""),"")</f>
        <v/>
      </c>
      <c r="BE16" s="182" t="str">
        <f>IF($BI$3="実績",IF(DAY(DATE($AJ$2,$AN$2,31))=31,31,""),"")</f>
        <v/>
      </c>
      <c r="BF16" s="1185"/>
      <c r="BG16" s="1186"/>
      <c r="BH16" s="1166"/>
      <c r="BI16" s="1177"/>
      <c r="BJ16" s="1166"/>
      <c r="BK16" s="1174"/>
      <c r="BL16" s="1174"/>
      <c r="BM16" s="1174"/>
      <c r="BN16" s="1177"/>
    </row>
    <row r="17" spans="2:66" ht="20.25" hidden="1" customHeight="1">
      <c r="B17" s="1150"/>
      <c r="C17" s="1153"/>
      <c r="D17" s="1158"/>
      <c r="E17" s="1159"/>
      <c r="F17" s="1160"/>
      <c r="G17" s="1166"/>
      <c r="H17" s="1167"/>
      <c r="I17" s="181"/>
      <c r="J17" s="180"/>
      <c r="K17" s="181"/>
      <c r="L17" s="180"/>
      <c r="M17" s="1171"/>
      <c r="N17" s="1167"/>
      <c r="O17" s="1171"/>
      <c r="P17" s="1174"/>
      <c r="Q17" s="1174"/>
      <c r="R17" s="1167"/>
      <c r="S17" s="1171"/>
      <c r="T17" s="1174"/>
      <c r="U17" s="1167"/>
      <c r="V17" s="1171"/>
      <c r="W17" s="1174"/>
      <c r="X17" s="1174"/>
      <c r="Y17" s="1174"/>
      <c r="Z17" s="1177"/>
      <c r="AA17" s="179">
        <f>WEEKDAY(DATE($AJ$2,$AN$2,1))</f>
        <v>4</v>
      </c>
      <c r="AB17" s="177">
        <f>WEEKDAY(DATE($AJ$2,$AN$2,2))</f>
        <v>5</v>
      </c>
      <c r="AC17" s="177">
        <f>WEEKDAY(DATE($AJ$2,$AN$2,3))</f>
        <v>6</v>
      </c>
      <c r="AD17" s="177">
        <f>WEEKDAY(DATE($AJ$2,$AN$2,4))</f>
        <v>7</v>
      </c>
      <c r="AE17" s="177">
        <f>WEEKDAY(DATE($AJ$2,$AN$2,5))</f>
        <v>1</v>
      </c>
      <c r="AF17" s="177">
        <f>WEEKDAY(DATE($AJ$2,$AN$2,6))</f>
        <v>2</v>
      </c>
      <c r="AG17" s="176">
        <f>WEEKDAY(DATE($AJ$2,$AN$2,7))</f>
        <v>3</v>
      </c>
      <c r="AH17" s="178">
        <f>WEEKDAY(DATE($AJ$2,$AN$2,8))</f>
        <v>4</v>
      </c>
      <c r="AI17" s="177">
        <f>WEEKDAY(DATE($AJ$2,$AN$2,9))</f>
        <v>5</v>
      </c>
      <c r="AJ17" s="177">
        <f>WEEKDAY(DATE($AJ$2,$AN$2,10))</f>
        <v>6</v>
      </c>
      <c r="AK17" s="177">
        <f>WEEKDAY(DATE($AJ$2,$AN$2,11))</f>
        <v>7</v>
      </c>
      <c r="AL17" s="177">
        <f>WEEKDAY(DATE($AJ$2,$AN$2,12))</f>
        <v>1</v>
      </c>
      <c r="AM17" s="177">
        <f>WEEKDAY(DATE($AJ$2,$AN$2,13))</f>
        <v>2</v>
      </c>
      <c r="AN17" s="176">
        <f>WEEKDAY(DATE($AJ$2,$AN$2,14))</f>
        <v>3</v>
      </c>
      <c r="AO17" s="178">
        <f>WEEKDAY(DATE($AJ$2,$AN$2,15))</f>
        <v>4</v>
      </c>
      <c r="AP17" s="177">
        <f>WEEKDAY(DATE($AJ$2,$AN$2,16))</f>
        <v>5</v>
      </c>
      <c r="AQ17" s="177">
        <f>WEEKDAY(DATE($AJ$2,$AN$2,17))</f>
        <v>6</v>
      </c>
      <c r="AR17" s="177">
        <f>WEEKDAY(DATE($AJ$2,$AN$2,18))</f>
        <v>7</v>
      </c>
      <c r="AS17" s="177">
        <f>WEEKDAY(DATE($AJ$2,$AN$2,19))</f>
        <v>1</v>
      </c>
      <c r="AT17" s="177">
        <f>WEEKDAY(DATE($AJ$2,$AN$2,20))</f>
        <v>2</v>
      </c>
      <c r="AU17" s="176">
        <f>WEEKDAY(DATE($AJ$2,$AN$2,21))</f>
        <v>3</v>
      </c>
      <c r="AV17" s="178">
        <f>WEEKDAY(DATE($AJ$2,$AN$2,22))</f>
        <v>4</v>
      </c>
      <c r="AW17" s="177">
        <f>WEEKDAY(DATE($AJ$2,$AN$2,23))</f>
        <v>5</v>
      </c>
      <c r="AX17" s="177">
        <f>WEEKDAY(DATE($AJ$2,$AN$2,24))</f>
        <v>6</v>
      </c>
      <c r="AY17" s="177">
        <f>WEEKDAY(DATE($AJ$2,$AN$2,25))</f>
        <v>7</v>
      </c>
      <c r="AZ17" s="177">
        <f>WEEKDAY(DATE($AJ$2,$AN$2,26))</f>
        <v>1</v>
      </c>
      <c r="BA17" s="177">
        <f>WEEKDAY(DATE($AJ$2,$AN$2,27))</f>
        <v>2</v>
      </c>
      <c r="BB17" s="176">
        <f>WEEKDAY(DATE($AJ$2,$AN$2,28))</f>
        <v>3</v>
      </c>
      <c r="BC17" s="178">
        <f>IF(BC16=29,WEEKDAY(DATE($AJ$2,$AN$2,29)),0)</f>
        <v>0</v>
      </c>
      <c r="BD17" s="177">
        <f>IF(BD16=30,WEEKDAY(DATE($AJ$2,$AN$2,30)),0)</f>
        <v>0</v>
      </c>
      <c r="BE17" s="176">
        <f>IF(BE16=31,WEEKDAY(DATE($AJ$2,$AN$2,31)),0)</f>
        <v>0</v>
      </c>
      <c r="BF17" s="1185"/>
      <c r="BG17" s="1186"/>
      <c r="BH17" s="1166"/>
      <c r="BI17" s="1177"/>
      <c r="BJ17" s="1166"/>
      <c r="BK17" s="1174"/>
      <c r="BL17" s="1174"/>
      <c r="BM17" s="1174"/>
      <c r="BN17" s="1177"/>
    </row>
    <row r="18" spans="2:66" ht="20.25" customHeight="1" thickBot="1">
      <c r="B18" s="1151"/>
      <c r="C18" s="1154"/>
      <c r="D18" s="1161"/>
      <c r="E18" s="1162"/>
      <c r="F18" s="1163"/>
      <c r="G18" s="1168"/>
      <c r="H18" s="1169"/>
      <c r="I18" s="175"/>
      <c r="J18" s="174"/>
      <c r="K18" s="175"/>
      <c r="L18" s="174"/>
      <c r="M18" s="1172"/>
      <c r="N18" s="1169"/>
      <c r="O18" s="1172"/>
      <c r="P18" s="1175"/>
      <c r="Q18" s="1175"/>
      <c r="R18" s="1169"/>
      <c r="S18" s="1172"/>
      <c r="T18" s="1175"/>
      <c r="U18" s="1169"/>
      <c r="V18" s="1172"/>
      <c r="W18" s="1175"/>
      <c r="X18" s="1175"/>
      <c r="Y18" s="1175"/>
      <c r="Z18" s="1178"/>
      <c r="AA18" s="173" t="str">
        <f t="shared" ref="AA18:BB18" si="0">IF(AA17=1,"日",IF(AA17=2,"月",IF(AA17=3,"火",IF(AA17=4,"水",IF(AA17=5,"木",IF(AA17=6,"金","土"))))))</f>
        <v>水</v>
      </c>
      <c r="AB18" s="170" t="str">
        <f t="shared" si="0"/>
        <v>木</v>
      </c>
      <c r="AC18" s="170" t="str">
        <f t="shared" si="0"/>
        <v>金</v>
      </c>
      <c r="AD18" s="170" t="str">
        <f t="shared" si="0"/>
        <v>土</v>
      </c>
      <c r="AE18" s="170" t="str">
        <f t="shared" si="0"/>
        <v>日</v>
      </c>
      <c r="AF18" s="170" t="str">
        <f t="shared" si="0"/>
        <v>月</v>
      </c>
      <c r="AG18" s="171" t="str">
        <f t="shared" si="0"/>
        <v>火</v>
      </c>
      <c r="AH18" s="172" t="str">
        <f t="shared" si="0"/>
        <v>水</v>
      </c>
      <c r="AI18" s="170" t="str">
        <f t="shared" si="0"/>
        <v>木</v>
      </c>
      <c r="AJ18" s="170" t="str">
        <f t="shared" si="0"/>
        <v>金</v>
      </c>
      <c r="AK18" s="170" t="str">
        <f t="shared" si="0"/>
        <v>土</v>
      </c>
      <c r="AL18" s="170" t="str">
        <f t="shared" si="0"/>
        <v>日</v>
      </c>
      <c r="AM18" s="170" t="str">
        <f t="shared" si="0"/>
        <v>月</v>
      </c>
      <c r="AN18" s="171" t="str">
        <f t="shared" si="0"/>
        <v>火</v>
      </c>
      <c r="AO18" s="172" t="str">
        <f t="shared" si="0"/>
        <v>水</v>
      </c>
      <c r="AP18" s="170" t="str">
        <f t="shared" si="0"/>
        <v>木</v>
      </c>
      <c r="AQ18" s="170" t="str">
        <f t="shared" si="0"/>
        <v>金</v>
      </c>
      <c r="AR18" s="170" t="str">
        <f t="shared" si="0"/>
        <v>土</v>
      </c>
      <c r="AS18" s="170" t="str">
        <f t="shared" si="0"/>
        <v>日</v>
      </c>
      <c r="AT18" s="170" t="str">
        <f t="shared" si="0"/>
        <v>月</v>
      </c>
      <c r="AU18" s="171" t="str">
        <f t="shared" si="0"/>
        <v>火</v>
      </c>
      <c r="AV18" s="172" t="str">
        <f t="shared" si="0"/>
        <v>水</v>
      </c>
      <c r="AW18" s="170" t="str">
        <f t="shared" si="0"/>
        <v>木</v>
      </c>
      <c r="AX18" s="170" t="str">
        <f t="shared" si="0"/>
        <v>金</v>
      </c>
      <c r="AY18" s="170" t="str">
        <f t="shared" si="0"/>
        <v>土</v>
      </c>
      <c r="AZ18" s="170" t="str">
        <f t="shared" si="0"/>
        <v>日</v>
      </c>
      <c r="BA18" s="170" t="str">
        <f t="shared" si="0"/>
        <v>月</v>
      </c>
      <c r="BB18" s="171" t="str">
        <f t="shared" si="0"/>
        <v>火</v>
      </c>
      <c r="BC18" s="170" t="str">
        <f>IF(BC17=1,"日",IF(BC17=2,"月",IF(BC17=3,"火",IF(BC17=4,"水",IF(BC17=5,"木",IF(BC17=6,"金",IF(BC17=0,"","土")))))))</f>
        <v/>
      </c>
      <c r="BD18" s="170" t="str">
        <f>IF(BD17=1,"日",IF(BD17=2,"月",IF(BD17=3,"火",IF(BD17=4,"水",IF(BD17=5,"木",IF(BD17=6,"金",IF(BD17=0,"","土")))))))</f>
        <v/>
      </c>
      <c r="BE18" s="170" t="str">
        <f>IF(BE17=1,"日",IF(BE17=2,"月",IF(BE17=3,"火",IF(BE17=4,"水",IF(BE17=5,"木",IF(BE17=6,"金",IF(BE17=0,"","土")))))))</f>
        <v/>
      </c>
      <c r="BF18" s="1187"/>
      <c r="BG18" s="1188"/>
      <c r="BH18" s="1168"/>
      <c r="BI18" s="1178"/>
      <c r="BJ18" s="1168"/>
      <c r="BK18" s="1175"/>
      <c r="BL18" s="1175"/>
      <c r="BM18" s="1175"/>
      <c r="BN18" s="1178"/>
    </row>
    <row r="19" spans="2:66" ht="20.25" customHeight="1">
      <c r="B19" s="169"/>
      <c r="C19" s="1274"/>
      <c r="D19" s="1276"/>
      <c r="E19" s="1277"/>
      <c r="F19" s="1278"/>
      <c r="G19" s="1108"/>
      <c r="H19" s="1109"/>
      <c r="I19" s="168"/>
      <c r="J19" s="167"/>
      <c r="K19" s="168"/>
      <c r="L19" s="167"/>
      <c r="M19" s="1110"/>
      <c r="N19" s="1111"/>
      <c r="O19" s="1210"/>
      <c r="P19" s="1211"/>
      <c r="Q19" s="1211"/>
      <c r="R19" s="1109"/>
      <c r="S19" s="1212" t="s">
        <v>358</v>
      </c>
      <c r="T19" s="1141"/>
      <c r="U19" s="1213"/>
      <c r="V19" s="166" t="s">
        <v>123</v>
      </c>
      <c r="W19" s="165"/>
      <c r="X19" s="165"/>
      <c r="Y19" s="164"/>
      <c r="Z19" s="163"/>
      <c r="AA19" s="278" t="s">
        <v>354</v>
      </c>
      <c r="AB19" s="277" t="s">
        <v>354</v>
      </c>
      <c r="AC19" s="277" t="s">
        <v>354</v>
      </c>
      <c r="AD19" s="277" t="s">
        <v>245</v>
      </c>
      <c r="AE19" s="277" t="s">
        <v>245</v>
      </c>
      <c r="AF19" s="277" t="s">
        <v>354</v>
      </c>
      <c r="AG19" s="279" t="s">
        <v>354</v>
      </c>
      <c r="AH19" s="278" t="s">
        <v>354</v>
      </c>
      <c r="AI19" s="277" t="s">
        <v>354</v>
      </c>
      <c r="AJ19" s="277" t="s">
        <v>354</v>
      </c>
      <c r="AK19" s="277" t="s">
        <v>245</v>
      </c>
      <c r="AL19" s="277" t="s">
        <v>245</v>
      </c>
      <c r="AM19" s="277" t="s">
        <v>354</v>
      </c>
      <c r="AN19" s="279" t="s">
        <v>354</v>
      </c>
      <c r="AO19" s="278" t="s">
        <v>354</v>
      </c>
      <c r="AP19" s="277" t="s">
        <v>354</v>
      </c>
      <c r="AQ19" s="277" t="s">
        <v>354</v>
      </c>
      <c r="AR19" s="277" t="s">
        <v>245</v>
      </c>
      <c r="AS19" s="277" t="s">
        <v>245</v>
      </c>
      <c r="AT19" s="277" t="s">
        <v>354</v>
      </c>
      <c r="AU19" s="279" t="s">
        <v>354</v>
      </c>
      <c r="AV19" s="278" t="s">
        <v>354</v>
      </c>
      <c r="AW19" s="277" t="s">
        <v>354</v>
      </c>
      <c r="AX19" s="277" t="s">
        <v>354</v>
      </c>
      <c r="AY19" s="277" t="s">
        <v>245</v>
      </c>
      <c r="AZ19" s="277" t="s">
        <v>245</v>
      </c>
      <c r="BA19" s="277" t="s">
        <v>354</v>
      </c>
      <c r="BB19" s="279" t="s">
        <v>354</v>
      </c>
      <c r="BC19" s="278"/>
      <c r="BD19" s="277"/>
      <c r="BE19" s="276"/>
      <c r="BF19" s="1223"/>
      <c r="BG19" s="1224"/>
      <c r="BH19" s="1128"/>
      <c r="BI19" s="1129"/>
      <c r="BJ19" s="1140"/>
      <c r="BK19" s="1141"/>
      <c r="BL19" s="1141"/>
      <c r="BM19" s="1141"/>
      <c r="BN19" s="1142"/>
    </row>
    <row r="20" spans="2:66" ht="20.25" customHeight="1">
      <c r="B20" s="125">
        <v>1</v>
      </c>
      <c r="C20" s="1275"/>
      <c r="D20" s="1279"/>
      <c r="E20" s="1280"/>
      <c r="F20" s="1281"/>
      <c r="G20" s="1130" t="s">
        <v>281</v>
      </c>
      <c r="H20" s="1131"/>
      <c r="I20" s="124"/>
      <c r="J20" s="123"/>
      <c r="K20" s="124"/>
      <c r="L20" s="123"/>
      <c r="M20" s="1132" t="s">
        <v>313</v>
      </c>
      <c r="N20" s="1133"/>
      <c r="O20" s="1134" t="s">
        <v>306</v>
      </c>
      <c r="P20" s="1135"/>
      <c r="Q20" s="1135"/>
      <c r="R20" s="1131"/>
      <c r="S20" s="1204"/>
      <c r="T20" s="1144"/>
      <c r="U20" s="1205"/>
      <c r="V20" s="122" t="s">
        <v>122</v>
      </c>
      <c r="W20" s="121"/>
      <c r="X20" s="121"/>
      <c r="Y20" s="120"/>
      <c r="Z20" s="119"/>
      <c r="AA20" s="117">
        <f>IF(AA19="","",VLOOKUP(AA19,【記載例】シフト記号表!$C$5:$W$46,21,FALSE))</f>
        <v>7</v>
      </c>
      <c r="AB20" s="116">
        <f>IF(AB19="","",VLOOKUP(AB19,【記載例】シフト記号表!$C$5:$W$46,21,FALSE))</f>
        <v>7</v>
      </c>
      <c r="AC20" s="116">
        <f>IF(AC19="","",VLOOKUP(AC19,【記載例】シフト記号表!$C$5:$W$46,21,FALSE))</f>
        <v>7</v>
      </c>
      <c r="AD20" s="116" t="str">
        <f>IF(AD19="","",VLOOKUP(AD19,【記載例】シフト記号表!$C$5:$W$46,21,FALSE))</f>
        <v>-</v>
      </c>
      <c r="AE20" s="116" t="str">
        <f>IF(AE19="","",VLOOKUP(AE19,【記載例】シフト記号表!$C$5:$W$46,21,FALSE))</f>
        <v>-</v>
      </c>
      <c r="AF20" s="116">
        <f>IF(AF19="","",VLOOKUP(AF19,【記載例】シフト記号表!$C$5:$W$46,21,FALSE))</f>
        <v>7</v>
      </c>
      <c r="AG20" s="118">
        <f>IF(AG19="","",VLOOKUP(AG19,【記載例】シフト記号表!$C$5:$W$46,21,FALSE))</f>
        <v>7</v>
      </c>
      <c r="AH20" s="117">
        <f>IF(AH19="","",VLOOKUP(AH19,【記載例】シフト記号表!$C$5:$W$46,21,FALSE))</f>
        <v>7</v>
      </c>
      <c r="AI20" s="116">
        <f>IF(AI19="","",VLOOKUP(AI19,【記載例】シフト記号表!$C$5:$W$46,21,FALSE))</f>
        <v>7</v>
      </c>
      <c r="AJ20" s="116">
        <f>IF(AJ19="","",VLOOKUP(AJ19,【記載例】シフト記号表!$C$5:$W$46,21,FALSE))</f>
        <v>7</v>
      </c>
      <c r="AK20" s="116" t="str">
        <f>IF(AK19="","",VLOOKUP(AK19,【記載例】シフト記号表!$C$5:$W$46,21,FALSE))</f>
        <v>-</v>
      </c>
      <c r="AL20" s="116" t="str">
        <f>IF(AL19="","",VLOOKUP(AL19,【記載例】シフト記号表!$C$5:$W$46,21,FALSE))</f>
        <v>-</v>
      </c>
      <c r="AM20" s="116">
        <f>IF(AM19="","",VLOOKUP(AM19,【記載例】シフト記号表!$C$5:$W$46,21,FALSE))</f>
        <v>7</v>
      </c>
      <c r="AN20" s="118">
        <f>IF(AN19="","",VLOOKUP(AN19,【記載例】シフト記号表!$C$5:$W$46,21,FALSE))</f>
        <v>7</v>
      </c>
      <c r="AO20" s="117">
        <f>IF(AO19="","",VLOOKUP(AO19,【記載例】シフト記号表!$C$5:$W$46,21,FALSE))</f>
        <v>7</v>
      </c>
      <c r="AP20" s="116">
        <f>IF(AP19="","",VLOOKUP(AP19,【記載例】シフト記号表!$C$5:$W$46,21,FALSE))</f>
        <v>7</v>
      </c>
      <c r="AQ20" s="116">
        <f>IF(AQ19="","",VLOOKUP(AQ19,【記載例】シフト記号表!$C$5:$W$46,21,FALSE))</f>
        <v>7</v>
      </c>
      <c r="AR20" s="116" t="str">
        <f>IF(AR19="","",VLOOKUP(AR19,【記載例】シフト記号表!$C$5:$W$46,21,FALSE))</f>
        <v>-</v>
      </c>
      <c r="AS20" s="116" t="str">
        <f>IF(AS19="","",VLOOKUP(AS19,【記載例】シフト記号表!$C$5:$W$46,21,FALSE))</f>
        <v>-</v>
      </c>
      <c r="AT20" s="116">
        <f>IF(AT19="","",VLOOKUP(AT19,【記載例】シフト記号表!$C$5:$W$46,21,FALSE))</f>
        <v>7</v>
      </c>
      <c r="AU20" s="118">
        <f>IF(AU19="","",VLOOKUP(AU19,【記載例】シフト記号表!$C$5:$W$46,21,FALSE))</f>
        <v>7</v>
      </c>
      <c r="AV20" s="117">
        <f>IF(AV19="","",VLOOKUP(AV19,【記載例】シフト記号表!$C$5:$W$46,21,FALSE))</f>
        <v>7</v>
      </c>
      <c r="AW20" s="116">
        <f>IF(AW19="","",VLOOKUP(AW19,【記載例】シフト記号表!$C$5:$W$46,21,FALSE))</f>
        <v>7</v>
      </c>
      <c r="AX20" s="116">
        <f>IF(AX19="","",VLOOKUP(AX19,【記載例】シフト記号表!$C$5:$W$46,21,FALSE))</f>
        <v>7</v>
      </c>
      <c r="AY20" s="116" t="str">
        <f>IF(AY19="","",VLOOKUP(AY19,【記載例】シフト記号表!$C$5:$W$46,21,FALSE))</f>
        <v>-</v>
      </c>
      <c r="AZ20" s="116" t="str">
        <f>IF(AZ19="","",VLOOKUP(AZ19,【記載例】シフト記号表!$C$5:$W$46,21,FALSE))</f>
        <v>-</v>
      </c>
      <c r="BA20" s="116">
        <f>IF(BA19="","",VLOOKUP(BA19,【記載例】シフト記号表!$C$5:$W$46,21,FALSE))</f>
        <v>7</v>
      </c>
      <c r="BB20" s="118">
        <f>IF(BB19="","",VLOOKUP(BB19,【記載例】シフト記号表!$C$5:$W$46,21,FALSE))</f>
        <v>7</v>
      </c>
      <c r="BC20" s="117" t="str">
        <f>IF(BC19="","",VLOOKUP(BC19,【記載例】シフト記号表!$C$5:$W$46,21,FALSE))</f>
        <v/>
      </c>
      <c r="BD20" s="116" t="str">
        <f>IF(BD19="","",VLOOKUP(BD19,【記載例】シフト記号表!$C$5:$W$46,21,FALSE))</f>
        <v/>
      </c>
      <c r="BE20" s="273" t="str">
        <f>IF(BE19="","",VLOOKUP(BE19,【記載例】シフト記号表!$C$5:$W$46,21,FALSE))</f>
        <v/>
      </c>
      <c r="BF20" s="1136">
        <f>IF($BI$3="計画",SUM(AA20:BB20),IF($BI$3="実績",SUM(AA20:BE20),""))</f>
        <v>140</v>
      </c>
      <c r="BG20" s="1137"/>
      <c r="BH20" s="1138">
        <f>IF($BI$3="計画",BF20/4,IF($BI$3="実績",(BF20/($BI$7/7)),""))</f>
        <v>35</v>
      </c>
      <c r="BI20" s="1139"/>
      <c r="BJ20" s="1143"/>
      <c r="BK20" s="1144"/>
      <c r="BL20" s="1144"/>
      <c r="BM20" s="1144"/>
      <c r="BN20" s="1145"/>
    </row>
    <row r="21" spans="2:66" ht="20.25" customHeight="1">
      <c r="B21" s="144"/>
      <c r="C21" s="1275"/>
      <c r="D21" s="1279"/>
      <c r="E21" s="1280"/>
      <c r="F21" s="1281"/>
      <c r="G21" s="1105"/>
      <c r="H21" s="1106"/>
      <c r="I21" s="1107" t="str">
        <f>G20</f>
        <v>管理者</v>
      </c>
      <c r="J21" s="1106"/>
      <c r="K21" s="1107" t="str">
        <f>M20</f>
        <v>A</v>
      </c>
      <c r="L21" s="1106"/>
      <c r="M21" s="1214"/>
      <c r="N21" s="1215"/>
      <c r="O21" s="1216"/>
      <c r="P21" s="1217"/>
      <c r="Q21" s="1217"/>
      <c r="R21" s="1218"/>
      <c r="S21" s="1206"/>
      <c r="T21" s="1147"/>
      <c r="U21" s="1207"/>
      <c r="V21" s="143" t="s">
        <v>121</v>
      </c>
      <c r="W21" s="155"/>
      <c r="X21" s="155"/>
      <c r="Y21" s="157"/>
      <c r="Z21" s="156"/>
      <c r="AA21" s="138">
        <f>IF(AA19="","",VLOOKUP(AA19,【記載例】シフト記号表!$C$5:$Y$46,23,FALSE))</f>
        <v>1</v>
      </c>
      <c r="AB21" s="137">
        <f>IF(AB19="","",VLOOKUP(AB19,【記載例】シフト記号表!$C$5:$Y$46,23,FALSE))</f>
        <v>1</v>
      </c>
      <c r="AC21" s="137">
        <f>IF(AC19="","",VLOOKUP(AC19,【記載例】シフト記号表!$C$5:$Y$46,23,FALSE))</f>
        <v>1</v>
      </c>
      <c r="AD21" s="137" t="str">
        <f>IF(AD19="","",VLOOKUP(AD19,【記載例】シフト記号表!$C$5:$Y$46,23,FALSE))</f>
        <v>-</v>
      </c>
      <c r="AE21" s="137" t="str">
        <f>IF(AE19="","",VLOOKUP(AE19,【記載例】シフト記号表!$C$5:$Y$46,23,FALSE))</f>
        <v>-</v>
      </c>
      <c r="AF21" s="137">
        <f>IF(AF19="","",VLOOKUP(AF19,【記載例】シフト記号表!$C$5:$Y$46,23,FALSE))</f>
        <v>1</v>
      </c>
      <c r="AG21" s="139">
        <f>IF(AG19="","",VLOOKUP(AG19,【記載例】シフト記号表!$C$5:$Y$46,23,FALSE))</f>
        <v>1</v>
      </c>
      <c r="AH21" s="138">
        <f>IF(AH19="","",VLOOKUP(AH19,【記載例】シフト記号表!$C$5:$Y$46,23,FALSE))</f>
        <v>1</v>
      </c>
      <c r="AI21" s="137">
        <f>IF(AI19="","",VLOOKUP(AI19,【記載例】シフト記号表!$C$5:$Y$46,23,FALSE))</f>
        <v>1</v>
      </c>
      <c r="AJ21" s="137">
        <f>IF(AJ19="","",VLOOKUP(AJ19,【記載例】シフト記号表!$C$5:$Y$46,23,FALSE))</f>
        <v>1</v>
      </c>
      <c r="AK21" s="137" t="str">
        <f>IF(AK19="","",VLOOKUP(AK19,【記載例】シフト記号表!$C$5:$Y$46,23,FALSE))</f>
        <v>-</v>
      </c>
      <c r="AL21" s="137" t="str">
        <f>IF(AL19="","",VLOOKUP(AL19,【記載例】シフト記号表!$C$5:$Y$46,23,FALSE))</f>
        <v>-</v>
      </c>
      <c r="AM21" s="137">
        <f>IF(AM19="","",VLOOKUP(AM19,【記載例】シフト記号表!$C$5:$Y$46,23,FALSE))</f>
        <v>1</v>
      </c>
      <c r="AN21" s="139">
        <f>IF(AN19="","",VLOOKUP(AN19,【記載例】シフト記号表!$C$5:$Y$46,23,FALSE))</f>
        <v>1</v>
      </c>
      <c r="AO21" s="138">
        <f>IF(AO19="","",VLOOKUP(AO19,【記載例】シフト記号表!$C$5:$Y$46,23,FALSE))</f>
        <v>1</v>
      </c>
      <c r="AP21" s="137">
        <f>IF(AP19="","",VLOOKUP(AP19,【記載例】シフト記号表!$C$5:$Y$46,23,FALSE))</f>
        <v>1</v>
      </c>
      <c r="AQ21" s="137">
        <f>IF(AQ19="","",VLOOKUP(AQ19,【記載例】シフト記号表!$C$5:$Y$46,23,FALSE))</f>
        <v>1</v>
      </c>
      <c r="AR21" s="137" t="str">
        <f>IF(AR19="","",VLOOKUP(AR19,【記載例】シフト記号表!$C$5:$Y$46,23,FALSE))</f>
        <v>-</v>
      </c>
      <c r="AS21" s="137" t="str">
        <f>IF(AS19="","",VLOOKUP(AS19,【記載例】シフト記号表!$C$5:$Y$46,23,FALSE))</f>
        <v>-</v>
      </c>
      <c r="AT21" s="137">
        <f>IF(AT19="","",VLOOKUP(AT19,【記載例】シフト記号表!$C$5:$Y$46,23,FALSE))</f>
        <v>1</v>
      </c>
      <c r="AU21" s="139">
        <f>IF(AU19="","",VLOOKUP(AU19,【記載例】シフト記号表!$C$5:$Y$46,23,FALSE))</f>
        <v>1</v>
      </c>
      <c r="AV21" s="138">
        <f>IF(AV19="","",VLOOKUP(AV19,【記載例】シフト記号表!$C$5:$Y$46,23,FALSE))</f>
        <v>1</v>
      </c>
      <c r="AW21" s="137">
        <f>IF(AW19="","",VLOOKUP(AW19,【記載例】シフト記号表!$C$5:$Y$46,23,FALSE))</f>
        <v>1</v>
      </c>
      <c r="AX21" s="137">
        <f>IF(AX19="","",VLOOKUP(AX19,【記載例】シフト記号表!$C$5:$Y$46,23,FALSE))</f>
        <v>1</v>
      </c>
      <c r="AY21" s="137" t="str">
        <f>IF(AY19="","",VLOOKUP(AY19,【記載例】シフト記号表!$C$5:$Y$46,23,FALSE))</f>
        <v>-</v>
      </c>
      <c r="AZ21" s="137" t="str">
        <f>IF(AZ19="","",VLOOKUP(AZ19,【記載例】シフト記号表!$C$5:$Y$46,23,FALSE))</f>
        <v>-</v>
      </c>
      <c r="BA21" s="137">
        <f>IF(BA19="","",VLOOKUP(BA19,【記載例】シフト記号表!$C$5:$Y$46,23,FALSE))</f>
        <v>1</v>
      </c>
      <c r="BB21" s="139">
        <f>IF(BB19="","",VLOOKUP(BB19,【記載例】シフト記号表!$C$5:$Y$46,23,FALSE))</f>
        <v>1</v>
      </c>
      <c r="BC21" s="138" t="str">
        <f>IF(BC19="","",VLOOKUP(BC19,【記載例】シフト記号表!$C$5:$Y$46,23,FALSE))</f>
        <v/>
      </c>
      <c r="BD21" s="137" t="str">
        <f>IF(BD19="","",VLOOKUP(BD19,【記載例】シフト記号表!$C$5:$Y$46,23,FALSE))</f>
        <v/>
      </c>
      <c r="BE21" s="160" t="str">
        <f>IF(BE19="","",VLOOKUP(BE19,【記載例】シフト記号表!$C$5:$Y$46,23,FALSE))</f>
        <v/>
      </c>
      <c r="BF21" s="1179">
        <f>IF($BI$3="計画",SUM(AA21:BB21),IF($BI$3="実績",SUM(AA21:BE21),""))</f>
        <v>20</v>
      </c>
      <c r="BG21" s="1180"/>
      <c r="BH21" s="1181">
        <f>IF($BI$3="計画",BF21/4,IF($BI$3="実績",(BF21/($BI$7/7)),""))</f>
        <v>5</v>
      </c>
      <c r="BI21" s="1182"/>
      <c r="BJ21" s="1146"/>
      <c r="BK21" s="1147"/>
      <c r="BL21" s="1147"/>
      <c r="BM21" s="1147"/>
      <c r="BN21" s="1148"/>
    </row>
    <row r="22" spans="2:66" ht="20.25" customHeight="1">
      <c r="B22" s="136"/>
      <c r="C22" s="1282"/>
      <c r="D22" s="1283"/>
      <c r="E22" s="1280"/>
      <c r="F22" s="1281"/>
      <c r="G22" s="1195"/>
      <c r="H22" s="1196"/>
      <c r="I22" s="135"/>
      <c r="J22" s="134"/>
      <c r="K22" s="135"/>
      <c r="L22" s="134"/>
      <c r="M22" s="1197"/>
      <c r="N22" s="1198"/>
      <c r="O22" s="1199"/>
      <c r="P22" s="1200"/>
      <c r="Q22" s="1200"/>
      <c r="R22" s="1196"/>
      <c r="S22" s="1201" t="s">
        <v>357</v>
      </c>
      <c r="T22" s="1202"/>
      <c r="U22" s="1203"/>
      <c r="V22" s="148" t="s">
        <v>123</v>
      </c>
      <c r="W22" s="152"/>
      <c r="X22" s="152"/>
      <c r="Y22" s="151"/>
      <c r="Z22" s="150"/>
      <c r="AA22" s="128" t="s">
        <v>342</v>
      </c>
      <c r="AB22" s="275" t="s">
        <v>342</v>
      </c>
      <c r="AC22" s="275" t="s">
        <v>342</v>
      </c>
      <c r="AD22" s="275" t="s">
        <v>245</v>
      </c>
      <c r="AE22" s="275" t="s">
        <v>245</v>
      </c>
      <c r="AF22" s="275" t="s">
        <v>342</v>
      </c>
      <c r="AG22" s="129" t="s">
        <v>342</v>
      </c>
      <c r="AH22" s="128" t="s">
        <v>342</v>
      </c>
      <c r="AI22" s="275" t="s">
        <v>342</v>
      </c>
      <c r="AJ22" s="275" t="s">
        <v>342</v>
      </c>
      <c r="AK22" s="275" t="s">
        <v>245</v>
      </c>
      <c r="AL22" s="275" t="s">
        <v>245</v>
      </c>
      <c r="AM22" s="275" t="s">
        <v>342</v>
      </c>
      <c r="AN22" s="129" t="s">
        <v>342</v>
      </c>
      <c r="AO22" s="128" t="s">
        <v>342</v>
      </c>
      <c r="AP22" s="275" t="s">
        <v>342</v>
      </c>
      <c r="AQ22" s="275" t="s">
        <v>342</v>
      </c>
      <c r="AR22" s="275" t="s">
        <v>245</v>
      </c>
      <c r="AS22" s="275" t="s">
        <v>245</v>
      </c>
      <c r="AT22" s="275" t="s">
        <v>342</v>
      </c>
      <c r="AU22" s="129" t="s">
        <v>342</v>
      </c>
      <c r="AV22" s="128" t="s">
        <v>342</v>
      </c>
      <c r="AW22" s="275" t="s">
        <v>342</v>
      </c>
      <c r="AX22" s="275" t="s">
        <v>342</v>
      </c>
      <c r="AY22" s="275" t="s">
        <v>245</v>
      </c>
      <c r="AZ22" s="275" t="s">
        <v>245</v>
      </c>
      <c r="BA22" s="275" t="s">
        <v>342</v>
      </c>
      <c r="BB22" s="129" t="s">
        <v>342</v>
      </c>
      <c r="BC22" s="128"/>
      <c r="BD22" s="275"/>
      <c r="BE22" s="274"/>
      <c r="BF22" s="1208"/>
      <c r="BG22" s="1209"/>
      <c r="BH22" s="1227"/>
      <c r="BI22" s="1228"/>
      <c r="BJ22" s="1225"/>
      <c r="BK22" s="1202"/>
      <c r="BL22" s="1202"/>
      <c r="BM22" s="1202"/>
      <c r="BN22" s="1226"/>
    </row>
    <row r="23" spans="2:66" ht="20.25" customHeight="1">
      <c r="B23" s="125">
        <f>B20+1</f>
        <v>2</v>
      </c>
      <c r="C23" s="1275"/>
      <c r="D23" s="1279"/>
      <c r="E23" s="1280"/>
      <c r="F23" s="1281"/>
      <c r="G23" s="1130" t="s">
        <v>280</v>
      </c>
      <c r="H23" s="1131"/>
      <c r="I23" s="124"/>
      <c r="J23" s="123"/>
      <c r="K23" s="124"/>
      <c r="L23" s="123"/>
      <c r="M23" s="1132" t="s">
        <v>313</v>
      </c>
      <c r="N23" s="1133"/>
      <c r="O23" s="1134" t="s">
        <v>356</v>
      </c>
      <c r="P23" s="1135"/>
      <c r="Q23" s="1135"/>
      <c r="R23" s="1131"/>
      <c r="S23" s="1204"/>
      <c r="T23" s="1144"/>
      <c r="U23" s="1205"/>
      <c r="V23" s="122" t="s">
        <v>122</v>
      </c>
      <c r="W23" s="121"/>
      <c r="X23" s="121"/>
      <c r="Y23" s="120"/>
      <c r="Z23" s="119"/>
      <c r="AA23" s="117">
        <f>IF(AA22="","",VLOOKUP(AA22,【記載例】シフト記号表!$C$5:$W$46,21,FALSE))</f>
        <v>7</v>
      </c>
      <c r="AB23" s="116">
        <f>IF(AB22="","",VLOOKUP(AB22,【記載例】シフト記号表!$C$5:$W$46,21,FALSE))</f>
        <v>7</v>
      </c>
      <c r="AC23" s="116">
        <f>IF(AC22="","",VLOOKUP(AC22,【記載例】シフト記号表!$C$5:$W$46,21,FALSE))</f>
        <v>7</v>
      </c>
      <c r="AD23" s="116" t="str">
        <f>IF(AD22="","",VLOOKUP(AD22,【記載例】シフト記号表!$C$5:$W$46,21,FALSE))</f>
        <v>-</v>
      </c>
      <c r="AE23" s="116" t="str">
        <f>IF(AE22="","",VLOOKUP(AE22,【記載例】シフト記号表!$C$5:$W$46,21,FALSE))</f>
        <v>-</v>
      </c>
      <c r="AF23" s="116">
        <f>IF(AF22="","",VLOOKUP(AF22,【記載例】シフト記号表!$C$5:$W$46,21,FALSE))</f>
        <v>7</v>
      </c>
      <c r="AG23" s="118">
        <f>IF(AG22="","",VLOOKUP(AG22,【記載例】シフト記号表!$C$5:$W$46,21,FALSE))</f>
        <v>7</v>
      </c>
      <c r="AH23" s="117">
        <f>IF(AH22="","",VLOOKUP(AH22,【記載例】シフト記号表!$C$5:$W$46,21,FALSE))</f>
        <v>7</v>
      </c>
      <c r="AI23" s="116">
        <f>IF(AI22="","",VLOOKUP(AI22,【記載例】シフト記号表!$C$5:$W$46,21,FALSE))</f>
        <v>7</v>
      </c>
      <c r="AJ23" s="116">
        <f>IF(AJ22="","",VLOOKUP(AJ22,【記載例】シフト記号表!$C$5:$W$46,21,FALSE))</f>
        <v>7</v>
      </c>
      <c r="AK23" s="116" t="str">
        <f>IF(AK22="","",VLOOKUP(AK22,【記載例】シフト記号表!$C$5:$W$46,21,FALSE))</f>
        <v>-</v>
      </c>
      <c r="AL23" s="116" t="str">
        <f>IF(AL22="","",VLOOKUP(AL22,【記載例】シフト記号表!$C$5:$W$46,21,FALSE))</f>
        <v>-</v>
      </c>
      <c r="AM23" s="116">
        <f>IF(AM22="","",VLOOKUP(AM22,【記載例】シフト記号表!$C$5:$W$46,21,FALSE))</f>
        <v>7</v>
      </c>
      <c r="AN23" s="118">
        <f>IF(AN22="","",VLOOKUP(AN22,【記載例】シフト記号表!$C$5:$W$46,21,FALSE))</f>
        <v>7</v>
      </c>
      <c r="AO23" s="117">
        <f>IF(AO22="","",VLOOKUP(AO22,【記載例】シフト記号表!$C$5:$W$46,21,FALSE))</f>
        <v>7</v>
      </c>
      <c r="AP23" s="116">
        <f>IF(AP22="","",VLOOKUP(AP22,【記載例】シフト記号表!$C$5:$W$46,21,FALSE))</f>
        <v>7</v>
      </c>
      <c r="AQ23" s="116">
        <f>IF(AQ22="","",VLOOKUP(AQ22,【記載例】シフト記号表!$C$5:$W$46,21,FALSE))</f>
        <v>7</v>
      </c>
      <c r="AR23" s="116" t="str">
        <f>IF(AR22="","",VLOOKUP(AR22,【記載例】シフト記号表!$C$5:$W$46,21,FALSE))</f>
        <v>-</v>
      </c>
      <c r="AS23" s="116" t="str">
        <f>IF(AS22="","",VLOOKUP(AS22,【記載例】シフト記号表!$C$5:$W$46,21,FALSE))</f>
        <v>-</v>
      </c>
      <c r="AT23" s="116">
        <f>IF(AT22="","",VLOOKUP(AT22,【記載例】シフト記号表!$C$5:$W$46,21,FALSE))</f>
        <v>7</v>
      </c>
      <c r="AU23" s="118">
        <f>IF(AU22="","",VLOOKUP(AU22,【記載例】シフト記号表!$C$5:$W$46,21,FALSE))</f>
        <v>7</v>
      </c>
      <c r="AV23" s="117">
        <f>IF(AV22="","",VLOOKUP(AV22,【記載例】シフト記号表!$C$5:$W$46,21,FALSE))</f>
        <v>7</v>
      </c>
      <c r="AW23" s="116">
        <f>IF(AW22="","",VLOOKUP(AW22,【記載例】シフト記号表!$C$5:$W$46,21,FALSE))</f>
        <v>7</v>
      </c>
      <c r="AX23" s="116">
        <f>IF(AX22="","",VLOOKUP(AX22,【記載例】シフト記号表!$C$5:$W$46,21,FALSE))</f>
        <v>7</v>
      </c>
      <c r="AY23" s="116" t="str">
        <f>IF(AY22="","",VLOOKUP(AY22,【記載例】シフト記号表!$C$5:$W$46,21,FALSE))</f>
        <v>-</v>
      </c>
      <c r="AZ23" s="116" t="str">
        <f>IF(AZ22="","",VLOOKUP(AZ22,【記載例】シフト記号表!$C$5:$W$46,21,FALSE))</f>
        <v>-</v>
      </c>
      <c r="BA23" s="116">
        <f>IF(BA22="","",VLOOKUP(BA22,【記載例】シフト記号表!$C$5:$W$46,21,FALSE))</f>
        <v>7</v>
      </c>
      <c r="BB23" s="118">
        <f>IF(BB22="","",VLOOKUP(BB22,【記載例】シフト記号表!$C$5:$W$46,21,FALSE))</f>
        <v>7</v>
      </c>
      <c r="BC23" s="117" t="str">
        <f>IF(BC22="","",VLOOKUP(BC22,【記載例】シフト記号表!$C$5:$W$46,21,FALSE))</f>
        <v/>
      </c>
      <c r="BD23" s="116" t="str">
        <f>IF(BD22="","",VLOOKUP(BD22,【記載例】シフト記号表!$C$5:$W$46,21,FALSE))</f>
        <v/>
      </c>
      <c r="BE23" s="273" t="str">
        <f>IF(BE22="","",VLOOKUP(BE22,【記載例】シフト記号表!$C$5:$W$46,21,FALSE))</f>
        <v/>
      </c>
      <c r="BF23" s="1136">
        <f>IF($BI$3="計画",SUM(AA23:BB23),IF($BI$3="実績",SUM(AA23:BE23),""))</f>
        <v>140</v>
      </c>
      <c r="BG23" s="1137"/>
      <c r="BH23" s="1138">
        <f>IF($BI$3="計画",BF23/4,IF($BI$3="実績",(BF23/($BI$7/7)),""))</f>
        <v>35</v>
      </c>
      <c r="BI23" s="1139"/>
      <c r="BJ23" s="1143"/>
      <c r="BK23" s="1144"/>
      <c r="BL23" s="1144"/>
      <c r="BM23" s="1144"/>
      <c r="BN23" s="1145"/>
    </row>
    <row r="24" spans="2:66" ht="20.25" customHeight="1">
      <c r="B24" s="144"/>
      <c r="C24" s="1275"/>
      <c r="D24" s="1279"/>
      <c r="E24" s="1280"/>
      <c r="F24" s="1281"/>
      <c r="G24" s="1105"/>
      <c r="H24" s="1106"/>
      <c r="I24" s="1107" t="str">
        <f>G23</f>
        <v>生活相談員</v>
      </c>
      <c r="J24" s="1106"/>
      <c r="K24" s="1107" t="str">
        <f>M23</f>
        <v>A</v>
      </c>
      <c r="L24" s="1106"/>
      <c r="M24" s="1214"/>
      <c r="N24" s="1215"/>
      <c r="O24" s="1216"/>
      <c r="P24" s="1217"/>
      <c r="Q24" s="1217"/>
      <c r="R24" s="1218"/>
      <c r="S24" s="1206"/>
      <c r="T24" s="1147"/>
      <c r="U24" s="1207"/>
      <c r="V24" s="143" t="s">
        <v>121</v>
      </c>
      <c r="W24" s="155"/>
      <c r="X24" s="155"/>
      <c r="Y24" s="157"/>
      <c r="Z24" s="156"/>
      <c r="AA24" s="138">
        <f>IF(AA22="","",VLOOKUP(AA22,【記載例】シフト記号表!$C$5:$Y$46,23,FALSE))</f>
        <v>1</v>
      </c>
      <c r="AB24" s="137">
        <f>IF(AB22="","",VLOOKUP(AB22,【記載例】シフト記号表!$C$5:$Y$46,23,FALSE))</f>
        <v>1</v>
      </c>
      <c r="AC24" s="137">
        <f>IF(AC22="","",VLOOKUP(AC22,【記載例】シフト記号表!$C$5:$Y$46,23,FALSE))</f>
        <v>1</v>
      </c>
      <c r="AD24" s="137" t="str">
        <f>IF(AD22="","",VLOOKUP(AD22,【記載例】シフト記号表!$C$5:$Y$46,23,FALSE))</f>
        <v>-</v>
      </c>
      <c r="AE24" s="137" t="str">
        <f>IF(AE22="","",VLOOKUP(AE22,【記載例】シフト記号表!$C$5:$Y$46,23,FALSE))</f>
        <v>-</v>
      </c>
      <c r="AF24" s="137">
        <f>IF(AF22="","",VLOOKUP(AF22,【記載例】シフト記号表!$C$5:$Y$46,23,FALSE))</f>
        <v>1</v>
      </c>
      <c r="AG24" s="139">
        <f>IF(AG22="","",VLOOKUP(AG22,【記載例】シフト記号表!$C$5:$Y$46,23,FALSE))</f>
        <v>1</v>
      </c>
      <c r="AH24" s="138">
        <f>IF(AH22="","",VLOOKUP(AH22,【記載例】シフト記号表!$C$5:$Y$46,23,FALSE))</f>
        <v>1</v>
      </c>
      <c r="AI24" s="137">
        <f>IF(AI22="","",VLOOKUP(AI22,【記載例】シフト記号表!$C$5:$Y$46,23,FALSE))</f>
        <v>1</v>
      </c>
      <c r="AJ24" s="137">
        <f>IF(AJ22="","",VLOOKUP(AJ22,【記載例】シフト記号表!$C$5:$Y$46,23,FALSE))</f>
        <v>1</v>
      </c>
      <c r="AK24" s="137" t="str">
        <f>IF(AK22="","",VLOOKUP(AK22,【記載例】シフト記号表!$C$5:$Y$46,23,FALSE))</f>
        <v>-</v>
      </c>
      <c r="AL24" s="137" t="str">
        <f>IF(AL22="","",VLOOKUP(AL22,【記載例】シフト記号表!$C$5:$Y$46,23,FALSE))</f>
        <v>-</v>
      </c>
      <c r="AM24" s="137">
        <f>IF(AM22="","",VLOOKUP(AM22,【記載例】シフト記号表!$C$5:$Y$46,23,FALSE))</f>
        <v>1</v>
      </c>
      <c r="AN24" s="139">
        <f>IF(AN22="","",VLOOKUP(AN22,【記載例】シフト記号表!$C$5:$Y$46,23,FALSE))</f>
        <v>1</v>
      </c>
      <c r="AO24" s="138">
        <f>IF(AO22="","",VLOOKUP(AO22,【記載例】シフト記号表!$C$5:$Y$46,23,FALSE))</f>
        <v>1</v>
      </c>
      <c r="AP24" s="137">
        <f>IF(AP22="","",VLOOKUP(AP22,【記載例】シフト記号表!$C$5:$Y$46,23,FALSE))</f>
        <v>1</v>
      </c>
      <c r="AQ24" s="137">
        <f>IF(AQ22="","",VLOOKUP(AQ22,【記載例】シフト記号表!$C$5:$Y$46,23,FALSE))</f>
        <v>1</v>
      </c>
      <c r="AR24" s="137" t="str">
        <f>IF(AR22="","",VLOOKUP(AR22,【記載例】シフト記号表!$C$5:$Y$46,23,FALSE))</f>
        <v>-</v>
      </c>
      <c r="AS24" s="137" t="str">
        <f>IF(AS22="","",VLOOKUP(AS22,【記載例】シフト記号表!$C$5:$Y$46,23,FALSE))</f>
        <v>-</v>
      </c>
      <c r="AT24" s="137">
        <f>IF(AT22="","",VLOOKUP(AT22,【記載例】シフト記号表!$C$5:$Y$46,23,FALSE))</f>
        <v>1</v>
      </c>
      <c r="AU24" s="139">
        <f>IF(AU22="","",VLOOKUP(AU22,【記載例】シフト記号表!$C$5:$Y$46,23,FALSE))</f>
        <v>1</v>
      </c>
      <c r="AV24" s="138">
        <f>IF(AV22="","",VLOOKUP(AV22,【記載例】シフト記号表!$C$5:$Y$46,23,FALSE))</f>
        <v>1</v>
      </c>
      <c r="AW24" s="137">
        <f>IF(AW22="","",VLOOKUP(AW22,【記載例】シフト記号表!$C$5:$Y$46,23,FALSE))</f>
        <v>1</v>
      </c>
      <c r="AX24" s="137">
        <f>IF(AX22="","",VLOOKUP(AX22,【記載例】シフト記号表!$C$5:$Y$46,23,FALSE))</f>
        <v>1</v>
      </c>
      <c r="AY24" s="137" t="str">
        <f>IF(AY22="","",VLOOKUP(AY22,【記載例】シフト記号表!$C$5:$Y$46,23,FALSE))</f>
        <v>-</v>
      </c>
      <c r="AZ24" s="137" t="str">
        <f>IF(AZ22="","",VLOOKUP(AZ22,【記載例】シフト記号表!$C$5:$Y$46,23,FALSE))</f>
        <v>-</v>
      </c>
      <c r="BA24" s="137">
        <f>IF(BA22="","",VLOOKUP(BA22,【記載例】シフト記号表!$C$5:$Y$46,23,FALSE))</f>
        <v>1</v>
      </c>
      <c r="BB24" s="139">
        <f>IF(BB22="","",VLOOKUP(BB22,【記載例】シフト記号表!$C$5:$Y$46,23,FALSE))</f>
        <v>1</v>
      </c>
      <c r="BC24" s="138" t="str">
        <f>IF(BC22="","",VLOOKUP(BC22,【記載例】シフト記号表!$C$5:$Y$46,23,FALSE))</f>
        <v/>
      </c>
      <c r="BD24" s="137" t="str">
        <f>IF(BD22="","",VLOOKUP(BD22,【記載例】シフト記号表!$C$5:$Y$46,23,FALSE))</f>
        <v/>
      </c>
      <c r="BE24" s="160" t="str">
        <f>IF(BE22="","",VLOOKUP(BE22,【記載例】シフト記号表!$C$5:$Y$46,23,FALSE))</f>
        <v/>
      </c>
      <c r="BF24" s="1179">
        <f>IF($BI$3="計画",SUM(AA24:BB24),IF($BI$3="実績",SUM(AA24:BE24),""))</f>
        <v>20</v>
      </c>
      <c r="BG24" s="1180"/>
      <c r="BH24" s="1181">
        <f>IF($BI$3="計画",BF24/4,IF($BI$3="実績",(BF24/($BI$7/7)),""))</f>
        <v>5</v>
      </c>
      <c r="BI24" s="1182"/>
      <c r="BJ24" s="1146"/>
      <c r="BK24" s="1147"/>
      <c r="BL24" s="1147"/>
      <c r="BM24" s="1147"/>
      <c r="BN24" s="1148"/>
    </row>
    <row r="25" spans="2:66" ht="20.25" customHeight="1">
      <c r="B25" s="136"/>
      <c r="C25" s="1282"/>
      <c r="D25" s="1283"/>
      <c r="E25" s="1280"/>
      <c r="F25" s="1281"/>
      <c r="G25" s="1130"/>
      <c r="H25" s="1131"/>
      <c r="I25" s="124"/>
      <c r="J25" s="123"/>
      <c r="K25" s="124"/>
      <c r="L25" s="123"/>
      <c r="M25" s="1197"/>
      <c r="N25" s="1198"/>
      <c r="O25" s="1134"/>
      <c r="P25" s="1135"/>
      <c r="Q25" s="1135"/>
      <c r="R25" s="1131"/>
      <c r="S25" s="1201" t="s">
        <v>355</v>
      </c>
      <c r="T25" s="1202"/>
      <c r="U25" s="1203"/>
      <c r="V25" s="148" t="s">
        <v>123</v>
      </c>
      <c r="W25" s="152"/>
      <c r="X25" s="152"/>
      <c r="Y25" s="151"/>
      <c r="Z25" s="150"/>
      <c r="AA25" s="128" t="s">
        <v>354</v>
      </c>
      <c r="AB25" s="275" t="s">
        <v>354</v>
      </c>
      <c r="AC25" s="275" t="s">
        <v>354</v>
      </c>
      <c r="AD25" s="275" t="s">
        <v>245</v>
      </c>
      <c r="AE25" s="275" t="s">
        <v>245</v>
      </c>
      <c r="AF25" s="275" t="s">
        <v>354</v>
      </c>
      <c r="AG25" s="129" t="s">
        <v>354</v>
      </c>
      <c r="AH25" s="128" t="s">
        <v>354</v>
      </c>
      <c r="AI25" s="275" t="s">
        <v>354</v>
      </c>
      <c r="AJ25" s="275" t="s">
        <v>354</v>
      </c>
      <c r="AK25" s="275" t="s">
        <v>245</v>
      </c>
      <c r="AL25" s="275" t="s">
        <v>245</v>
      </c>
      <c r="AM25" s="275" t="s">
        <v>354</v>
      </c>
      <c r="AN25" s="129" t="s">
        <v>354</v>
      </c>
      <c r="AO25" s="128" t="s">
        <v>354</v>
      </c>
      <c r="AP25" s="275" t="s">
        <v>354</v>
      </c>
      <c r="AQ25" s="275" t="s">
        <v>354</v>
      </c>
      <c r="AR25" s="275" t="s">
        <v>245</v>
      </c>
      <c r="AS25" s="275" t="s">
        <v>245</v>
      </c>
      <c r="AT25" s="275" t="s">
        <v>354</v>
      </c>
      <c r="AU25" s="129" t="s">
        <v>354</v>
      </c>
      <c r="AV25" s="128" t="s">
        <v>354</v>
      </c>
      <c r="AW25" s="275" t="s">
        <v>354</v>
      </c>
      <c r="AX25" s="275" t="s">
        <v>354</v>
      </c>
      <c r="AY25" s="275" t="s">
        <v>245</v>
      </c>
      <c r="AZ25" s="275" t="s">
        <v>245</v>
      </c>
      <c r="BA25" s="275" t="s">
        <v>354</v>
      </c>
      <c r="BB25" s="129" t="s">
        <v>354</v>
      </c>
      <c r="BC25" s="128"/>
      <c r="BD25" s="275"/>
      <c r="BE25" s="274"/>
      <c r="BF25" s="1208"/>
      <c r="BG25" s="1209"/>
      <c r="BH25" s="1227"/>
      <c r="BI25" s="1228"/>
      <c r="BJ25" s="1225"/>
      <c r="BK25" s="1202"/>
      <c r="BL25" s="1202"/>
      <c r="BM25" s="1202"/>
      <c r="BN25" s="1226"/>
    </row>
    <row r="26" spans="2:66" ht="20.25" customHeight="1">
      <c r="B26" s="125">
        <f>B23+1</f>
        <v>3</v>
      </c>
      <c r="C26" s="1275"/>
      <c r="D26" s="1279"/>
      <c r="E26" s="1280"/>
      <c r="F26" s="1281"/>
      <c r="G26" s="1130" t="s">
        <v>278</v>
      </c>
      <c r="H26" s="1131"/>
      <c r="I26" s="124"/>
      <c r="J26" s="123"/>
      <c r="K26" s="124"/>
      <c r="L26" s="123"/>
      <c r="M26" s="1132" t="s">
        <v>313</v>
      </c>
      <c r="N26" s="1133"/>
      <c r="O26" s="1134" t="s">
        <v>353</v>
      </c>
      <c r="P26" s="1135"/>
      <c r="Q26" s="1135"/>
      <c r="R26" s="1131"/>
      <c r="S26" s="1204"/>
      <c r="T26" s="1144"/>
      <c r="U26" s="1205"/>
      <c r="V26" s="122" t="s">
        <v>122</v>
      </c>
      <c r="W26" s="121"/>
      <c r="X26" s="121"/>
      <c r="Y26" s="120"/>
      <c r="Z26" s="119"/>
      <c r="AA26" s="117">
        <f>IF(AA25="","",VLOOKUP(AA25,【記載例】シフト記号表!$C$5:$W$46,21,FALSE))</f>
        <v>7</v>
      </c>
      <c r="AB26" s="116">
        <f>IF(AB25="","",VLOOKUP(AB25,【記載例】シフト記号表!$C$5:$W$46,21,FALSE))</f>
        <v>7</v>
      </c>
      <c r="AC26" s="116">
        <f>IF(AC25="","",VLOOKUP(AC25,【記載例】シフト記号表!$C$5:$W$46,21,FALSE))</f>
        <v>7</v>
      </c>
      <c r="AD26" s="116" t="str">
        <f>IF(AD25="","",VLOOKUP(AD25,【記載例】シフト記号表!$C$5:$W$46,21,FALSE))</f>
        <v>-</v>
      </c>
      <c r="AE26" s="116" t="str">
        <f>IF(AE25="","",VLOOKUP(AE25,【記載例】シフト記号表!$C$5:$W$46,21,FALSE))</f>
        <v>-</v>
      </c>
      <c r="AF26" s="116">
        <f>IF(AF25="","",VLOOKUP(AF25,【記載例】シフト記号表!$C$5:$W$46,21,FALSE))</f>
        <v>7</v>
      </c>
      <c r="AG26" s="118">
        <f>IF(AG25="","",VLOOKUP(AG25,【記載例】シフト記号表!$C$5:$W$46,21,FALSE))</f>
        <v>7</v>
      </c>
      <c r="AH26" s="117">
        <f>IF(AH25="","",VLOOKUP(AH25,【記載例】シフト記号表!$C$5:$W$46,21,FALSE))</f>
        <v>7</v>
      </c>
      <c r="AI26" s="116">
        <f>IF(AI25="","",VLOOKUP(AI25,【記載例】シフト記号表!$C$5:$W$46,21,FALSE))</f>
        <v>7</v>
      </c>
      <c r="AJ26" s="116">
        <f>IF(AJ25="","",VLOOKUP(AJ25,【記載例】シフト記号表!$C$5:$W$46,21,FALSE))</f>
        <v>7</v>
      </c>
      <c r="AK26" s="116" t="str">
        <f>IF(AK25="","",VLOOKUP(AK25,【記載例】シフト記号表!$C$5:$W$46,21,FALSE))</f>
        <v>-</v>
      </c>
      <c r="AL26" s="116" t="str">
        <f>IF(AL25="","",VLOOKUP(AL25,【記載例】シフト記号表!$C$5:$W$46,21,FALSE))</f>
        <v>-</v>
      </c>
      <c r="AM26" s="116">
        <f>IF(AM25="","",VLOOKUP(AM25,【記載例】シフト記号表!$C$5:$W$46,21,FALSE))</f>
        <v>7</v>
      </c>
      <c r="AN26" s="118">
        <f>IF(AN25="","",VLOOKUP(AN25,【記載例】シフト記号表!$C$5:$W$46,21,FALSE))</f>
        <v>7</v>
      </c>
      <c r="AO26" s="117">
        <f>IF(AO25="","",VLOOKUP(AO25,【記載例】シフト記号表!$C$5:$W$46,21,FALSE))</f>
        <v>7</v>
      </c>
      <c r="AP26" s="116">
        <f>IF(AP25="","",VLOOKUP(AP25,【記載例】シフト記号表!$C$5:$W$46,21,FALSE))</f>
        <v>7</v>
      </c>
      <c r="AQ26" s="116">
        <f>IF(AQ25="","",VLOOKUP(AQ25,【記載例】シフト記号表!$C$5:$W$46,21,FALSE))</f>
        <v>7</v>
      </c>
      <c r="AR26" s="116" t="str">
        <f>IF(AR25="","",VLOOKUP(AR25,【記載例】シフト記号表!$C$5:$W$46,21,FALSE))</f>
        <v>-</v>
      </c>
      <c r="AS26" s="116" t="str">
        <f>IF(AS25="","",VLOOKUP(AS25,【記載例】シフト記号表!$C$5:$W$46,21,FALSE))</f>
        <v>-</v>
      </c>
      <c r="AT26" s="116">
        <f>IF(AT25="","",VLOOKUP(AT25,【記載例】シフト記号表!$C$5:$W$46,21,FALSE))</f>
        <v>7</v>
      </c>
      <c r="AU26" s="118">
        <f>IF(AU25="","",VLOOKUP(AU25,【記載例】シフト記号表!$C$5:$W$46,21,FALSE))</f>
        <v>7</v>
      </c>
      <c r="AV26" s="117">
        <f>IF(AV25="","",VLOOKUP(AV25,【記載例】シフト記号表!$C$5:$W$46,21,FALSE))</f>
        <v>7</v>
      </c>
      <c r="AW26" s="116">
        <f>IF(AW25="","",VLOOKUP(AW25,【記載例】シフト記号表!$C$5:$W$46,21,FALSE))</f>
        <v>7</v>
      </c>
      <c r="AX26" s="116">
        <f>IF(AX25="","",VLOOKUP(AX25,【記載例】シフト記号表!$C$5:$W$46,21,FALSE))</f>
        <v>7</v>
      </c>
      <c r="AY26" s="116" t="str">
        <f>IF(AY25="","",VLOOKUP(AY25,【記載例】シフト記号表!$C$5:$W$46,21,FALSE))</f>
        <v>-</v>
      </c>
      <c r="AZ26" s="116" t="str">
        <f>IF(AZ25="","",VLOOKUP(AZ25,【記載例】シフト記号表!$C$5:$W$46,21,FALSE))</f>
        <v>-</v>
      </c>
      <c r="BA26" s="116">
        <f>IF(BA25="","",VLOOKUP(BA25,【記載例】シフト記号表!$C$5:$W$46,21,FALSE))</f>
        <v>7</v>
      </c>
      <c r="BB26" s="118">
        <f>IF(BB25="","",VLOOKUP(BB25,【記載例】シフト記号表!$C$5:$W$46,21,FALSE))</f>
        <v>7</v>
      </c>
      <c r="BC26" s="117" t="str">
        <f>IF(BC25="","",VLOOKUP(BC25,【記載例】シフト記号表!$C$5:$W$46,21,FALSE))</f>
        <v/>
      </c>
      <c r="BD26" s="116" t="str">
        <f>IF(BD25="","",VLOOKUP(BD25,【記載例】シフト記号表!$C$5:$W$46,21,FALSE))</f>
        <v/>
      </c>
      <c r="BE26" s="273" t="str">
        <f>IF(BE25="","",VLOOKUP(BE25,【記載例】シフト記号表!$C$5:$W$46,21,FALSE))</f>
        <v/>
      </c>
      <c r="BF26" s="1136">
        <f>IF($BI$3="計画",SUM(AA26:BB26),IF($BI$3="実績",SUM(AA26:BE26),""))</f>
        <v>140</v>
      </c>
      <c r="BG26" s="1137"/>
      <c r="BH26" s="1138">
        <f>IF($BI$3="計画",BF26/4,IF($BI$3="実績",(BF26/($BI$7/7)),""))</f>
        <v>35</v>
      </c>
      <c r="BI26" s="1139"/>
      <c r="BJ26" s="1143"/>
      <c r="BK26" s="1144"/>
      <c r="BL26" s="1144"/>
      <c r="BM26" s="1144"/>
      <c r="BN26" s="1145"/>
    </row>
    <row r="27" spans="2:66" ht="20.25" customHeight="1">
      <c r="B27" s="144"/>
      <c r="C27" s="1275"/>
      <c r="D27" s="1279"/>
      <c r="E27" s="1280"/>
      <c r="F27" s="1281"/>
      <c r="G27" s="1105"/>
      <c r="H27" s="1106"/>
      <c r="I27" s="1107" t="str">
        <f>G26</f>
        <v>計画作成担当者</v>
      </c>
      <c r="J27" s="1106"/>
      <c r="K27" s="1107" t="str">
        <f>M26</f>
        <v>A</v>
      </c>
      <c r="L27" s="1106"/>
      <c r="M27" s="1214"/>
      <c r="N27" s="1215"/>
      <c r="O27" s="1216"/>
      <c r="P27" s="1217"/>
      <c r="Q27" s="1217"/>
      <c r="R27" s="1218"/>
      <c r="S27" s="1206"/>
      <c r="T27" s="1147"/>
      <c r="U27" s="1207"/>
      <c r="V27" s="143" t="s">
        <v>121</v>
      </c>
      <c r="W27" s="147"/>
      <c r="X27" s="147"/>
      <c r="Y27" s="146"/>
      <c r="Z27" s="159"/>
      <c r="AA27" s="138">
        <f>IF(AA25="","",VLOOKUP(AA25,【記載例】シフト記号表!$C$5:$Y$46,23,FALSE))</f>
        <v>1</v>
      </c>
      <c r="AB27" s="137">
        <f>IF(AB25="","",VLOOKUP(AB25,【記載例】シフト記号表!$C$5:$Y$46,23,FALSE))</f>
        <v>1</v>
      </c>
      <c r="AC27" s="137">
        <f>IF(AC25="","",VLOOKUP(AC25,【記載例】シフト記号表!$C$5:$Y$46,23,FALSE))</f>
        <v>1</v>
      </c>
      <c r="AD27" s="137" t="str">
        <f>IF(AD25="","",VLOOKUP(AD25,【記載例】シフト記号表!$C$5:$Y$46,23,FALSE))</f>
        <v>-</v>
      </c>
      <c r="AE27" s="137" t="str">
        <f>IF(AE25="","",VLOOKUP(AE25,【記載例】シフト記号表!$C$5:$Y$46,23,FALSE))</f>
        <v>-</v>
      </c>
      <c r="AF27" s="137">
        <f>IF(AF25="","",VLOOKUP(AF25,【記載例】シフト記号表!$C$5:$Y$46,23,FALSE))</f>
        <v>1</v>
      </c>
      <c r="AG27" s="139">
        <f>IF(AG25="","",VLOOKUP(AG25,【記載例】シフト記号表!$C$5:$Y$46,23,FALSE))</f>
        <v>1</v>
      </c>
      <c r="AH27" s="138">
        <f>IF(AH25="","",VLOOKUP(AH25,【記載例】シフト記号表!$C$5:$Y$46,23,FALSE))</f>
        <v>1</v>
      </c>
      <c r="AI27" s="137">
        <f>IF(AI25="","",VLOOKUP(AI25,【記載例】シフト記号表!$C$5:$Y$46,23,FALSE))</f>
        <v>1</v>
      </c>
      <c r="AJ27" s="137">
        <f>IF(AJ25="","",VLOOKUP(AJ25,【記載例】シフト記号表!$C$5:$Y$46,23,FALSE))</f>
        <v>1</v>
      </c>
      <c r="AK27" s="137" t="str">
        <f>IF(AK25="","",VLOOKUP(AK25,【記載例】シフト記号表!$C$5:$Y$46,23,FALSE))</f>
        <v>-</v>
      </c>
      <c r="AL27" s="137" t="str">
        <f>IF(AL25="","",VLOOKUP(AL25,【記載例】シフト記号表!$C$5:$Y$46,23,FALSE))</f>
        <v>-</v>
      </c>
      <c r="AM27" s="137">
        <f>IF(AM25="","",VLOOKUP(AM25,【記載例】シフト記号表!$C$5:$Y$46,23,FALSE))</f>
        <v>1</v>
      </c>
      <c r="AN27" s="139">
        <f>IF(AN25="","",VLOOKUP(AN25,【記載例】シフト記号表!$C$5:$Y$46,23,FALSE))</f>
        <v>1</v>
      </c>
      <c r="AO27" s="138">
        <f>IF(AO25="","",VLOOKUP(AO25,【記載例】シフト記号表!$C$5:$Y$46,23,FALSE))</f>
        <v>1</v>
      </c>
      <c r="AP27" s="137">
        <f>IF(AP25="","",VLOOKUP(AP25,【記載例】シフト記号表!$C$5:$Y$46,23,FALSE))</f>
        <v>1</v>
      </c>
      <c r="AQ27" s="137">
        <f>IF(AQ25="","",VLOOKUP(AQ25,【記載例】シフト記号表!$C$5:$Y$46,23,FALSE))</f>
        <v>1</v>
      </c>
      <c r="AR27" s="137" t="str">
        <f>IF(AR25="","",VLOOKUP(AR25,【記載例】シフト記号表!$C$5:$Y$46,23,FALSE))</f>
        <v>-</v>
      </c>
      <c r="AS27" s="137" t="str">
        <f>IF(AS25="","",VLOOKUP(AS25,【記載例】シフト記号表!$C$5:$Y$46,23,FALSE))</f>
        <v>-</v>
      </c>
      <c r="AT27" s="137">
        <f>IF(AT25="","",VLOOKUP(AT25,【記載例】シフト記号表!$C$5:$Y$46,23,FALSE))</f>
        <v>1</v>
      </c>
      <c r="AU27" s="139">
        <f>IF(AU25="","",VLOOKUP(AU25,【記載例】シフト記号表!$C$5:$Y$46,23,FALSE))</f>
        <v>1</v>
      </c>
      <c r="AV27" s="138">
        <f>IF(AV25="","",VLOOKUP(AV25,【記載例】シフト記号表!$C$5:$Y$46,23,FALSE))</f>
        <v>1</v>
      </c>
      <c r="AW27" s="137">
        <f>IF(AW25="","",VLOOKUP(AW25,【記載例】シフト記号表!$C$5:$Y$46,23,FALSE))</f>
        <v>1</v>
      </c>
      <c r="AX27" s="137">
        <f>IF(AX25="","",VLOOKUP(AX25,【記載例】シフト記号表!$C$5:$Y$46,23,FALSE))</f>
        <v>1</v>
      </c>
      <c r="AY27" s="137" t="str">
        <f>IF(AY25="","",VLOOKUP(AY25,【記載例】シフト記号表!$C$5:$Y$46,23,FALSE))</f>
        <v>-</v>
      </c>
      <c r="AZ27" s="137" t="str">
        <f>IF(AZ25="","",VLOOKUP(AZ25,【記載例】シフト記号表!$C$5:$Y$46,23,FALSE))</f>
        <v>-</v>
      </c>
      <c r="BA27" s="137">
        <f>IF(BA25="","",VLOOKUP(BA25,【記載例】シフト記号表!$C$5:$Y$46,23,FALSE))</f>
        <v>1</v>
      </c>
      <c r="BB27" s="139">
        <f>IF(BB25="","",VLOOKUP(BB25,【記載例】シフト記号表!$C$5:$Y$46,23,FALSE))</f>
        <v>1</v>
      </c>
      <c r="BC27" s="138" t="str">
        <f>IF(BC25="","",VLOOKUP(BC25,【記載例】シフト記号表!$C$5:$Y$46,23,FALSE))</f>
        <v/>
      </c>
      <c r="BD27" s="137" t="str">
        <f>IF(BD25="","",VLOOKUP(BD25,【記載例】シフト記号表!$C$5:$Y$46,23,FALSE))</f>
        <v/>
      </c>
      <c r="BE27" s="160" t="str">
        <f>IF(BE25="","",VLOOKUP(BE25,【記載例】シフト記号表!$C$5:$Y$46,23,FALSE))</f>
        <v/>
      </c>
      <c r="BF27" s="1179">
        <f>IF($BI$3="計画",SUM(AA27:BB27),IF($BI$3="実績",SUM(AA27:BE27),""))</f>
        <v>20</v>
      </c>
      <c r="BG27" s="1180"/>
      <c r="BH27" s="1181">
        <f>IF($BI$3="計画",BF27/4,IF($BI$3="実績",(BF27/($BI$7/7)),""))</f>
        <v>5</v>
      </c>
      <c r="BI27" s="1182"/>
      <c r="BJ27" s="1146"/>
      <c r="BK27" s="1147"/>
      <c r="BL27" s="1147"/>
      <c r="BM27" s="1147"/>
      <c r="BN27" s="1148"/>
    </row>
    <row r="28" spans="2:66" ht="20.25" customHeight="1">
      <c r="B28" s="136"/>
      <c r="C28" s="1282"/>
      <c r="D28" s="1283"/>
      <c r="E28" s="1280"/>
      <c r="F28" s="1281"/>
      <c r="G28" s="1130"/>
      <c r="H28" s="1131"/>
      <c r="I28" s="124"/>
      <c r="J28" s="123"/>
      <c r="K28" s="124"/>
      <c r="L28" s="123"/>
      <c r="M28" s="1197"/>
      <c r="N28" s="1198"/>
      <c r="O28" s="1134"/>
      <c r="P28" s="1135"/>
      <c r="Q28" s="1135"/>
      <c r="R28" s="1131"/>
      <c r="S28" s="1201" t="s">
        <v>348</v>
      </c>
      <c r="T28" s="1202"/>
      <c r="U28" s="1203"/>
      <c r="V28" s="148" t="s">
        <v>123</v>
      </c>
      <c r="W28" s="152"/>
      <c r="X28" s="152"/>
      <c r="Y28" s="151"/>
      <c r="Z28" s="150"/>
      <c r="AA28" s="128" t="s">
        <v>352</v>
      </c>
      <c r="AB28" s="275" t="s">
        <v>352</v>
      </c>
      <c r="AC28" s="275" t="s">
        <v>352</v>
      </c>
      <c r="AD28" s="275" t="s">
        <v>245</v>
      </c>
      <c r="AE28" s="275" t="s">
        <v>245</v>
      </c>
      <c r="AF28" s="275" t="s">
        <v>352</v>
      </c>
      <c r="AG28" s="129" t="s">
        <v>352</v>
      </c>
      <c r="AH28" s="128" t="s">
        <v>352</v>
      </c>
      <c r="AI28" s="275" t="s">
        <v>352</v>
      </c>
      <c r="AJ28" s="275" t="s">
        <v>352</v>
      </c>
      <c r="AK28" s="275" t="s">
        <v>245</v>
      </c>
      <c r="AL28" s="275" t="s">
        <v>245</v>
      </c>
      <c r="AM28" s="275" t="s">
        <v>352</v>
      </c>
      <c r="AN28" s="129" t="s">
        <v>352</v>
      </c>
      <c r="AO28" s="128" t="s">
        <v>352</v>
      </c>
      <c r="AP28" s="275" t="s">
        <v>352</v>
      </c>
      <c r="AQ28" s="275" t="s">
        <v>352</v>
      </c>
      <c r="AR28" s="275" t="s">
        <v>245</v>
      </c>
      <c r="AS28" s="275" t="s">
        <v>245</v>
      </c>
      <c r="AT28" s="275" t="s">
        <v>352</v>
      </c>
      <c r="AU28" s="129" t="s">
        <v>352</v>
      </c>
      <c r="AV28" s="128" t="s">
        <v>352</v>
      </c>
      <c r="AW28" s="275" t="s">
        <v>352</v>
      </c>
      <c r="AX28" s="275" t="s">
        <v>352</v>
      </c>
      <c r="AY28" s="275" t="s">
        <v>245</v>
      </c>
      <c r="AZ28" s="275" t="s">
        <v>245</v>
      </c>
      <c r="BA28" s="275" t="s">
        <v>352</v>
      </c>
      <c r="BB28" s="129" t="s">
        <v>352</v>
      </c>
      <c r="BC28" s="128"/>
      <c r="BD28" s="275"/>
      <c r="BE28" s="274"/>
      <c r="BF28" s="1208"/>
      <c r="BG28" s="1209"/>
      <c r="BH28" s="1227"/>
      <c r="BI28" s="1228"/>
      <c r="BJ28" s="1225" t="s">
        <v>351</v>
      </c>
      <c r="BK28" s="1202"/>
      <c r="BL28" s="1202"/>
      <c r="BM28" s="1202"/>
      <c r="BN28" s="1226"/>
    </row>
    <row r="29" spans="2:66" ht="20.25" customHeight="1">
      <c r="B29" s="125">
        <f>B26+1</f>
        <v>4</v>
      </c>
      <c r="C29" s="1275"/>
      <c r="D29" s="1279"/>
      <c r="E29" s="1280"/>
      <c r="F29" s="1281"/>
      <c r="G29" s="1130" t="s">
        <v>279</v>
      </c>
      <c r="H29" s="1131"/>
      <c r="I29" s="124"/>
      <c r="J29" s="123"/>
      <c r="K29" s="124"/>
      <c r="L29" s="123"/>
      <c r="M29" s="1132" t="s">
        <v>345</v>
      </c>
      <c r="N29" s="1133"/>
      <c r="O29" s="1134" t="s">
        <v>350</v>
      </c>
      <c r="P29" s="1135"/>
      <c r="Q29" s="1135"/>
      <c r="R29" s="1131"/>
      <c r="S29" s="1204"/>
      <c r="T29" s="1144"/>
      <c r="U29" s="1205"/>
      <c r="V29" s="122" t="s">
        <v>122</v>
      </c>
      <c r="W29" s="121"/>
      <c r="X29" s="121"/>
      <c r="Y29" s="120"/>
      <c r="Z29" s="119"/>
      <c r="AA29" s="117">
        <f>IF(AA28="","",VLOOKUP(AA28,【記載例】シフト記号表!$C$5:$W$46,21,FALSE))</f>
        <v>4.0000000000000018</v>
      </c>
      <c r="AB29" s="116">
        <f>IF(AB28="","",VLOOKUP(AB28,【記載例】シフト記号表!$C$5:$W$46,21,FALSE))</f>
        <v>4.0000000000000018</v>
      </c>
      <c r="AC29" s="116">
        <f>IF(AC28="","",VLOOKUP(AC28,【記載例】シフト記号表!$C$5:$W$46,21,FALSE))</f>
        <v>4.0000000000000018</v>
      </c>
      <c r="AD29" s="116" t="str">
        <f>IF(AD28="","",VLOOKUP(AD28,【記載例】シフト記号表!$C$5:$W$46,21,FALSE))</f>
        <v>-</v>
      </c>
      <c r="AE29" s="116" t="str">
        <f>IF(AE28="","",VLOOKUP(AE28,【記載例】シフト記号表!$C$5:$W$46,21,FALSE))</f>
        <v>-</v>
      </c>
      <c r="AF29" s="116">
        <f>IF(AF28="","",VLOOKUP(AF28,【記載例】シフト記号表!$C$5:$W$46,21,FALSE))</f>
        <v>4.0000000000000018</v>
      </c>
      <c r="AG29" s="118">
        <f>IF(AG28="","",VLOOKUP(AG28,【記載例】シフト記号表!$C$5:$W$46,21,FALSE))</f>
        <v>4.0000000000000018</v>
      </c>
      <c r="AH29" s="117">
        <f>IF(AH28="","",VLOOKUP(AH28,【記載例】シフト記号表!$C$5:$W$46,21,FALSE))</f>
        <v>4.0000000000000018</v>
      </c>
      <c r="AI29" s="116">
        <f>IF(AI28="","",VLOOKUP(AI28,【記載例】シフト記号表!$C$5:$W$46,21,FALSE))</f>
        <v>4.0000000000000018</v>
      </c>
      <c r="AJ29" s="116">
        <f>IF(AJ28="","",VLOOKUP(AJ28,【記載例】シフト記号表!$C$5:$W$46,21,FALSE))</f>
        <v>4.0000000000000018</v>
      </c>
      <c r="AK29" s="116" t="str">
        <f>IF(AK28="","",VLOOKUP(AK28,【記載例】シフト記号表!$C$5:$W$46,21,FALSE))</f>
        <v>-</v>
      </c>
      <c r="AL29" s="116" t="str">
        <f>IF(AL28="","",VLOOKUP(AL28,【記載例】シフト記号表!$C$5:$W$46,21,FALSE))</f>
        <v>-</v>
      </c>
      <c r="AM29" s="116">
        <f>IF(AM28="","",VLOOKUP(AM28,【記載例】シフト記号表!$C$5:$W$46,21,FALSE))</f>
        <v>4.0000000000000018</v>
      </c>
      <c r="AN29" s="118">
        <f>IF(AN28="","",VLOOKUP(AN28,【記載例】シフト記号表!$C$5:$W$46,21,FALSE))</f>
        <v>4.0000000000000018</v>
      </c>
      <c r="AO29" s="117">
        <f>IF(AO28="","",VLOOKUP(AO28,【記載例】シフト記号表!$C$5:$W$46,21,FALSE))</f>
        <v>4.0000000000000018</v>
      </c>
      <c r="AP29" s="116">
        <f>IF(AP28="","",VLOOKUP(AP28,【記載例】シフト記号表!$C$5:$W$46,21,FALSE))</f>
        <v>4.0000000000000018</v>
      </c>
      <c r="AQ29" s="116">
        <f>IF(AQ28="","",VLOOKUP(AQ28,【記載例】シフト記号表!$C$5:$W$46,21,FALSE))</f>
        <v>4.0000000000000018</v>
      </c>
      <c r="AR29" s="116" t="str">
        <f>IF(AR28="","",VLOOKUP(AR28,【記載例】シフト記号表!$C$5:$W$46,21,FALSE))</f>
        <v>-</v>
      </c>
      <c r="AS29" s="116" t="str">
        <f>IF(AS28="","",VLOOKUP(AS28,【記載例】シフト記号表!$C$5:$W$46,21,FALSE))</f>
        <v>-</v>
      </c>
      <c r="AT29" s="116">
        <f>IF(AT28="","",VLOOKUP(AT28,【記載例】シフト記号表!$C$5:$W$46,21,FALSE))</f>
        <v>4.0000000000000018</v>
      </c>
      <c r="AU29" s="118">
        <f>IF(AU28="","",VLOOKUP(AU28,【記載例】シフト記号表!$C$5:$W$46,21,FALSE))</f>
        <v>4.0000000000000018</v>
      </c>
      <c r="AV29" s="117">
        <f>IF(AV28="","",VLOOKUP(AV28,【記載例】シフト記号表!$C$5:$W$46,21,FALSE))</f>
        <v>4.0000000000000018</v>
      </c>
      <c r="AW29" s="116">
        <f>IF(AW28="","",VLOOKUP(AW28,【記載例】シフト記号表!$C$5:$W$46,21,FALSE))</f>
        <v>4.0000000000000018</v>
      </c>
      <c r="AX29" s="116">
        <f>IF(AX28="","",VLOOKUP(AX28,【記載例】シフト記号表!$C$5:$W$46,21,FALSE))</f>
        <v>4.0000000000000018</v>
      </c>
      <c r="AY29" s="116" t="str">
        <f>IF(AY28="","",VLOOKUP(AY28,【記載例】シフト記号表!$C$5:$W$46,21,FALSE))</f>
        <v>-</v>
      </c>
      <c r="AZ29" s="116" t="str">
        <f>IF(AZ28="","",VLOOKUP(AZ28,【記載例】シフト記号表!$C$5:$W$46,21,FALSE))</f>
        <v>-</v>
      </c>
      <c r="BA29" s="116">
        <f>IF(BA28="","",VLOOKUP(BA28,【記載例】シフト記号表!$C$5:$W$46,21,FALSE))</f>
        <v>4.0000000000000018</v>
      </c>
      <c r="BB29" s="118">
        <f>IF(BB28="","",VLOOKUP(BB28,【記載例】シフト記号表!$C$5:$W$46,21,FALSE))</f>
        <v>4.0000000000000018</v>
      </c>
      <c r="BC29" s="117" t="str">
        <f>IF(BC28="","",VLOOKUP(BC28,【記載例】シフト記号表!$C$5:$W$46,21,FALSE))</f>
        <v/>
      </c>
      <c r="BD29" s="116" t="str">
        <f>IF(BD28="","",VLOOKUP(BD28,【記載例】シフト記号表!$C$5:$W$46,21,FALSE))</f>
        <v/>
      </c>
      <c r="BE29" s="273" t="str">
        <f>IF(BE28="","",VLOOKUP(BE28,【記載例】シフト記号表!$C$5:$W$46,21,FALSE))</f>
        <v/>
      </c>
      <c r="BF29" s="1136">
        <f>IF($BI$3="計画",SUM(AA29:BB29),IF($BI$3="実績",SUM(AA29:BE29),""))</f>
        <v>80.000000000000014</v>
      </c>
      <c r="BG29" s="1137"/>
      <c r="BH29" s="1138">
        <f>IF($BI$3="計画",BF29/4,IF($BI$3="実績",(BF29/($BI$7/7)),""))</f>
        <v>20.000000000000004</v>
      </c>
      <c r="BI29" s="1139"/>
      <c r="BJ29" s="1143"/>
      <c r="BK29" s="1144"/>
      <c r="BL29" s="1144"/>
      <c r="BM29" s="1144"/>
      <c r="BN29" s="1145"/>
    </row>
    <row r="30" spans="2:66" ht="20.25" customHeight="1">
      <c r="B30" s="144"/>
      <c r="C30" s="1275"/>
      <c r="D30" s="1279"/>
      <c r="E30" s="1280"/>
      <c r="F30" s="1281"/>
      <c r="G30" s="1105"/>
      <c r="H30" s="1106"/>
      <c r="I30" s="1107" t="str">
        <f>G29</f>
        <v>機能訓練指導員</v>
      </c>
      <c r="J30" s="1106"/>
      <c r="K30" s="1107" t="str">
        <f>M29</f>
        <v>B</v>
      </c>
      <c r="L30" s="1106"/>
      <c r="M30" s="1214"/>
      <c r="N30" s="1215"/>
      <c r="O30" s="1216"/>
      <c r="P30" s="1217"/>
      <c r="Q30" s="1217"/>
      <c r="R30" s="1218"/>
      <c r="S30" s="1206"/>
      <c r="T30" s="1147"/>
      <c r="U30" s="1207"/>
      <c r="V30" s="143" t="s">
        <v>121</v>
      </c>
      <c r="W30" s="158"/>
      <c r="X30" s="158"/>
      <c r="Y30" s="157"/>
      <c r="Z30" s="156"/>
      <c r="AA30" s="138" t="str">
        <f>IF(AA28="","",VLOOKUP(AA28,【記載例】シフト記号表!$C$5:$Y$46,23,FALSE))</f>
        <v/>
      </c>
      <c r="AB30" s="137" t="str">
        <f>IF(AB28="","",VLOOKUP(AB28,【記載例】シフト記号表!$C$5:$Y$46,23,FALSE))</f>
        <v/>
      </c>
      <c r="AC30" s="137" t="str">
        <f>IF(AC28="","",VLOOKUP(AC28,【記載例】シフト記号表!$C$5:$Y$46,23,FALSE))</f>
        <v/>
      </c>
      <c r="AD30" s="137" t="str">
        <f>IF(AD28="","",VLOOKUP(AD28,【記載例】シフト記号表!$C$5:$Y$46,23,FALSE))</f>
        <v>-</v>
      </c>
      <c r="AE30" s="137" t="str">
        <f>IF(AE28="","",VLOOKUP(AE28,【記載例】シフト記号表!$C$5:$Y$46,23,FALSE))</f>
        <v>-</v>
      </c>
      <c r="AF30" s="137" t="str">
        <f>IF(AF28="","",VLOOKUP(AF28,【記載例】シフト記号表!$C$5:$Y$46,23,FALSE))</f>
        <v/>
      </c>
      <c r="AG30" s="139" t="str">
        <f>IF(AG28="","",VLOOKUP(AG28,【記載例】シフト記号表!$C$5:$Y$46,23,FALSE))</f>
        <v/>
      </c>
      <c r="AH30" s="138" t="str">
        <f>IF(AH28="","",VLOOKUP(AH28,【記載例】シフト記号表!$C$5:$Y$46,23,FALSE))</f>
        <v/>
      </c>
      <c r="AI30" s="137" t="str">
        <f>IF(AI28="","",VLOOKUP(AI28,【記載例】シフト記号表!$C$5:$Y$46,23,FALSE))</f>
        <v/>
      </c>
      <c r="AJ30" s="137" t="str">
        <f>IF(AJ28="","",VLOOKUP(AJ28,【記載例】シフト記号表!$C$5:$Y$46,23,FALSE))</f>
        <v/>
      </c>
      <c r="AK30" s="137" t="str">
        <f>IF(AK28="","",VLOOKUP(AK28,【記載例】シフト記号表!$C$5:$Y$46,23,FALSE))</f>
        <v>-</v>
      </c>
      <c r="AL30" s="137" t="str">
        <f>IF(AL28="","",VLOOKUP(AL28,【記載例】シフト記号表!$C$5:$Y$46,23,FALSE))</f>
        <v>-</v>
      </c>
      <c r="AM30" s="137" t="str">
        <f>IF(AM28="","",VLOOKUP(AM28,【記載例】シフト記号表!$C$5:$Y$46,23,FALSE))</f>
        <v/>
      </c>
      <c r="AN30" s="139" t="str">
        <f>IF(AN28="","",VLOOKUP(AN28,【記載例】シフト記号表!$C$5:$Y$46,23,FALSE))</f>
        <v/>
      </c>
      <c r="AO30" s="138" t="str">
        <f>IF(AO28="","",VLOOKUP(AO28,【記載例】シフト記号表!$C$5:$Y$46,23,FALSE))</f>
        <v/>
      </c>
      <c r="AP30" s="137" t="str">
        <f>IF(AP28="","",VLOOKUP(AP28,【記載例】シフト記号表!$C$5:$Y$46,23,FALSE))</f>
        <v/>
      </c>
      <c r="AQ30" s="137" t="str">
        <f>IF(AQ28="","",VLOOKUP(AQ28,【記載例】シフト記号表!$C$5:$Y$46,23,FALSE))</f>
        <v/>
      </c>
      <c r="AR30" s="137" t="str">
        <f>IF(AR28="","",VLOOKUP(AR28,【記載例】シフト記号表!$C$5:$Y$46,23,FALSE))</f>
        <v>-</v>
      </c>
      <c r="AS30" s="137" t="str">
        <f>IF(AS28="","",VLOOKUP(AS28,【記載例】シフト記号表!$C$5:$Y$46,23,FALSE))</f>
        <v>-</v>
      </c>
      <c r="AT30" s="137" t="str">
        <f>IF(AT28="","",VLOOKUP(AT28,【記載例】シフト記号表!$C$5:$Y$46,23,FALSE))</f>
        <v/>
      </c>
      <c r="AU30" s="139" t="str">
        <f>IF(AU28="","",VLOOKUP(AU28,【記載例】シフト記号表!$C$5:$Y$46,23,FALSE))</f>
        <v/>
      </c>
      <c r="AV30" s="138" t="str">
        <f>IF(AV28="","",VLOOKUP(AV28,【記載例】シフト記号表!$C$5:$Y$46,23,FALSE))</f>
        <v/>
      </c>
      <c r="AW30" s="137" t="str">
        <f>IF(AW28="","",VLOOKUP(AW28,【記載例】シフト記号表!$C$5:$Y$46,23,FALSE))</f>
        <v/>
      </c>
      <c r="AX30" s="137" t="str">
        <f>IF(AX28="","",VLOOKUP(AX28,【記載例】シフト記号表!$C$5:$Y$46,23,FALSE))</f>
        <v/>
      </c>
      <c r="AY30" s="137" t="str">
        <f>IF(AY28="","",VLOOKUP(AY28,【記載例】シフト記号表!$C$5:$Y$46,23,FALSE))</f>
        <v>-</v>
      </c>
      <c r="AZ30" s="137" t="str">
        <f>IF(AZ28="","",VLOOKUP(AZ28,【記載例】シフト記号表!$C$5:$Y$46,23,FALSE))</f>
        <v>-</v>
      </c>
      <c r="BA30" s="137" t="str">
        <f>IF(BA28="","",VLOOKUP(BA28,【記載例】シフト記号表!$C$5:$Y$46,23,FALSE))</f>
        <v/>
      </c>
      <c r="BB30" s="139" t="str">
        <f>IF(BB28="","",VLOOKUP(BB28,【記載例】シフト記号表!$C$5:$Y$46,23,FALSE))</f>
        <v/>
      </c>
      <c r="BC30" s="138" t="str">
        <f>IF(BC28="","",VLOOKUP(BC28,【記載例】シフト記号表!$C$5:$Y$46,23,FALSE))</f>
        <v/>
      </c>
      <c r="BD30" s="137" t="str">
        <f>IF(BD28="","",VLOOKUP(BD28,【記載例】シフト記号表!$C$5:$Y$46,23,FALSE))</f>
        <v/>
      </c>
      <c r="BE30" s="160" t="str">
        <f>IF(BE28="","",VLOOKUP(BE28,【記載例】シフト記号表!$C$5:$Y$46,23,FALSE))</f>
        <v/>
      </c>
      <c r="BF30" s="1179">
        <f>IF($BI$3="計画",SUM(AA30:BB30),IF($BI$3="実績",SUM(AA30:BE30),""))</f>
        <v>0</v>
      </c>
      <c r="BG30" s="1180"/>
      <c r="BH30" s="1181">
        <f>IF($BI$3="計画",BF30/4,IF($BI$3="実績",(BF30/($BI$7/7)),""))</f>
        <v>0</v>
      </c>
      <c r="BI30" s="1182"/>
      <c r="BJ30" s="1146"/>
      <c r="BK30" s="1147"/>
      <c r="BL30" s="1147"/>
      <c r="BM30" s="1147"/>
      <c r="BN30" s="1148"/>
    </row>
    <row r="31" spans="2:66" ht="20.25" customHeight="1">
      <c r="B31" s="136"/>
      <c r="C31" s="1282"/>
      <c r="D31" s="1283"/>
      <c r="E31" s="1280"/>
      <c r="F31" s="1281"/>
      <c r="G31" s="1130"/>
      <c r="H31" s="1131"/>
      <c r="I31" s="124"/>
      <c r="J31" s="123"/>
      <c r="K31" s="124"/>
      <c r="L31" s="123"/>
      <c r="M31" s="1197"/>
      <c r="N31" s="1198"/>
      <c r="O31" s="1134"/>
      <c r="P31" s="1135"/>
      <c r="Q31" s="1135"/>
      <c r="R31" s="1131"/>
      <c r="S31" s="1201" t="s">
        <v>349</v>
      </c>
      <c r="T31" s="1202"/>
      <c r="U31" s="1203"/>
      <c r="V31" s="148" t="s">
        <v>123</v>
      </c>
      <c r="W31" s="152"/>
      <c r="X31" s="152"/>
      <c r="Y31" s="151"/>
      <c r="Z31" s="150"/>
      <c r="AA31" s="128" t="s">
        <v>342</v>
      </c>
      <c r="AB31" s="275" t="s">
        <v>342</v>
      </c>
      <c r="AC31" s="275" t="s">
        <v>342</v>
      </c>
      <c r="AD31" s="275" t="s">
        <v>245</v>
      </c>
      <c r="AE31" s="275" t="s">
        <v>245</v>
      </c>
      <c r="AF31" s="275" t="s">
        <v>342</v>
      </c>
      <c r="AG31" s="129" t="s">
        <v>342</v>
      </c>
      <c r="AH31" s="128" t="s">
        <v>342</v>
      </c>
      <c r="AI31" s="275" t="s">
        <v>342</v>
      </c>
      <c r="AJ31" s="275" t="s">
        <v>342</v>
      </c>
      <c r="AK31" s="275" t="s">
        <v>245</v>
      </c>
      <c r="AL31" s="275" t="s">
        <v>245</v>
      </c>
      <c r="AM31" s="275" t="s">
        <v>342</v>
      </c>
      <c r="AN31" s="129" t="s">
        <v>342</v>
      </c>
      <c r="AO31" s="128" t="s">
        <v>342</v>
      </c>
      <c r="AP31" s="275" t="s">
        <v>342</v>
      </c>
      <c r="AQ31" s="275" t="s">
        <v>342</v>
      </c>
      <c r="AR31" s="275" t="s">
        <v>245</v>
      </c>
      <c r="AS31" s="275" t="s">
        <v>245</v>
      </c>
      <c r="AT31" s="275" t="s">
        <v>342</v>
      </c>
      <c r="AU31" s="129" t="s">
        <v>342</v>
      </c>
      <c r="AV31" s="128" t="s">
        <v>342</v>
      </c>
      <c r="AW31" s="275" t="s">
        <v>342</v>
      </c>
      <c r="AX31" s="275" t="s">
        <v>342</v>
      </c>
      <c r="AY31" s="275" t="s">
        <v>245</v>
      </c>
      <c r="AZ31" s="275" t="s">
        <v>245</v>
      </c>
      <c r="BA31" s="275" t="s">
        <v>342</v>
      </c>
      <c r="BB31" s="129" t="s">
        <v>342</v>
      </c>
      <c r="BC31" s="128"/>
      <c r="BD31" s="275"/>
      <c r="BE31" s="274"/>
      <c r="BF31" s="1208"/>
      <c r="BG31" s="1209"/>
      <c r="BH31" s="1227"/>
      <c r="BI31" s="1228"/>
      <c r="BJ31" s="1225"/>
      <c r="BK31" s="1202"/>
      <c r="BL31" s="1202"/>
      <c r="BM31" s="1202"/>
      <c r="BN31" s="1226"/>
    </row>
    <row r="32" spans="2:66" ht="20.25" customHeight="1">
      <c r="B32" s="125">
        <f>B29+1</f>
        <v>5</v>
      </c>
      <c r="C32" s="1275"/>
      <c r="D32" s="1279"/>
      <c r="E32" s="1280"/>
      <c r="F32" s="1281"/>
      <c r="G32" s="1130" t="s">
        <v>110</v>
      </c>
      <c r="H32" s="1131"/>
      <c r="I32" s="124"/>
      <c r="J32" s="123"/>
      <c r="K32" s="124"/>
      <c r="L32" s="123"/>
      <c r="M32" s="1132" t="s">
        <v>313</v>
      </c>
      <c r="N32" s="1133"/>
      <c r="O32" s="1134" t="s">
        <v>341</v>
      </c>
      <c r="P32" s="1135"/>
      <c r="Q32" s="1135"/>
      <c r="R32" s="1131"/>
      <c r="S32" s="1204"/>
      <c r="T32" s="1144"/>
      <c r="U32" s="1205"/>
      <c r="V32" s="122" t="s">
        <v>122</v>
      </c>
      <c r="W32" s="121"/>
      <c r="X32" s="121"/>
      <c r="Y32" s="120"/>
      <c r="Z32" s="119"/>
      <c r="AA32" s="117">
        <f>IF(AA31="","",VLOOKUP(AA31,【記載例】シフト記号表!$C$5:$W$46,21,FALSE))</f>
        <v>7</v>
      </c>
      <c r="AB32" s="116">
        <f>IF(AB31="","",VLOOKUP(AB31,【記載例】シフト記号表!$C$5:$W$46,21,FALSE))</f>
        <v>7</v>
      </c>
      <c r="AC32" s="116">
        <f>IF(AC31="","",VLOOKUP(AC31,【記載例】シフト記号表!$C$5:$W$46,21,FALSE))</f>
        <v>7</v>
      </c>
      <c r="AD32" s="116" t="str">
        <f>IF(AD31="","",VLOOKUP(AD31,【記載例】シフト記号表!$C$5:$W$46,21,FALSE))</f>
        <v>-</v>
      </c>
      <c r="AE32" s="116" t="str">
        <f>IF(AE31="","",VLOOKUP(AE31,【記載例】シフト記号表!$C$5:$W$46,21,FALSE))</f>
        <v>-</v>
      </c>
      <c r="AF32" s="116">
        <f>IF(AF31="","",VLOOKUP(AF31,【記載例】シフト記号表!$C$5:$W$46,21,FALSE))</f>
        <v>7</v>
      </c>
      <c r="AG32" s="118">
        <f>IF(AG31="","",VLOOKUP(AG31,【記載例】シフト記号表!$C$5:$W$46,21,FALSE))</f>
        <v>7</v>
      </c>
      <c r="AH32" s="117">
        <f>IF(AH31="","",VLOOKUP(AH31,【記載例】シフト記号表!$C$5:$W$46,21,FALSE))</f>
        <v>7</v>
      </c>
      <c r="AI32" s="116">
        <f>IF(AI31="","",VLOOKUP(AI31,【記載例】シフト記号表!$C$5:$W$46,21,FALSE))</f>
        <v>7</v>
      </c>
      <c r="AJ32" s="116">
        <f>IF(AJ31="","",VLOOKUP(AJ31,【記載例】シフト記号表!$C$5:$W$46,21,FALSE))</f>
        <v>7</v>
      </c>
      <c r="AK32" s="116" t="str">
        <f>IF(AK31="","",VLOOKUP(AK31,【記載例】シフト記号表!$C$5:$W$46,21,FALSE))</f>
        <v>-</v>
      </c>
      <c r="AL32" s="116" t="str">
        <f>IF(AL31="","",VLOOKUP(AL31,【記載例】シフト記号表!$C$5:$W$46,21,FALSE))</f>
        <v>-</v>
      </c>
      <c r="AM32" s="116">
        <f>IF(AM31="","",VLOOKUP(AM31,【記載例】シフト記号表!$C$5:$W$46,21,FALSE))</f>
        <v>7</v>
      </c>
      <c r="AN32" s="118">
        <f>IF(AN31="","",VLOOKUP(AN31,【記載例】シフト記号表!$C$5:$W$46,21,FALSE))</f>
        <v>7</v>
      </c>
      <c r="AO32" s="117">
        <f>IF(AO31="","",VLOOKUP(AO31,【記載例】シフト記号表!$C$5:$W$46,21,FALSE))</f>
        <v>7</v>
      </c>
      <c r="AP32" s="116">
        <f>IF(AP31="","",VLOOKUP(AP31,【記載例】シフト記号表!$C$5:$W$46,21,FALSE))</f>
        <v>7</v>
      </c>
      <c r="AQ32" s="116">
        <f>IF(AQ31="","",VLOOKUP(AQ31,【記載例】シフト記号表!$C$5:$W$46,21,FALSE))</f>
        <v>7</v>
      </c>
      <c r="AR32" s="116" t="str">
        <f>IF(AR31="","",VLOOKUP(AR31,【記載例】シフト記号表!$C$5:$W$46,21,FALSE))</f>
        <v>-</v>
      </c>
      <c r="AS32" s="116" t="str">
        <f>IF(AS31="","",VLOOKUP(AS31,【記載例】シフト記号表!$C$5:$W$46,21,FALSE))</f>
        <v>-</v>
      </c>
      <c r="AT32" s="116">
        <f>IF(AT31="","",VLOOKUP(AT31,【記載例】シフト記号表!$C$5:$W$46,21,FALSE))</f>
        <v>7</v>
      </c>
      <c r="AU32" s="118">
        <f>IF(AU31="","",VLOOKUP(AU31,【記載例】シフト記号表!$C$5:$W$46,21,FALSE))</f>
        <v>7</v>
      </c>
      <c r="AV32" s="117">
        <f>IF(AV31="","",VLOOKUP(AV31,【記載例】シフト記号表!$C$5:$W$46,21,FALSE))</f>
        <v>7</v>
      </c>
      <c r="AW32" s="116">
        <f>IF(AW31="","",VLOOKUP(AW31,【記載例】シフト記号表!$C$5:$W$46,21,FALSE))</f>
        <v>7</v>
      </c>
      <c r="AX32" s="116">
        <f>IF(AX31="","",VLOOKUP(AX31,【記載例】シフト記号表!$C$5:$W$46,21,FALSE))</f>
        <v>7</v>
      </c>
      <c r="AY32" s="116" t="str">
        <f>IF(AY31="","",VLOOKUP(AY31,【記載例】シフト記号表!$C$5:$W$46,21,FALSE))</f>
        <v>-</v>
      </c>
      <c r="AZ32" s="116" t="str">
        <f>IF(AZ31="","",VLOOKUP(AZ31,【記載例】シフト記号表!$C$5:$W$46,21,FALSE))</f>
        <v>-</v>
      </c>
      <c r="BA32" s="116">
        <f>IF(BA31="","",VLOOKUP(BA31,【記載例】シフト記号表!$C$5:$W$46,21,FALSE))</f>
        <v>7</v>
      </c>
      <c r="BB32" s="118">
        <f>IF(BB31="","",VLOOKUP(BB31,【記載例】シフト記号表!$C$5:$W$46,21,FALSE))</f>
        <v>7</v>
      </c>
      <c r="BC32" s="117" t="str">
        <f>IF(BC31="","",VLOOKUP(BC31,【記載例】シフト記号表!$C$5:$W$46,21,FALSE))</f>
        <v/>
      </c>
      <c r="BD32" s="116" t="str">
        <f>IF(BD31="","",VLOOKUP(BD31,【記載例】シフト記号表!$C$5:$W$46,21,FALSE))</f>
        <v/>
      </c>
      <c r="BE32" s="273" t="str">
        <f>IF(BE31="","",VLOOKUP(BE31,【記載例】シフト記号表!$C$5:$W$46,21,FALSE))</f>
        <v/>
      </c>
      <c r="BF32" s="1136">
        <f>IF($BI$3="計画",SUM(AA32:BB32),IF($BI$3="実績",SUM(AA32:BE32),""))</f>
        <v>140</v>
      </c>
      <c r="BG32" s="1137"/>
      <c r="BH32" s="1138">
        <f>IF($BI$3="計画",BF32/4,IF($BI$3="実績",(BF32/($BI$7/7)),""))</f>
        <v>35</v>
      </c>
      <c r="BI32" s="1139"/>
      <c r="BJ32" s="1143"/>
      <c r="BK32" s="1144"/>
      <c r="BL32" s="1144"/>
      <c r="BM32" s="1144"/>
      <c r="BN32" s="1145"/>
    </row>
    <row r="33" spans="2:66" ht="20.25" customHeight="1">
      <c r="B33" s="144"/>
      <c r="C33" s="1275"/>
      <c r="D33" s="1279"/>
      <c r="E33" s="1280"/>
      <c r="F33" s="1281"/>
      <c r="G33" s="1105"/>
      <c r="H33" s="1106"/>
      <c r="I33" s="1107" t="str">
        <f>G32</f>
        <v>看護職員</v>
      </c>
      <c r="J33" s="1106"/>
      <c r="K33" s="1107" t="str">
        <f>M32</f>
        <v>A</v>
      </c>
      <c r="L33" s="1106"/>
      <c r="M33" s="1214"/>
      <c r="N33" s="1215"/>
      <c r="O33" s="1216"/>
      <c r="P33" s="1217"/>
      <c r="Q33" s="1217"/>
      <c r="R33" s="1218"/>
      <c r="S33" s="1206"/>
      <c r="T33" s="1147"/>
      <c r="U33" s="1207"/>
      <c r="V33" s="143" t="s">
        <v>121</v>
      </c>
      <c r="W33" s="155"/>
      <c r="X33" s="155"/>
      <c r="Y33" s="154"/>
      <c r="Z33" s="153"/>
      <c r="AA33" s="138">
        <f>IF(AA31="","",VLOOKUP(AA31,【記載例】シフト記号表!$C$5:$Y$46,23,FALSE))</f>
        <v>1</v>
      </c>
      <c r="AB33" s="137">
        <f>IF(AB31="","",VLOOKUP(AB31,【記載例】シフト記号表!$C$5:$Y$46,23,FALSE))</f>
        <v>1</v>
      </c>
      <c r="AC33" s="137">
        <f>IF(AC31="","",VLOOKUP(AC31,【記載例】シフト記号表!$C$5:$Y$46,23,FALSE))</f>
        <v>1</v>
      </c>
      <c r="AD33" s="137" t="str">
        <f>IF(AD31="","",VLOOKUP(AD31,【記載例】シフト記号表!$C$5:$Y$46,23,FALSE))</f>
        <v>-</v>
      </c>
      <c r="AE33" s="137" t="str">
        <f>IF(AE31="","",VLOOKUP(AE31,【記載例】シフト記号表!$C$5:$Y$46,23,FALSE))</f>
        <v>-</v>
      </c>
      <c r="AF33" s="137">
        <f>IF(AF31="","",VLOOKUP(AF31,【記載例】シフト記号表!$C$5:$Y$46,23,FALSE))</f>
        <v>1</v>
      </c>
      <c r="AG33" s="139">
        <f>IF(AG31="","",VLOOKUP(AG31,【記載例】シフト記号表!$C$5:$Y$46,23,FALSE))</f>
        <v>1</v>
      </c>
      <c r="AH33" s="138">
        <f>IF(AH31="","",VLOOKUP(AH31,【記載例】シフト記号表!$C$5:$Y$46,23,FALSE))</f>
        <v>1</v>
      </c>
      <c r="AI33" s="137">
        <f>IF(AI31="","",VLOOKUP(AI31,【記載例】シフト記号表!$C$5:$Y$46,23,FALSE))</f>
        <v>1</v>
      </c>
      <c r="AJ33" s="137">
        <f>IF(AJ31="","",VLOOKUP(AJ31,【記載例】シフト記号表!$C$5:$Y$46,23,FALSE))</f>
        <v>1</v>
      </c>
      <c r="AK33" s="137" t="str">
        <f>IF(AK31="","",VLOOKUP(AK31,【記載例】シフト記号表!$C$5:$Y$46,23,FALSE))</f>
        <v>-</v>
      </c>
      <c r="AL33" s="137" t="str">
        <f>IF(AL31="","",VLOOKUP(AL31,【記載例】シフト記号表!$C$5:$Y$46,23,FALSE))</f>
        <v>-</v>
      </c>
      <c r="AM33" s="137">
        <f>IF(AM31="","",VLOOKUP(AM31,【記載例】シフト記号表!$C$5:$Y$46,23,FALSE))</f>
        <v>1</v>
      </c>
      <c r="AN33" s="139">
        <f>IF(AN31="","",VLOOKUP(AN31,【記載例】シフト記号表!$C$5:$Y$46,23,FALSE))</f>
        <v>1</v>
      </c>
      <c r="AO33" s="138">
        <f>IF(AO31="","",VLOOKUP(AO31,【記載例】シフト記号表!$C$5:$Y$46,23,FALSE))</f>
        <v>1</v>
      </c>
      <c r="AP33" s="137">
        <f>IF(AP31="","",VLOOKUP(AP31,【記載例】シフト記号表!$C$5:$Y$46,23,FALSE))</f>
        <v>1</v>
      </c>
      <c r="AQ33" s="137">
        <f>IF(AQ31="","",VLOOKUP(AQ31,【記載例】シフト記号表!$C$5:$Y$46,23,FALSE))</f>
        <v>1</v>
      </c>
      <c r="AR33" s="137" t="str">
        <f>IF(AR31="","",VLOOKUP(AR31,【記載例】シフト記号表!$C$5:$Y$46,23,FALSE))</f>
        <v>-</v>
      </c>
      <c r="AS33" s="137" t="str">
        <f>IF(AS31="","",VLOOKUP(AS31,【記載例】シフト記号表!$C$5:$Y$46,23,FALSE))</f>
        <v>-</v>
      </c>
      <c r="AT33" s="137">
        <f>IF(AT31="","",VLOOKUP(AT31,【記載例】シフト記号表!$C$5:$Y$46,23,FALSE))</f>
        <v>1</v>
      </c>
      <c r="AU33" s="139">
        <f>IF(AU31="","",VLOOKUP(AU31,【記載例】シフト記号表!$C$5:$Y$46,23,FALSE))</f>
        <v>1</v>
      </c>
      <c r="AV33" s="138">
        <f>IF(AV31="","",VLOOKUP(AV31,【記載例】シフト記号表!$C$5:$Y$46,23,FALSE))</f>
        <v>1</v>
      </c>
      <c r="AW33" s="137">
        <f>IF(AW31="","",VLOOKUP(AW31,【記載例】シフト記号表!$C$5:$Y$46,23,FALSE))</f>
        <v>1</v>
      </c>
      <c r="AX33" s="137">
        <f>IF(AX31="","",VLOOKUP(AX31,【記載例】シフト記号表!$C$5:$Y$46,23,FALSE))</f>
        <v>1</v>
      </c>
      <c r="AY33" s="137" t="str">
        <f>IF(AY31="","",VLOOKUP(AY31,【記載例】シフト記号表!$C$5:$Y$46,23,FALSE))</f>
        <v>-</v>
      </c>
      <c r="AZ33" s="137" t="str">
        <f>IF(AZ31="","",VLOOKUP(AZ31,【記載例】シフト記号表!$C$5:$Y$46,23,FALSE))</f>
        <v>-</v>
      </c>
      <c r="BA33" s="137">
        <f>IF(BA31="","",VLOOKUP(BA31,【記載例】シフト記号表!$C$5:$Y$46,23,FALSE))</f>
        <v>1</v>
      </c>
      <c r="BB33" s="139">
        <f>IF(BB31="","",VLOOKUP(BB31,【記載例】シフト記号表!$C$5:$Y$46,23,FALSE))</f>
        <v>1</v>
      </c>
      <c r="BC33" s="138" t="str">
        <f>IF(BC31="","",VLOOKUP(BC31,【記載例】シフト記号表!$C$5:$Y$46,23,FALSE))</f>
        <v/>
      </c>
      <c r="BD33" s="137" t="str">
        <f>IF(BD31="","",VLOOKUP(BD31,【記載例】シフト記号表!$C$5:$Y$46,23,FALSE))</f>
        <v/>
      </c>
      <c r="BE33" s="160" t="str">
        <f>IF(BE31="","",VLOOKUP(BE31,【記載例】シフト記号表!$C$5:$Y$46,23,FALSE))</f>
        <v/>
      </c>
      <c r="BF33" s="1179">
        <f>IF($BI$3="計画",SUM(AA33:BB33),IF($BI$3="実績",SUM(AA33:BE33),""))</f>
        <v>20</v>
      </c>
      <c r="BG33" s="1180"/>
      <c r="BH33" s="1181">
        <f>IF($BI$3="計画",BF33/4,IF($BI$3="実績",(BF33/($BI$7/7)),""))</f>
        <v>5</v>
      </c>
      <c r="BI33" s="1182"/>
      <c r="BJ33" s="1146"/>
      <c r="BK33" s="1147"/>
      <c r="BL33" s="1147"/>
      <c r="BM33" s="1147"/>
      <c r="BN33" s="1148"/>
    </row>
    <row r="34" spans="2:66" ht="20.25" customHeight="1">
      <c r="B34" s="136"/>
      <c r="C34" s="1282"/>
      <c r="D34" s="1283"/>
      <c r="E34" s="1280"/>
      <c r="F34" s="1281"/>
      <c r="G34" s="1130"/>
      <c r="H34" s="1131"/>
      <c r="I34" s="124"/>
      <c r="J34" s="123"/>
      <c r="K34" s="124"/>
      <c r="L34" s="123"/>
      <c r="M34" s="1197"/>
      <c r="N34" s="1198"/>
      <c r="O34" s="1134"/>
      <c r="P34" s="1135"/>
      <c r="Q34" s="1135"/>
      <c r="R34" s="1131"/>
      <c r="S34" s="1201" t="s">
        <v>348</v>
      </c>
      <c r="T34" s="1202"/>
      <c r="U34" s="1203"/>
      <c r="V34" s="148" t="s">
        <v>123</v>
      </c>
      <c r="W34" s="147"/>
      <c r="X34" s="147"/>
      <c r="Y34" s="146"/>
      <c r="Z34" s="145"/>
      <c r="AA34" s="128" t="s">
        <v>347</v>
      </c>
      <c r="AB34" s="275" t="s">
        <v>347</v>
      </c>
      <c r="AC34" s="275" t="s">
        <v>347</v>
      </c>
      <c r="AD34" s="275" t="s">
        <v>245</v>
      </c>
      <c r="AE34" s="275" t="s">
        <v>245</v>
      </c>
      <c r="AF34" s="275" t="s">
        <v>347</v>
      </c>
      <c r="AG34" s="129" t="s">
        <v>347</v>
      </c>
      <c r="AH34" s="128" t="s">
        <v>347</v>
      </c>
      <c r="AI34" s="275" t="s">
        <v>347</v>
      </c>
      <c r="AJ34" s="275" t="s">
        <v>347</v>
      </c>
      <c r="AK34" s="275" t="s">
        <v>245</v>
      </c>
      <c r="AL34" s="275" t="s">
        <v>245</v>
      </c>
      <c r="AM34" s="275" t="s">
        <v>347</v>
      </c>
      <c r="AN34" s="129" t="s">
        <v>347</v>
      </c>
      <c r="AO34" s="128" t="s">
        <v>347</v>
      </c>
      <c r="AP34" s="275" t="s">
        <v>347</v>
      </c>
      <c r="AQ34" s="275" t="s">
        <v>347</v>
      </c>
      <c r="AR34" s="275" t="s">
        <v>245</v>
      </c>
      <c r="AS34" s="275" t="s">
        <v>245</v>
      </c>
      <c r="AT34" s="275" t="s">
        <v>347</v>
      </c>
      <c r="AU34" s="129" t="s">
        <v>347</v>
      </c>
      <c r="AV34" s="128" t="s">
        <v>347</v>
      </c>
      <c r="AW34" s="275" t="s">
        <v>347</v>
      </c>
      <c r="AX34" s="275" t="s">
        <v>347</v>
      </c>
      <c r="AY34" s="275" t="s">
        <v>245</v>
      </c>
      <c r="AZ34" s="275" t="s">
        <v>245</v>
      </c>
      <c r="BA34" s="275" t="s">
        <v>347</v>
      </c>
      <c r="BB34" s="129" t="s">
        <v>347</v>
      </c>
      <c r="BC34" s="128"/>
      <c r="BD34" s="275"/>
      <c r="BE34" s="274"/>
      <c r="BF34" s="1208"/>
      <c r="BG34" s="1209"/>
      <c r="BH34" s="1227"/>
      <c r="BI34" s="1228"/>
      <c r="BJ34" s="1225" t="s">
        <v>346</v>
      </c>
      <c r="BK34" s="1202"/>
      <c r="BL34" s="1202"/>
      <c r="BM34" s="1202"/>
      <c r="BN34" s="1226"/>
    </row>
    <row r="35" spans="2:66" ht="20.25" customHeight="1">
      <c r="B35" s="125">
        <f>B32+1</f>
        <v>6</v>
      </c>
      <c r="C35" s="1275"/>
      <c r="D35" s="1279"/>
      <c r="E35" s="1280"/>
      <c r="F35" s="1281"/>
      <c r="G35" s="1130" t="s">
        <v>110</v>
      </c>
      <c r="H35" s="1131"/>
      <c r="I35" s="124"/>
      <c r="J35" s="123"/>
      <c r="K35" s="124"/>
      <c r="L35" s="123"/>
      <c r="M35" s="1132" t="s">
        <v>345</v>
      </c>
      <c r="N35" s="1133"/>
      <c r="O35" s="1134" t="s">
        <v>341</v>
      </c>
      <c r="P35" s="1135"/>
      <c r="Q35" s="1135"/>
      <c r="R35" s="1131"/>
      <c r="S35" s="1204"/>
      <c r="T35" s="1144"/>
      <c r="U35" s="1205"/>
      <c r="V35" s="122" t="s">
        <v>122</v>
      </c>
      <c r="W35" s="121"/>
      <c r="X35" s="121"/>
      <c r="Y35" s="120"/>
      <c r="Z35" s="119"/>
      <c r="AA35" s="117">
        <f>IF(AA34="","",VLOOKUP(AA34,【記載例】シフト記号表!$C$5:$W$46,21,FALSE))</f>
        <v>3.9999999999999991</v>
      </c>
      <c r="AB35" s="116">
        <f>IF(AB34="","",VLOOKUP(AB34,【記載例】シフト記号表!$C$5:$W$46,21,FALSE))</f>
        <v>3.9999999999999991</v>
      </c>
      <c r="AC35" s="116">
        <f>IF(AC34="","",VLOOKUP(AC34,【記載例】シフト記号表!$C$5:$W$46,21,FALSE))</f>
        <v>3.9999999999999991</v>
      </c>
      <c r="AD35" s="116" t="str">
        <f>IF(AD34="","",VLOOKUP(AD34,【記載例】シフト記号表!$C$5:$W$46,21,FALSE))</f>
        <v>-</v>
      </c>
      <c r="AE35" s="116" t="str">
        <f>IF(AE34="","",VLOOKUP(AE34,【記載例】シフト記号表!$C$5:$W$46,21,FALSE))</f>
        <v>-</v>
      </c>
      <c r="AF35" s="116">
        <f>IF(AF34="","",VLOOKUP(AF34,【記載例】シフト記号表!$C$5:$W$46,21,FALSE))</f>
        <v>3.9999999999999991</v>
      </c>
      <c r="AG35" s="118">
        <f>IF(AG34="","",VLOOKUP(AG34,【記載例】シフト記号表!$C$5:$W$46,21,FALSE))</f>
        <v>3.9999999999999991</v>
      </c>
      <c r="AH35" s="117">
        <f>IF(AH34="","",VLOOKUP(AH34,【記載例】シフト記号表!$C$5:$W$46,21,FALSE))</f>
        <v>3.9999999999999991</v>
      </c>
      <c r="AI35" s="116">
        <f>IF(AI34="","",VLOOKUP(AI34,【記載例】シフト記号表!$C$5:$W$46,21,FALSE))</f>
        <v>3.9999999999999991</v>
      </c>
      <c r="AJ35" s="116">
        <f>IF(AJ34="","",VLOOKUP(AJ34,【記載例】シフト記号表!$C$5:$W$46,21,FALSE))</f>
        <v>3.9999999999999991</v>
      </c>
      <c r="AK35" s="116" t="str">
        <f>IF(AK34="","",VLOOKUP(AK34,【記載例】シフト記号表!$C$5:$W$46,21,FALSE))</f>
        <v>-</v>
      </c>
      <c r="AL35" s="116" t="str">
        <f>IF(AL34="","",VLOOKUP(AL34,【記載例】シフト記号表!$C$5:$W$46,21,FALSE))</f>
        <v>-</v>
      </c>
      <c r="AM35" s="116">
        <f>IF(AM34="","",VLOOKUP(AM34,【記載例】シフト記号表!$C$5:$W$46,21,FALSE))</f>
        <v>3.9999999999999991</v>
      </c>
      <c r="AN35" s="118">
        <f>IF(AN34="","",VLOOKUP(AN34,【記載例】シフト記号表!$C$5:$W$46,21,FALSE))</f>
        <v>3.9999999999999991</v>
      </c>
      <c r="AO35" s="117">
        <f>IF(AO34="","",VLOOKUP(AO34,【記載例】シフト記号表!$C$5:$W$46,21,FALSE))</f>
        <v>3.9999999999999991</v>
      </c>
      <c r="AP35" s="116">
        <f>IF(AP34="","",VLOOKUP(AP34,【記載例】シフト記号表!$C$5:$W$46,21,FALSE))</f>
        <v>3.9999999999999991</v>
      </c>
      <c r="AQ35" s="116">
        <f>IF(AQ34="","",VLOOKUP(AQ34,【記載例】シフト記号表!$C$5:$W$46,21,FALSE))</f>
        <v>3.9999999999999991</v>
      </c>
      <c r="AR35" s="116" t="str">
        <f>IF(AR34="","",VLOOKUP(AR34,【記載例】シフト記号表!$C$5:$W$46,21,FALSE))</f>
        <v>-</v>
      </c>
      <c r="AS35" s="116" t="str">
        <f>IF(AS34="","",VLOOKUP(AS34,【記載例】シフト記号表!$C$5:$W$46,21,FALSE))</f>
        <v>-</v>
      </c>
      <c r="AT35" s="116">
        <f>IF(AT34="","",VLOOKUP(AT34,【記載例】シフト記号表!$C$5:$W$46,21,FALSE))</f>
        <v>3.9999999999999991</v>
      </c>
      <c r="AU35" s="118">
        <f>IF(AU34="","",VLOOKUP(AU34,【記載例】シフト記号表!$C$5:$W$46,21,FALSE))</f>
        <v>3.9999999999999991</v>
      </c>
      <c r="AV35" s="117">
        <f>IF(AV34="","",VLOOKUP(AV34,【記載例】シフト記号表!$C$5:$W$46,21,FALSE))</f>
        <v>3.9999999999999991</v>
      </c>
      <c r="AW35" s="116">
        <f>IF(AW34="","",VLOOKUP(AW34,【記載例】シフト記号表!$C$5:$W$46,21,FALSE))</f>
        <v>3.9999999999999991</v>
      </c>
      <c r="AX35" s="116">
        <f>IF(AX34="","",VLOOKUP(AX34,【記載例】シフト記号表!$C$5:$W$46,21,FALSE))</f>
        <v>3.9999999999999991</v>
      </c>
      <c r="AY35" s="116" t="str">
        <f>IF(AY34="","",VLOOKUP(AY34,【記載例】シフト記号表!$C$5:$W$46,21,FALSE))</f>
        <v>-</v>
      </c>
      <c r="AZ35" s="116" t="str">
        <f>IF(AZ34="","",VLOOKUP(AZ34,【記載例】シフト記号表!$C$5:$W$46,21,FALSE))</f>
        <v>-</v>
      </c>
      <c r="BA35" s="116">
        <f>IF(BA34="","",VLOOKUP(BA34,【記載例】シフト記号表!$C$5:$W$46,21,FALSE))</f>
        <v>3.9999999999999991</v>
      </c>
      <c r="BB35" s="118">
        <f>IF(BB34="","",VLOOKUP(BB34,【記載例】シフト記号表!$C$5:$W$46,21,FALSE))</f>
        <v>3.9999999999999991</v>
      </c>
      <c r="BC35" s="117" t="str">
        <f>IF(BC34="","",VLOOKUP(BC34,【記載例】シフト記号表!$C$5:$W$46,21,FALSE))</f>
        <v/>
      </c>
      <c r="BD35" s="116" t="str">
        <f>IF(BD34="","",VLOOKUP(BD34,【記載例】シフト記号表!$C$5:$W$46,21,FALSE))</f>
        <v/>
      </c>
      <c r="BE35" s="273" t="str">
        <f>IF(BE34="","",VLOOKUP(BE34,【記載例】シフト記号表!$C$5:$W$46,21,FALSE))</f>
        <v/>
      </c>
      <c r="BF35" s="1136">
        <f>IF($BI$3="計画",SUM(AA35:BB35),IF($BI$3="実績",SUM(AA35:BE35),""))</f>
        <v>79.999999999999986</v>
      </c>
      <c r="BG35" s="1137"/>
      <c r="BH35" s="1138">
        <f>IF($BI$3="計画",BF35/4,IF($BI$3="実績",(BF35/($BI$7/7)),""))</f>
        <v>19.999999999999996</v>
      </c>
      <c r="BI35" s="1139"/>
      <c r="BJ35" s="1143"/>
      <c r="BK35" s="1144"/>
      <c r="BL35" s="1144"/>
      <c r="BM35" s="1144"/>
      <c r="BN35" s="1145"/>
    </row>
    <row r="36" spans="2:66" ht="20.25" customHeight="1">
      <c r="B36" s="144"/>
      <c r="C36" s="1275"/>
      <c r="D36" s="1279"/>
      <c r="E36" s="1280"/>
      <c r="F36" s="1281"/>
      <c r="G36" s="1105"/>
      <c r="H36" s="1106"/>
      <c r="I36" s="1107" t="str">
        <f>G35</f>
        <v>看護職員</v>
      </c>
      <c r="J36" s="1106"/>
      <c r="K36" s="1107" t="str">
        <f>M35</f>
        <v>B</v>
      </c>
      <c r="L36" s="1106"/>
      <c r="M36" s="1214"/>
      <c r="N36" s="1215"/>
      <c r="O36" s="1216"/>
      <c r="P36" s="1217"/>
      <c r="Q36" s="1217"/>
      <c r="R36" s="1218"/>
      <c r="S36" s="1206"/>
      <c r="T36" s="1147"/>
      <c r="U36" s="1207"/>
      <c r="V36" s="143" t="s">
        <v>121</v>
      </c>
      <c r="W36" s="158"/>
      <c r="X36" s="158"/>
      <c r="Y36" s="157"/>
      <c r="Z36" s="156"/>
      <c r="AA36" s="138" t="str">
        <f>IF(AA34="","",VLOOKUP(AA34,【記載例】シフト記号表!$C$5:$Y$46,23,FALSE))</f>
        <v/>
      </c>
      <c r="AB36" s="137" t="str">
        <f>IF(AB34="","",VLOOKUP(AB34,【記載例】シフト記号表!$C$5:$Y$46,23,FALSE))</f>
        <v/>
      </c>
      <c r="AC36" s="137" t="str">
        <f>IF(AC34="","",VLOOKUP(AC34,【記載例】シフト記号表!$C$5:$Y$46,23,FALSE))</f>
        <v/>
      </c>
      <c r="AD36" s="137" t="str">
        <f>IF(AD34="","",VLOOKUP(AD34,【記載例】シフト記号表!$C$5:$Y$46,23,FALSE))</f>
        <v>-</v>
      </c>
      <c r="AE36" s="137" t="str">
        <f>IF(AE34="","",VLOOKUP(AE34,【記載例】シフト記号表!$C$5:$Y$46,23,FALSE))</f>
        <v>-</v>
      </c>
      <c r="AF36" s="137" t="str">
        <f>IF(AF34="","",VLOOKUP(AF34,【記載例】シフト記号表!$C$5:$Y$46,23,FALSE))</f>
        <v/>
      </c>
      <c r="AG36" s="139" t="str">
        <f>IF(AG34="","",VLOOKUP(AG34,【記載例】シフト記号表!$C$5:$Y$46,23,FALSE))</f>
        <v/>
      </c>
      <c r="AH36" s="138" t="str">
        <f>IF(AH34="","",VLOOKUP(AH34,【記載例】シフト記号表!$C$5:$Y$46,23,FALSE))</f>
        <v/>
      </c>
      <c r="AI36" s="137" t="str">
        <f>IF(AI34="","",VLOOKUP(AI34,【記載例】シフト記号表!$C$5:$Y$46,23,FALSE))</f>
        <v/>
      </c>
      <c r="AJ36" s="137" t="str">
        <f>IF(AJ34="","",VLOOKUP(AJ34,【記載例】シフト記号表!$C$5:$Y$46,23,FALSE))</f>
        <v/>
      </c>
      <c r="AK36" s="137" t="str">
        <f>IF(AK34="","",VLOOKUP(AK34,【記載例】シフト記号表!$C$5:$Y$46,23,FALSE))</f>
        <v>-</v>
      </c>
      <c r="AL36" s="137" t="str">
        <f>IF(AL34="","",VLOOKUP(AL34,【記載例】シフト記号表!$C$5:$Y$46,23,FALSE))</f>
        <v>-</v>
      </c>
      <c r="AM36" s="137" t="str">
        <f>IF(AM34="","",VLOOKUP(AM34,【記載例】シフト記号表!$C$5:$Y$46,23,FALSE))</f>
        <v/>
      </c>
      <c r="AN36" s="139" t="str">
        <f>IF(AN34="","",VLOOKUP(AN34,【記載例】シフト記号表!$C$5:$Y$46,23,FALSE))</f>
        <v/>
      </c>
      <c r="AO36" s="138" t="str">
        <f>IF(AO34="","",VLOOKUP(AO34,【記載例】シフト記号表!$C$5:$Y$46,23,FALSE))</f>
        <v/>
      </c>
      <c r="AP36" s="137" t="str">
        <f>IF(AP34="","",VLOOKUP(AP34,【記載例】シフト記号表!$C$5:$Y$46,23,FALSE))</f>
        <v/>
      </c>
      <c r="AQ36" s="137" t="str">
        <f>IF(AQ34="","",VLOOKUP(AQ34,【記載例】シフト記号表!$C$5:$Y$46,23,FALSE))</f>
        <v/>
      </c>
      <c r="AR36" s="137" t="str">
        <f>IF(AR34="","",VLOOKUP(AR34,【記載例】シフト記号表!$C$5:$Y$46,23,FALSE))</f>
        <v>-</v>
      </c>
      <c r="AS36" s="137" t="str">
        <f>IF(AS34="","",VLOOKUP(AS34,【記載例】シフト記号表!$C$5:$Y$46,23,FALSE))</f>
        <v>-</v>
      </c>
      <c r="AT36" s="137" t="str">
        <f>IF(AT34="","",VLOOKUP(AT34,【記載例】シフト記号表!$C$5:$Y$46,23,FALSE))</f>
        <v/>
      </c>
      <c r="AU36" s="139" t="str">
        <f>IF(AU34="","",VLOOKUP(AU34,【記載例】シフト記号表!$C$5:$Y$46,23,FALSE))</f>
        <v/>
      </c>
      <c r="AV36" s="138" t="str">
        <f>IF(AV34="","",VLOOKUP(AV34,【記載例】シフト記号表!$C$5:$Y$46,23,FALSE))</f>
        <v/>
      </c>
      <c r="AW36" s="137" t="str">
        <f>IF(AW34="","",VLOOKUP(AW34,【記載例】シフト記号表!$C$5:$Y$46,23,FALSE))</f>
        <v/>
      </c>
      <c r="AX36" s="137" t="str">
        <f>IF(AX34="","",VLOOKUP(AX34,【記載例】シフト記号表!$C$5:$Y$46,23,FALSE))</f>
        <v/>
      </c>
      <c r="AY36" s="137" t="str">
        <f>IF(AY34="","",VLOOKUP(AY34,【記載例】シフト記号表!$C$5:$Y$46,23,FALSE))</f>
        <v>-</v>
      </c>
      <c r="AZ36" s="137" t="str">
        <f>IF(AZ34="","",VLOOKUP(AZ34,【記載例】シフト記号表!$C$5:$Y$46,23,FALSE))</f>
        <v>-</v>
      </c>
      <c r="BA36" s="137" t="str">
        <f>IF(BA34="","",VLOOKUP(BA34,【記載例】シフト記号表!$C$5:$Y$46,23,FALSE))</f>
        <v/>
      </c>
      <c r="BB36" s="139" t="str">
        <f>IF(BB34="","",VLOOKUP(BB34,【記載例】シフト記号表!$C$5:$Y$46,23,FALSE))</f>
        <v/>
      </c>
      <c r="BC36" s="138" t="str">
        <f>IF(BC34="","",VLOOKUP(BC34,【記載例】シフト記号表!$C$5:$Y$46,23,FALSE))</f>
        <v/>
      </c>
      <c r="BD36" s="137" t="str">
        <f>IF(BD34="","",VLOOKUP(BD34,【記載例】シフト記号表!$C$5:$Y$46,23,FALSE))</f>
        <v/>
      </c>
      <c r="BE36" s="160" t="str">
        <f>IF(BE34="","",VLOOKUP(BE34,【記載例】シフト記号表!$C$5:$Y$46,23,FALSE))</f>
        <v/>
      </c>
      <c r="BF36" s="1179">
        <f>IF($BI$3="計画",SUM(AA36:BB36),IF($BI$3="実績",SUM(AA36:BE36),""))</f>
        <v>0</v>
      </c>
      <c r="BG36" s="1180"/>
      <c r="BH36" s="1181">
        <f>IF($BI$3="計画",BF36/4,IF($BI$3="実績",(BF36/($BI$7/7)),""))</f>
        <v>0</v>
      </c>
      <c r="BI36" s="1182"/>
      <c r="BJ36" s="1146"/>
      <c r="BK36" s="1147"/>
      <c r="BL36" s="1147"/>
      <c r="BM36" s="1147"/>
      <c r="BN36" s="1148"/>
    </row>
    <row r="37" spans="2:66" ht="20.25" customHeight="1">
      <c r="B37" s="136"/>
      <c r="C37" s="1282"/>
      <c r="D37" s="1283"/>
      <c r="E37" s="1280"/>
      <c r="F37" s="1281"/>
      <c r="G37" s="1130"/>
      <c r="H37" s="1131"/>
      <c r="I37" s="124"/>
      <c r="J37" s="123"/>
      <c r="K37" s="124"/>
      <c r="L37" s="123"/>
      <c r="M37" s="1197"/>
      <c r="N37" s="1198"/>
      <c r="O37" s="1134"/>
      <c r="P37" s="1135"/>
      <c r="Q37" s="1135"/>
      <c r="R37" s="1131"/>
      <c r="S37" s="1201" t="s">
        <v>344</v>
      </c>
      <c r="T37" s="1202"/>
      <c r="U37" s="1203"/>
      <c r="V37" s="148" t="s">
        <v>123</v>
      </c>
      <c r="W37" s="152"/>
      <c r="X37" s="152"/>
      <c r="Y37" s="151"/>
      <c r="Z37" s="150"/>
      <c r="AA37" s="128" t="s">
        <v>245</v>
      </c>
      <c r="AB37" s="275" t="s">
        <v>245</v>
      </c>
      <c r="AC37" s="275" t="s">
        <v>342</v>
      </c>
      <c r="AD37" s="275" t="s">
        <v>342</v>
      </c>
      <c r="AE37" s="275" t="s">
        <v>342</v>
      </c>
      <c r="AF37" s="275" t="s">
        <v>342</v>
      </c>
      <c r="AG37" s="129" t="s">
        <v>342</v>
      </c>
      <c r="AH37" s="128" t="s">
        <v>245</v>
      </c>
      <c r="AI37" s="275" t="s">
        <v>245</v>
      </c>
      <c r="AJ37" s="275" t="s">
        <v>342</v>
      </c>
      <c r="AK37" s="275" t="s">
        <v>342</v>
      </c>
      <c r="AL37" s="275" t="s">
        <v>342</v>
      </c>
      <c r="AM37" s="275" t="s">
        <v>342</v>
      </c>
      <c r="AN37" s="129" t="s">
        <v>342</v>
      </c>
      <c r="AO37" s="128" t="s">
        <v>245</v>
      </c>
      <c r="AP37" s="275" t="s">
        <v>245</v>
      </c>
      <c r="AQ37" s="275" t="s">
        <v>342</v>
      </c>
      <c r="AR37" s="275" t="s">
        <v>342</v>
      </c>
      <c r="AS37" s="275" t="s">
        <v>342</v>
      </c>
      <c r="AT37" s="275" t="s">
        <v>342</v>
      </c>
      <c r="AU37" s="129" t="s">
        <v>342</v>
      </c>
      <c r="AV37" s="128" t="s">
        <v>245</v>
      </c>
      <c r="AW37" s="275" t="s">
        <v>245</v>
      </c>
      <c r="AX37" s="275" t="s">
        <v>342</v>
      </c>
      <c r="AY37" s="275" t="s">
        <v>342</v>
      </c>
      <c r="AZ37" s="275" t="s">
        <v>342</v>
      </c>
      <c r="BA37" s="275" t="s">
        <v>342</v>
      </c>
      <c r="BB37" s="129" t="s">
        <v>342</v>
      </c>
      <c r="BC37" s="128"/>
      <c r="BD37" s="275"/>
      <c r="BE37" s="274"/>
      <c r="BF37" s="1208"/>
      <c r="BG37" s="1209"/>
      <c r="BH37" s="1227"/>
      <c r="BI37" s="1228"/>
      <c r="BJ37" s="1225"/>
      <c r="BK37" s="1202"/>
      <c r="BL37" s="1202"/>
      <c r="BM37" s="1202"/>
      <c r="BN37" s="1226"/>
    </row>
    <row r="38" spans="2:66" ht="20.25" customHeight="1">
      <c r="B38" s="125">
        <f>B35+1</f>
        <v>7</v>
      </c>
      <c r="C38" s="1275"/>
      <c r="D38" s="1279"/>
      <c r="E38" s="1280"/>
      <c r="F38" s="1281"/>
      <c r="G38" s="1130" t="s">
        <v>110</v>
      </c>
      <c r="H38" s="1131"/>
      <c r="I38" s="124"/>
      <c r="J38" s="123"/>
      <c r="K38" s="124"/>
      <c r="L38" s="123"/>
      <c r="M38" s="1132" t="s">
        <v>313</v>
      </c>
      <c r="N38" s="1133"/>
      <c r="O38" s="1134" t="s">
        <v>341</v>
      </c>
      <c r="P38" s="1135"/>
      <c r="Q38" s="1135"/>
      <c r="R38" s="1131"/>
      <c r="S38" s="1204"/>
      <c r="T38" s="1144"/>
      <c r="U38" s="1205"/>
      <c r="V38" s="122" t="s">
        <v>122</v>
      </c>
      <c r="W38" s="121"/>
      <c r="X38" s="121"/>
      <c r="Y38" s="120"/>
      <c r="Z38" s="119"/>
      <c r="AA38" s="117" t="str">
        <f>IF(AA37="","",VLOOKUP(AA37,【記載例】シフト記号表!$C$5:$W$46,21,FALSE))</f>
        <v>-</v>
      </c>
      <c r="AB38" s="116" t="str">
        <f>IF(AB37="","",VLOOKUP(AB37,【記載例】シフト記号表!$C$5:$W$46,21,FALSE))</f>
        <v>-</v>
      </c>
      <c r="AC38" s="116">
        <f>IF(AC37="","",VLOOKUP(AC37,【記載例】シフト記号表!$C$5:$W$46,21,FALSE))</f>
        <v>7</v>
      </c>
      <c r="AD38" s="116">
        <f>IF(AD37="","",VLOOKUP(AD37,【記載例】シフト記号表!$C$5:$W$46,21,FALSE))</f>
        <v>7</v>
      </c>
      <c r="AE38" s="116">
        <f>IF(AE37="","",VLOOKUP(AE37,【記載例】シフト記号表!$C$5:$W$46,21,FALSE))</f>
        <v>7</v>
      </c>
      <c r="AF38" s="116">
        <f>IF(AF37="","",VLOOKUP(AF37,【記載例】シフト記号表!$C$5:$W$46,21,FALSE))</f>
        <v>7</v>
      </c>
      <c r="AG38" s="118">
        <f>IF(AG37="","",VLOOKUP(AG37,【記載例】シフト記号表!$C$5:$W$46,21,FALSE))</f>
        <v>7</v>
      </c>
      <c r="AH38" s="117" t="str">
        <f>IF(AH37="","",VLOOKUP(AH37,【記載例】シフト記号表!$C$5:$W$46,21,FALSE))</f>
        <v>-</v>
      </c>
      <c r="AI38" s="116" t="str">
        <f>IF(AI37="","",VLOOKUP(AI37,【記載例】シフト記号表!$C$5:$W$46,21,FALSE))</f>
        <v>-</v>
      </c>
      <c r="AJ38" s="116">
        <f>IF(AJ37="","",VLOOKUP(AJ37,【記載例】シフト記号表!$C$5:$W$46,21,FALSE))</f>
        <v>7</v>
      </c>
      <c r="AK38" s="116">
        <f>IF(AK37="","",VLOOKUP(AK37,【記載例】シフト記号表!$C$5:$W$46,21,FALSE))</f>
        <v>7</v>
      </c>
      <c r="AL38" s="116">
        <f>IF(AL37="","",VLOOKUP(AL37,【記載例】シフト記号表!$C$5:$W$46,21,FALSE))</f>
        <v>7</v>
      </c>
      <c r="AM38" s="116">
        <f>IF(AM37="","",VLOOKUP(AM37,【記載例】シフト記号表!$C$5:$W$46,21,FALSE))</f>
        <v>7</v>
      </c>
      <c r="AN38" s="118">
        <f>IF(AN37="","",VLOOKUP(AN37,【記載例】シフト記号表!$C$5:$W$46,21,FALSE))</f>
        <v>7</v>
      </c>
      <c r="AO38" s="117" t="str">
        <f>IF(AO37="","",VLOOKUP(AO37,【記載例】シフト記号表!$C$5:$W$46,21,FALSE))</f>
        <v>-</v>
      </c>
      <c r="AP38" s="116" t="str">
        <f>IF(AP37="","",VLOOKUP(AP37,【記載例】シフト記号表!$C$5:$W$46,21,FALSE))</f>
        <v>-</v>
      </c>
      <c r="AQ38" s="116">
        <f>IF(AQ37="","",VLOOKUP(AQ37,【記載例】シフト記号表!$C$5:$W$46,21,FALSE))</f>
        <v>7</v>
      </c>
      <c r="AR38" s="116">
        <f>IF(AR37="","",VLOOKUP(AR37,【記載例】シフト記号表!$C$5:$W$46,21,FALSE))</f>
        <v>7</v>
      </c>
      <c r="AS38" s="116">
        <f>IF(AS37="","",VLOOKUP(AS37,【記載例】シフト記号表!$C$5:$W$46,21,FALSE))</f>
        <v>7</v>
      </c>
      <c r="AT38" s="116">
        <f>IF(AT37="","",VLOOKUP(AT37,【記載例】シフト記号表!$C$5:$W$46,21,FALSE))</f>
        <v>7</v>
      </c>
      <c r="AU38" s="118">
        <f>IF(AU37="","",VLOOKUP(AU37,【記載例】シフト記号表!$C$5:$W$46,21,FALSE))</f>
        <v>7</v>
      </c>
      <c r="AV38" s="117" t="str">
        <f>IF(AV37="","",VLOOKUP(AV37,【記載例】シフト記号表!$C$5:$W$46,21,FALSE))</f>
        <v>-</v>
      </c>
      <c r="AW38" s="116" t="str">
        <f>IF(AW37="","",VLOOKUP(AW37,【記載例】シフト記号表!$C$5:$W$46,21,FALSE))</f>
        <v>-</v>
      </c>
      <c r="AX38" s="116">
        <f>IF(AX37="","",VLOOKUP(AX37,【記載例】シフト記号表!$C$5:$W$46,21,FALSE))</f>
        <v>7</v>
      </c>
      <c r="AY38" s="116">
        <f>IF(AY37="","",VLOOKUP(AY37,【記載例】シフト記号表!$C$5:$W$46,21,FALSE))</f>
        <v>7</v>
      </c>
      <c r="AZ38" s="116">
        <f>IF(AZ37="","",VLOOKUP(AZ37,【記載例】シフト記号表!$C$5:$W$46,21,FALSE))</f>
        <v>7</v>
      </c>
      <c r="BA38" s="116">
        <f>IF(BA37="","",VLOOKUP(BA37,【記載例】シフト記号表!$C$5:$W$46,21,FALSE))</f>
        <v>7</v>
      </c>
      <c r="BB38" s="118">
        <f>IF(BB37="","",VLOOKUP(BB37,【記載例】シフト記号表!$C$5:$W$46,21,FALSE))</f>
        <v>7</v>
      </c>
      <c r="BC38" s="117" t="str">
        <f>IF(BC37="","",VLOOKUP(BC37,【記載例】シフト記号表!$C$5:$W$46,21,FALSE))</f>
        <v/>
      </c>
      <c r="BD38" s="116" t="str">
        <f>IF(BD37="","",VLOOKUP(BD37,【記載例】シフト記号表!$C$5:$W$46,21,FALSE))</f>
        <v/>
      </c>
      <c r="BE38" s="273" t="str">
        <f>IF(BE37="","",VLOOKUP(BE37,【記載例】シフト記号表!$C$5:$W$46,21,FALSE))</f>
        <v/>
      </c>
      <c r="BF38" s="1136">
        <f>IF($BI$3="計画",SUM(AA38:BB38),IF($BI$3="実績",SUM(AA38:BE38),""))</f>
        <v>140</v>
      </c>
      <c r="BG38" s="1137"/>
      <c r="BH38" s="1138">
        <f>IF($BI$3="計画",BF38/4,IF($BI$3="実績",(BF38/($BI$7/7)),""))</f>
        <v>35</v>
      </c>
      <c r="BI38" s="1139"/>
      <c r="BJ38" s="1143"/>
      <c r="BK38" s="1144"/>
      <c r="BL38" s="1144"/>
      <c r="BM38" s="1144"/>
      <c r="BN38" s="1145"/>
    </row>
    <row r="39" spans="2:66" ht="20.25" customHeight="1">
      <c r="B39" s="144"/>
      <c r="C39" s="1275"/>
      <c r="D39" s="1279"/>
      <c r="E39" s="1280"/>
      <c r="F39" s="1281"/>
      <c r="G39" s="1105"/>
      <c r="H39" s="1106"/>
      <c r="I39" s="1107" t="str">
        <f>G38</f>
        <v>看護職員</v>
      </c>
      <c r="J39" s="1106"/>
      <c r="K39" s="1107" t="str">
        <f>M38</f>
        <v>A</v>
      </c>
      <c r="L39" s="1106"/>
      <c r="M39" s="1214"/>
      <c r="N39" s="1215"/>
      <c r="O39" s="1216"/>
      <c r="P39" s="1217"/>
      <c r="Q39" s="1217"/>
      <c r="R39" s="1218"/>
      <c r="S39" s="1206"/>
      <c r="T39" s="1147"/>
      <c r="U39" s="1207"/>
      <c r="V39" s="143" t="s">
        <v>121</v>
      </c>
      <c r="W39" s="147"/>
      <c r="X39" s="147"/>
      <c r="Y39" s="146"/>
      <c r="Z39" s="159"/>
      <c r="AA39" s="138" t="str">
        <f>IF(AA37="","",VLOOKUP(AA37,【記載例】シフト記号表!$C$5:$Y$46,23,FALSE))</f>
        <v>-</v>
      </c>
      <c r="AB39" s="137" t="str">
        <f>IF(AB37="","",VLOOKUP(AB37,【記載例】シフト記号表!$C$5:$Y$46,23,FALSE))</f>
        <v>-</v>
      </c>
      <c r="AC39" s="137">
        <f>IF(AC37="","",VLOOKUP(AC37,【記載例】シフト記号表!$C$5:$Y$46,23,FALSE))</f>
        <v>1</v>
      </c>
      <c r="AD39" s="137">
        <f>IF(AD37="","",VLOOKUP(AD37,【記載例】シフト記号表!$C$5:$Y$46,23,FALSE))</f>
        <v>1</v>
      </c>
      <c r="AE39" s="137">
        <f>IF(AE37="","",VLOOKUP(AE37,【記載例】シフト記号表!$C$5:$Y$46,23,FALSE))</f>
        <v>1</v>
      </c>
      <c r="AF39" s="137">
        <f>IF(AF37="","",VLOOKUP(AF37,【記載例】シフト記号表!$C$5:$Y$46,23,FALSE))</f>
        <v>1</v>
      </c>
      <c r="AG39" s="139">
        <f>IF(AG37="","",VLOOKUP(AG37,【記載例】シフト記号表!$C$5:$Y$46,23,FALSE))</f>
        <v>1</v>
      </c>
      <c r="AH39" s="138" t="str">
        <f>IF(AH37="","",VLOOKUP(AH37,【記載例】シフト記号表!$C$5:$Y$46,23,FALSE))</f>
        <v>-</v>
      </c>
      <c r="AI39" s="137" t="str">
        <f>IF(AI37="","",VLOOKUP(AI37,【記載例】シフト記号表!$C$5:$Y$46,23,FALSE))</f>
        <v>-</v>
      </c>
      <c r="AJ39" s="137">
        <f>IF(AJ37="","",VLOOKUP(AJ37,【記載例】シフト記号表!$C$5:$Y$46,23,FALSE))</f>
        <v>1</v>
      </c>
      <c r="AK39" s="137">
        <f>IF(AK37="","",VLOOKUP(AK37,【記載例】シフト記号表!$C$5:$Y$46,23,FALSE))</f>
        <v>1</v>
      </c>
      <c r="AL39" s="137">
        <f>IF(AL37="","",VLOOKUP(AL37,【記載例】シフト記号表!$C$5:$Y$46,23,FALSE))</f>
        <v>1</v>
      </c>
      <c r="AM39" s="137">
        <f>IF(AM37="","",VLOOKUP(AM37,【記載例】シフト記号表!$C$5:$Y$46,23,FALSE))</f>
        <v>1</v>
      </c>
      <c r="AN39" s="139">
        <f>IF(AN37="","",VLOOKUP(AN37,【記載例】シフト記号表!$C$5:$Y$46,23,FALSE))</f>
        <v>1</v>
      </c>
      <c r="AO39" s="138" t="str">
        <f>IF(AO37="","",VLOOKUP(AO37,【記載例】シフト記号表!$C$5:$Y$46,23,FALSE))</f>
        <v>-</v>
      </c>
      <c r="AP39" s="137" t="str">
        <f>IF(AP37="","",VLOOKUP(AP37,【記載例】シフト記号表!$C$5:$Y$46,23,FALSE))</f>
        <v>-</v>
      </c>
      <c r="AQ39" s="137">
        <f>IF(AQ37="","",VLOOKUP(AQ37,【記載例】シフト記号表!$C$5:$Y$46,23,FALSE))</f>
        <v>1</v>
      </c>
      <c r="AR39" s="137">
        <f>IF(AR37="","",VLOOKUP(AR37,【記載例】シフト記号表!$C$5:$Y$46,23,FALSE))</f>
        <v>1</v>
      </c>
      <c r="AS39" s="137">
        <f>IF(AS37="","",VLOOKUP(AS37,【記載例】シフト記号表!$C$5:$Y$46,23,FALSE))</f>
        <v>1</v>
      </c>
      <c r="AT39" s="137">
        <f>IF(AT37="","",VLOOKUP(AT37,【記載例】シフト記号表!$C$5:$Y$46,23,FALSE))</f>
        <v>1</v>
      </c>
      <c r="AU39" s="139">
        <f>IF(AU37="","",VLOOKUP(AU37,【記載例】シフト記号表!$C$5:$Y$46,23,FALSE))</f>
        <v>1</v>
      </c>
      <c r="AV39" s="138" t="str">
        <f>IF(AV37="","",VLOOKUP(AV37,【記載例】シフト記号表!$C$5:$Y$46,23,FALSE))</f>
        <v>-</v>
      </c>
      <c r="AW39" s="137" t="str">
        <f>IF(AW37="","",VLOOKUP(AW37,【記載例】シフト記号表!$C$5:$Y$46,23,FALSE))</f>
        <v>-</v>
      </c>
      <c r="AX39" s="137">
        <f>IF(AX37="","",VLOOKUP(AX37,【記載例】シフト記号表!$C$5:$Y$46,23,FALSE))</f>
        <v>1</v>
      </c>
      <c r="AY39" s="137">
        <f>IF(AY37="","",VLOOKUP(AY37,【記載例】シフト記号表!$C$5:$Y$46,23,FALSE))</f>
        <v>1</v>
      </c>
      <c r="AZ39" s="137">
        <f>IF(AZ37="","",VLOOKUP(AZ37,【記載例】シフト記号表!$C$5:$Y$46,23,FALSE))</f>
        <v>1</v>
      </c>
      <c r="BA39" s="137">
        <f>IF(BA37="","",VLOOKUP(BA37,【記載例】シフト記号表!$C$5:$Y$46,23,FALSE))</f>
        <v>1</v>
      </c>
      <c r="BB39" s="139">
        <f>IF(BB37="","",VLOOKUP(BB37,【記載例】シフト記号表!$C$5:$Y$46,23,FALSE))</f>
        <v>1</v>
      </c>
      <c r="BC39" s="138" t="str">
        <f>IF(BC37="","",VLOOKUP(BC37,【記載例】シフト記号表!$C$5:$Y$46,23,FALSE))</f>
        <v/>
      </c>
      <c r="BD39" s="137" t="str">
        <f>IF(BD37="","",VLOOKUP(BD37,【記載例】シフト記号表!$C$5:$Y$46,23,FALSE))</f>
        <v/>
      </c>
      <c r="BE39" s="160" t="str">
        <f>IF(BE37="","",VLOOKUP(BE37,【記載例】シフト記号表!$C$5:$Y$46,23,FALSE))</f>
        <v/>
      </c>
      <c r="BF39" s="1179">
        <f>IF($BI$3="計画",SUM(AA39:BB39),IF($BI$3="実績",SUM(AA39:BE39),""))</f>
        <v>20</v>
      </c>
      <c r="BG39" s="1180"/>
      <c r="BH39" s="1181">
        <f>IF($BI$3="計画",BF39/4,IF($BI$3="実績",(BF39/($BI$7/7)),""))</f>
        <v>5</v>
      </c>
      <c r="BI39" s="1182"/>
      <c r="BJ39" s="1146"/>
      <c r="BK39" s="1147"/>
      <c r="BL39" s="1147"/>
      <c r="BM39" s="1147"/>
      <c r="BN39" s="1148"/>
    </row>
    <row r="40" spans="2:66" ht="20.25" customHeight="1">
      <c r="B40" s="136"/>
      <c r="C40" s="1282"/>
      <c r="D40" s="1283"/>
      <c r="E40" s="1280"/>
      <c r="F40" s="1281"/>
      <c r="G40" s="1130"/>
      <c r="H40" s="1131"/>
      <c r="I40" s="124"/>
      <c r="J40" s="123"/>
      <c r="K40" s="124"/>
      <c r="L40" s="123"/>
      <c r="M40" s="1197"/>
      <c r="N40" s="1198"/>
      <c r="O40" s="1134"/>
      <c r="P40" s="1135"/>
      <c r="Q40" s="1135"/>
      <c r="R40" s="1131"/>
      <c r="S40" s="1201" t="s">
        <v>343</v>
      </c>
      <c r="T40" s="1202"/>
      <c r="U40" s="1203"/>
      <c r="V40" s="148" t="s">
        <v>123</v>
      </c>
      <c r="W40" s="152"/>
      <c r="X40" s="152"/>
      <c r="Y40" s="151"/>
      <c r="Z40" s="150"/>
      <c r="AA40" s="128" t="s">
        <v>342</v>
      </c>
      <c r="AB40" s="275" t="s">
        <v>342</v>
      </c>
      <c r="AC40" s="275" t="s">
        <v>342</v>
      </c>
      <c r="AD40" s="275" t="s">
        <v>245</v>
      </c>
      <c r="AE40" s="275" t="s">
        <v>245</v>
      </c>
      <c r="AF40" s="275" t="s">
        <v>342</v>
      </c>
      <c r="AG40" s="129" t="s">
        <v>342</v>
      </c>
      <c r="AH40" s="128" t="s">
        <v>342</v>
      </c>
      <c r="AI40" s="275" t="s">
        <v>342</v>
      </c>
      <c r="AJ40" s="275" t="s">
        <v>342</v>
      </c>
      <c r="AK40" s="275" t="s">
        <v>245</v>
      </c>
      <c r="AL40" s="275" t="s">
        <v>245</v>
      </c>
      <c r="AM40" s="275" t="s">
        <v>342</v>
      </c>
      <c r="AN40" s="129" t="s">
        <v>342</v>
      </c>
      <c r="AO40" s="128" t="s">
        <v>342</v>
      </c>
      <c r="AP40" s="275" t="s">
        <v>342</v>
      </c>
      <c r="AQ40" s="275" t="s">
        <v>342</v>
      </c>
      <c r="AR40" s="275" t="s">
        <v>245</v>
      </c>
      <c r="AS40" s="275" t="s">
        <v>245</v>
      </c>
      <c r="AT40" s="275" t="s">
        <v>342</v>
      </c>
      <c r="AU40" s="129" t="s">
        <v>342</v>
      </c>
      <c r="AV40" s="128" t="s">
        <v>342</v>
      </c>
      <c r="AW40" s="275" t="s">
        <v>342</v>
      </c>
      <c r="AX40" s="275" t="s">
        <v>342</v>
      </c>
      <c r="AY40" s="275" t="s">
        <v>245</v>
      </c>
      <c r="AZ40" s="275" t="s">
        <v>245</v>
      </c>
      <c r="BA40" s="275" t="s">
        <v>342</v>
      </c>
      <c r="BB40" s="129" t="s">
        <v>342</v>
      </c>
      <c r="BC40" s="128"/>
      <c r="BD40" s="275"/>
      <c r="BE40" s="274"/>
      <c r="BF40" s="1208"/>
      <c r="BG40" s="1209"/>
      <c r="BH40" s="1227"/>
      <c r="BI40" s="1228"/>
      <c r="BJ40" s="1225"/>
      <c r="BK40" s="1202"/>
      <c r="BL40" s="1202"/>
      <c r="BM40" s="1202"/>
      <c r="BN40" s="1226"/>
    </row>
    <row r="41" spans="2:66" ht="20.25" customHeight="1">
      <c r="B41" s="125">
        <f>B38+1</f>
        <v>8</v>
      </c>
      <c r="C41" s="1275"/>
      <c r="D41" s="1279"/>
      <c r="E41" s="1280"/>
      <c r="F41" s="1281"/>
      <c r="G41" s="1130" t="s">
        <v>110</v>
      </c>
      <c r="H41" s="1131"/>
      <c r="I41" s="124"/>
      <c r="J41" s="123"/>
      <c r="K41" s="124"/>
      <c r="L41" s="123"/>
      <c r="M41" s="1132" t="s">
        <v>313</v>
      </c>
      <c r="N41" s="1133"/>
      <c r="O41" s="1134" t="s">
        <v>341</v>
      </c>
      <c r="P41" s="1135"/>
      <c r="Q41" s="1135"/>
      <c r="R41" s="1131"/>
      <c r="S41" s="1204"/>
      <c r="T41" s="1144"/>
      <c r="U41" s="1205"/>
      <c r="V41" s="122" t="s">
        <v>122</v>
      </c>
      <c r="W41" s="121"/>
      <c r="X41" s="121"/>
      <c r="Y41" s="120"/>
      <c r="Z41" s="119"/>
      <c r="AA41" s="117">
        <f>IF(AA40="","",VLOOKUP(AA40,【記載例】シフト記号表!$C$5:$W$46,21,FALSE))</f>
        <v>7</v>
      </c>
      <c r="AB41" s="116">
        <f>IF(AB40="","",VLOOKUP(AB40,【記載例】シフト記号表!$C$5:$W$46,21,FALSE))</f>
        <v>7</v>
      </c>
      <c r="AC41" s="116">
        <f>IF(AC40="","",VLOOKUP(AC40,【記載例】シフト記号表!$C$5:$W$46,21,FALSE))</f>
        <v>7</v>
      </c>
      <c r="AD41" s="116" t="str">
        <f>IF(AD40="","",VLOOKUP(AD40,【記載例】シフト記号表!$C$5:$W$46,21,FALSE))</f>
        <v>-</v>
      </c>
      <c r="AE41" s="116" t="str">
        <f>IF(AE40="","",VLOOKUP(AE40,【記載例】シフト記号表!$C$5:$W$46,21,FALSE))</f>
        <v>-</v>
      </c>
      <c r="AF41" s="116">
        <f>IF(AF40="","",VLOOKUP(AF40,【記載例】シフト記号表!$C$5:$W$46,21,FALSE))</f>
        <v>7</v>
      </c>
      <c r="AG41" s="118">
        <f>IF(AG40="","",VLOOKUP(AG40,【記載例】シフト記号表!$C$5:$W$46,21,FALSE))</f>
        <v>7</v>
      </c>
      <c r="AH41" s="117">
        <f>IF(AH40="","",VLOOKUP(AH40,【記載例】シフト記号表!$C$5:$W$46,21,FALSE))</f>
        <v>7</v>
      </c>
      <c r="AI41" s="116">
        <f>IF(AI40="","",VLOOKUP(AI40,【記載例】シフト記号表!$C$5:$W$46,21,FALSE))</f>
        <v>7</v>
      </c>
      <c r="AJ41" s="116">
        <f>IF(AJ40="","",VLOOKUP(AJ40,【記載例】シフト記号表!$C$5:$W$46,21,FALSE))</f>
        <v>7</v>
      </c>
      <c r="AK41" s="116" t="str">
        <f>IF(AK40="","",VLOOKUP(AK40,【記載例】シフト記号表!$C$5:$W$46,21,FALSE))</f>
        <v>-</v>
      </c>
      <c r="AL41" s="116" t="str">
        <f>IF(AL40="","",VLOOKUP(AL40,【記載例】シフト記号表!$C$5:$W$46,21,FALSE))</f>
        <v>-</v>
      </c>
      <c r="AM41" s="116">
        <f>IF(AM40="","",VLOOKUP(AM40,【記載例】シフト記号表!$C$5:$W$46,21,FALSE))</f>
        <v>7</v>
      </c>
      <c r="AN41" s="118">
        <f>IF(AN40="","",VLOOKUP(AN40,【記載例】シフト記号表!$C$5:$W$46,21,FALSE))</f>
        <v>7</v>
      </c>
      <c r="AO41" s="117">
        <f>IF(AO40="","",VLOOKUP(AO40,【記載例】シフト記号表!$C$5:$W$46,21,FALSE))</f>
        <v>7</v>
      </c>
      <c r="AP41" s="116">
        <f>IF(AP40="","",VLOOKUP(AP40,【記載例】シフト記号表!$C$5:$W$46,21,FALSE))</f>
        <v>7</v>
      </c>
      <c r="AQ41" s="116">
        <f>IF(AQ40="","",VLOOKUP(AQ40,【記載例】シフト記号表!$C$5:$W$46,21,FALSE))</f>
        <v>7</v>
      </c>
      <c r="AR41" s="116" t="str">
        <f>IF(AR40="","",VLOOKUP(AR40,【記載例】シフト記号表!$C$5:$W$46,21,FALSE))</f>
        <v>-</v>
      </c>
      <c r="AS41" s="116" t="str">
        <f>IF(AS40="","",VLOOKUP(AS40,【記載例】シフト記号表!$C$5:$W$46,21,FALSE))</f>
        <v>-</v>
      </c>
      <c r="AT41" s="116">
        <f>IF(AT40="","",VLOOKUP(AT40,【記載例】シフト記号表!$C$5:$W$46,21,FALSE))</f>
        <v>7</v>
      </c>
      <c r="AU41" s="118">
        <f>IF(AU40="","",VLOOKUP(AU40,【記載例】シフト記号表!$C$5:$W$46,21,FALSE))</f>
        <v>7</v>
      </c>
      <c r="AV41" s="117">
        <f>IF(AV40="","",VLOOKUP(AV40,【記載例】シフト記号表!$C$5:$W$46,21,FALSE))</f>
        <v>7</v>
      </c>
      <c r="AW41" s="116">
        <f>IF(AW40="","",VLOOKUP(AW40,【記載例】シフト記号表!$C$5:$W$46,21,FALSE))</f>
        <v>7</v>
      </c>
      <c r="AX41" s="116">
        <f>IF(AX40="","",VLOOKUP(AX40,【記載例】シフト記号表!$C$5:$W$46,21,FALSE))</f>
        <v>7</v>
      </c>
      <c r="AY41" s="116" t="str">
        <f>IF(AY40="","",VLOOKUP(AY40,【記載例】シフト記号表!$C$5:$W$46,21,FALSE))</f>
        <v>-</v>
      </c>
      <c r="AZ41" s="116" t="str">
        <f>IF(AZ40="","",VLOOKUP(AZ40,【記載例】シフト記号表!$C$5:$W$46,21,FALSE))</f>
        <v>-</v>
      </c>
      <c r="BA41" s="116">
        <f>IF(BA40="","",VLOOKUP(BA40,【記載例】シフト記号表!$C$5:$W$46,21,FALSE))</f>
        <v>7</v>
      </c>
      <c r="BB41" s="118">
        <f>IF(BB40="","",VLOOKUP(BB40,【記載例】シフト記号表!$C$5:$W$46,21,FALSE))</f>
        <v>7</v>
      </c>
      <c r="BC41" s="117" t="str">
        <f>IF(BC40="","",VLOOKUP(BC40,【記載例】シフト記号表!$C$5:$W$46,21,FALSE))</f>
        <v/>
      </c>
      <c r="BD41" s="116" t="str">
        <f>IF(BD40="","",VLOOKUP(BD40,【記載例】シフト記号表!$C$5:$W$46,21,FALSE))</f>
        <v/>
      </c>
      <c r="BE41" s="273" t="str">
        <f>IF(BE40="","",VLOOKUP(BE40,【記載例】シフト記号表!$C$5:$W$46,21,FALSE))</f>
        <v/>
      </c>
      <c r="BF41" s="1136">
        <f>IF($BI$3="計画",SUM(AA41:BB41),IF($BI$3="実績",SUM(AA41:BE41),""))</f>
        <v>140</v>
      </c>
      <c r="BG41" s="1137"/>
      <c r="BH41" s="1138">
        <f>IF($BI$3="計画",BF41/4,IF($BI$3="実績",(BF41/($BI$7/7)),""))</f>
        <v>35</v>
      </c>
      <c r="BI41" s="1139"/>
      <c r="BJ41" s="1143"/>
      <c r="BK41" s="1144"/>
      <c r="BL41" s="1144"/>
      <c r="BM41" s="1144"/>
      <c r="BN41" s="1145"/>
    </row>
    <row r="42" spans="2:66" ht="20.25" customHeight="1">
      <c r="B42" s="144"/>
      <c r="C42" s="1275"/>
      <c r="D42" s="1279"/>
      <c r="E42" s="1280"/>
      <c r="F42" s="1281"/>
      <c r="G42" s="1105"/>
      <c r="H42" s="1106"/>
      <c r="I42" s="1107" t="str">
        <f>G41</f>
        <v>看護職員</v>
      </c>
      <c r="J42" s="1106"/>
      <c r="K42" s="1107" t="str">
        <f>M41</f>
        <v>A</v>
      </c>
      <c r="L42" s="1106"/>
      <c r="M42" s="1214"/>
      <c r="N42" s="1215"/>
      <c r="O42" s="1216"/>
      <c r="P42" s="1217"/>
      <c r="Q42" s="1217"/>
      <c r="R42" s="1218"/>
      <c r="S42" s="1206"/>
      <c r="T42" s="1147"/>
      <c r="U42" s="1207"/>
      <c r="V42" s="143" t="s">
        <v>121</v>
      </c>
      <c r="W42" s="158"/>
      <c r="X42" s="158"/>
      <c r="Y42" s="157"/>
      <c r="Z42" s="156"/>
      <c r="AA42" s="138">
        <f>IF(AA40="","",VLOOKUP(AA40,【記載例】シフト記号表!$C$5:$Y$46,23,FALSE))</f>
        <v>1</v>
      </c>
      <c r="AB42" s="137">
        <f>IF(AB40="","",VLOOKUP(AB40,【記載例】シフト記号表!$C$5:$Y$46,23,FALSE))</f>
        <v>1</v>
      </c>
      <c r="AC42" s="137">
        <f>IF(AC40="","",VLOOKUP(AC40,【記載例】シフト記号表!$C$5:$Y$46,23,FALSE))</f>
        <v>1</v>
      </c>
      <c r="AD42" s="137" t="str">
        <f>IF(AD40="","",VLOOKUP(AD40,【記載例】シフト記号表!$C$5:$Y$46,23,FALSE))</f>
        <v>-</v>
      </c>
      <c r="AE42" s="137" t="str">
        <f>IF(AE40="","",VLOOKUP(AE40,【記載例】シフト記号表!$C$5:$Y$46,23,FALSE))</f>
        <v>-</v>
      </c>
      <c r="AF42" s="137">
        <f>IF(AF40="","",VLOOKUP(AF40,【記載例】シフト記号表!$C$5:$Y$46,23,FALSE))</f>
        <v>1</v>
      </c>
      <c r="AG42" s="139">
        <f>IF(AG40="","",VLOOKUP(AG40,【記載例】シフト記号表!$C$5:$Y$46,23,FALSE))</f>
        <v>1</v>
      </c>
      <c r="AH42" s="138">
        <f>IF(AH40="","",VLOOKUP(AH40,【記載例】シフト記号表!$C$5:$Y$46,23,FALSE))</f>
        <v>1</v>
      </c>
      <c r="AI42" s="137">
        <f>IF(AI40="","",VLOOKUP(AI40,【記載例】シフト記号表!$C$5:$Y$46,23,FALSE))</f>
        <v>1</v>
      </c>
      <c r="AJ42" s="137">
        <f>IF(AJ40="","",VLOOKUP(AJ40,【記載例】シフト記号表!$C$5:$Y$46,23,FALSE))</f>
        <v>1</v>
      </c>
      <c r="AK42" s="137" t="str">
        <f>IF(AK40="","",VLOOKUP(AK40,【記載例】シフト記号表!$C$5:$Y$46,23,FALSE))</f>
        <v>-</v>
      </c>
      <c r="AL42" s="137" t="str">
        <f>IF(AL40="","",VLOOKUP(AL40,【記載例】シフト記号表!$C$5:$Y$46,23,FALSE))</f>
        <v>-</v>
      </c>
      <c r="AM42" s="137">
        <f>IF(AM40="","",VLOOKUP(AM40,【記載例】シフト記号表!$C$5:$Y$46,23,FALSE))</f>
        <v>1</v>
      </c>
      <c r="AN42" s="139">
        <f>IF(AN40="","",VLOOKUP(AN40,【記載例】シフト記号表!$C$5:$Y$46,23,FALSE))</f>
        <v>1</v>
      </c>
      <c r="AO42" s="138">
        <f>IF(AO40="","",VLOOKUP(AO40,【記載例】シフト記号表!$C$5:$Y$46,23,FALSE))</f>
        <v>1</v>
      </c>
      <c r="AP42" s="137">
        <f>IF(AP40="","",VLOOKUP(AP40,【記載例】シフト記号表!$C$5:$Y$46,23,FALSE))</f>
        <v>1</v>
      </c>
      <c r="AQ42" s="137">
        <f>IF(AQ40="","",VLOOKUP(AQ40,【記載例】シフト記号表!$C$5:$Y$46,23,FALSE))</f>
        <v>1</v>
      </c>
      <c r="AR42" s="137" t="str">
        <f>IF(AR40="","",VLOOKUP(AR40,【記載例】シフト記号表!$C$5:$Y$46,23,FALSE))</f>
        <v>-</v>
      </c>
      <c r="AS42" s="137" t="str">
        <f>IF(AS40="","",VLOOKUP(AS40,【記載例】シフト記号表!$C$5:$Y$46,23,FALSE))</f>
        <v>-</v>
      </c>
      <c r="AT42" s="137">
        <f>IF(AT40="","",VLOOKUP(AT40,【記載例】シフト記号表!$C$5:$Y$46,23,FALSE))</f>
        <v>1</v>
      </c>
      <c r="AU42" s="139">
        <f>IF(AU40="","",VLOOKUP(AU40,【記載例】シフト記号表!$C$5:$Y$46,23,FALSE))</f>
        <v>1</v>
      </c>
      <c r="AV42" s="138">
        <f>IF(AV40="","",VLOOKUP(AV40,【記載例】シフト記号表!$C$5:$Y$46,23,FALSE))</f>
        <v>1</v>
      </c>
      <c r="AW42" s="137">
        <f>IF(AW40="","",VLOOKUP(AW40,【記載例】シフト記号表!$C$5:$Y$46,23,FALSE))</f>
        <v>1</v>
      </c>
      <c r="AX42" s="137">
        <f>IF(AX40="","",VLOOKUP(AX40,【記載例】シフト記号表!$C$5:$Y$46,23,FALSE))</f>
        <v>1</v>
      </c>
      <c r="AY42" s="137" t="str">
        <f>IF(AY40="","",VLOOKUP(AY40,【記載例】シフト記号表!$C$5:$Y$46,23,FALSE))</f>
        <v>-</v>
      </c>
      <c r="AZ42" s="137" t="str">
        <f>IF(AZ40="","",VLOOKUP(AZ40,【記載例】シフト記号表!$C$5:$Y$46,23,FALSE))</f>
        <v>-</v>
      </c>
      <c r="BA42" s="137">
        <f>IF(BA40="","",VLOOKUP(BA40,【記載例】シフト記号表!$C$5:$Y$46,23,FALSE))</f>
        <v>1</v>
      </c>
      <c r="BB42" s="139">
        <f>IF(BB40="","",VLOOKUP(BB40,【記載例】シフト記号表!$C$5:$Y$46,23,FALSE))</f>
        <v>1</v>
      </c>
      <c r="BC42" s="138" t="str">
        <f>IF(BC40="","",VLOOKUP(BC40,【記載例】シフト記号表!$C$5:$Y$46,23,FALSE))</f>
        <v/>
      </c>
      <c r="BD42" s="137" t="str">
        <f>IF(BD40="","",VLOOKUP(BD40,【記載例】シフト記号表!$C$5:$Y$46,23,FALSE))</f>
        <v/>
      </c>
      <c r="BE42" s="160" t="str">
        <f>IF(BE40="","",VLOOKUP(BE40,【記載例】シフト記号表!$C$5:$Y$46,23,FALSE))</f>
        <v/>
      </c>
      <c r="BF42" s="1179">
        <f>IF($BI$3="計画",SUM(AA42:BB42),IF($BI$3="実績",SUM(AA42:BE42),""))</f>
        <v>20</v>
      </c>
      <c r="BG42" s="1180"/>
      <c r="BH42" s="1181">
        <f>IF($BI$3="計画",BF42/4,IF($BI$3="実績",(BF42/($BI$7/7)),""))</f>
        <v>5</v>
      </c>
      <c r="BI42" s="1182"/>
      <c r="BJ42" s="1146"/>
      <c r="BK42" s="1147"/>
      <c r="BL42" s="1147"/>
      <c r="BM42" s="1147"/>
      <c r="BN42" s="1148"/>
    </row>
    <row r="43" spans="2:66" ht="20.25" customHeight="1">
      <c r="B43" s="136"/>
      <c r="C43" s="1282" t="s">
        <v>328</v>
      </c>
      <c r="D43" s="1283" t="s">
        <v>336</v>
      </c>
      <c r="E43" s="1280"/>
      <c r="F43" s="1281"/>
      <c r="G43" s="1130"/>
      <c r="H43" s="1131"/>
      <c r="I43" s="124"/>
      <c r="J43" s="123"/>
      <c r="K43" s="124"/>
      <c r="L43" s="123"/>
      <c r="M43" s="1197"/>
      <c r="N43" s="1198"/>
      <c r="O43" s="1134"/>
      <c r="P43" s="1135"/>
      <c r="Q43" s="1135"/>
      <c r="R43" s="1131"/>
      <c r="S43" s="1201" t="s">
        <v>340</v>
      </c>
      <c r="T43" s="1202"/>
      <c r="U43" s="1203"/>
      <c r="V43" s="148" t="s">
        <v>123</v>
      </c>
      <c r="W43" s="152"/>
      <c r="X43" s="152"/>
      <c r="Y43" s="151"/>
      <c r="Z43" s="150"/>
      <c r="AA43" s="128" t="s">
        <v>314</v>
      </c>
      <c r="AB43" s="275" t="s">
        <v>245</v>
      </c>
      <c r="AC43" s="275" t="s">
        <v>310</v>
      </c>
      <c r="AD43" s="275" t="s">
        <v>310</v>
      </c>
      <c r="AE43" s="275" t="s">
        <v>245</v>
      </c>
      <c r="AF43" s="275" t="s">
        <v>309</v>
      </c>
      <c r="AG43" s="129" t="s">
        <v>245</v>
      </c>
      <c r="AH43" s="128" t="s">
        <v>245</v>
      </c>
      <c r="AI43" s="275" t="s">
        <v>326</v>
      </c>
      <c r="AJ43" s="275" t="s">
        <v>245</v>
      </c>
      <c r="AK43" s="275" t="s">
        <v>310</v>
      </c>
      <c r="AL43" s="275" t="s">
        <v>310</v>
      </c>
      <c r="AM43" s="275" t="s">
        <v>245</v>
      </c>
      <c r="AN43" s="129" t="s">
        <v>309</v>
      </c>
      <c r="AO43" s="128" t="s">
        <v>309</v>
      </c>
      <c r="AP43" s="275" t="s">
        <v>245</v>
      </c>
      <c r="AQ43" s="275" t="s">
        <v>314</v>
      </c>
      <c r="AR43" s="275" t="s">
        <v>245</v>
      </c>
      <c r="AS43" s="275" t="s">
        <v>310</v>
      </c>
      <c r="AT43" s="275" t="s">
        <v>310</v>
      </c>
      <c r="AU43" s="129" t="s">
        <v>245</v>
      </c>
      <c r="AV43" s="128" t="s">
        <v>309</v>
      </c>
      <c r="AW43" s="275" t="s">
        <v>245</v>
      </c>
      <c r="AX43" s="275" t="s">
        <v>245</v>
      </c>
      <c r="AY43" s="275" t="s">
        <v>314</v>
      </c>
      <c r="AZ43" s="275" t="s">
        <v>245</v>
      </c>
      <c r="BA43" s="275" t="s">
        <v>310</v>
      </c>
      <c r="BB43" s="129" t="s">
        <v>310</v>
      </c>
      <c r="BC43" s="128"/>
      <c r="BD43" s="275"/>
      <c r="BE43" s="274"/>
      <c r="BF43" s="1208"/>
      <c r="BG43" s="1209"/>
      <c r="BH43" s="1227"/>
      <c r="BI43" s="1228"/>
      <c r="BJ43" s="1225"/>
      <c r="BK43" s="1202"/>
      <c r="BL43" s="1202"/>
      <c r="BM43" s="1202"/>
      <c r="BN43" s="1226"/>
    </row>
    <row r="44" spans="2:66" ht="20.25" customHeight="1">
      <c r="B44" s="125">
        <f>B41+1</f>
        <v>9</v>
      </c>
      <c r="C44" s="1275"/>
      <c r="D44" s="1279"/>
      <c r="E44" s="1280"/>
      <c r="F44" s="1281"/>
      <c r="G44" s="1130" t="s">
        <v>109</v>
      </c>
      <c r="H44" s="1131"/>
      <c r="I44" s="124"/>
      <c r="J44" s="123"/>
      <c r="K44" s="124"/>
      <c r="L44" s="123"/>
      <c r="M44" s="1132" t="s">
        <v>313</v>
      </c>
      <c r="N44" s="1133"/>
      <c r="O44" s="1134" t="s">
        <v>318</v>
      </c>
      <c r="P44" s="1135"/>
      <c r="Q44" s="1135"/>
      <c r="R44" s="1131"/>
      <c r="S44" s="1204"/>
      <c r="T44" s="1144"/>
      <c r="U44" s="1205"/>
      <c r="V44" s="122" t="s">
        <v>122</v>
      </c>
      <c r="W44" s="121"/>
      <c r="X44" s="121"/>
      <c r="Y44" s="120"/>
      <c r="Z44" s="119"/>
      <c r="AA44" s="117">
        <f>IF(AA43="","",VLOOKUP(AA43,【記載例】シフト記号表!$C$5:$W$46,21,FALSE))</f>
        <v>2</v>
      </c>
      <c r="AB44" s="116" t="str">
        <f>IF(AB43="","",VLOOKUP(AB43,【記載例】シフト記号表!$C$5:$W$46,21,FALSE))</f>
        <v>-</v>
      </c>
      <c r="AC44" s="116">
        <f>IF(AC43="","",VLOOKUP(AC43,【記載例】シフト記号表!$C$5:$W$46,21,FALSE))</f>
        <v>5.9999999999999991</v>
      </c>
      <c r="AD44" s="116">
        <f>IF(AD43="","",VLOOKUP(AD43,【記載例】シフト記号表!$C$5:$W$46,21,FALSE))</f>
        <v>5.9999999999999991</v>
      </c>
      <c r="AE44" s="116" t="str">
        <f>IF(AE43="","",VLOOKUP(AE43,【記載例】シフト記号表!$C$5:$W$46,21,FALSE))</f>
        <v>-</v>
      </c>
      <c r="AF44" s="116">
        <f>IF(AF43="","",VLOOKUP(AF43,【記載例】シフト記号表!$C$5:$W$46,21,FALSE))</f>
        <v>5.0000000000000009</v>
      </c>
      <c r="AG44" s="118" t="str">
        <f>IF(AG43="","",VLOOKUP(AG43,【記載例】シフト記号表!$C$5:$W$46,21,FALSE))</f>
        <v>-</v>
      </c>
      <c r="AH44" s="117" t="str">
        <f>IF(AH43="","",VLOOKUP(AH43,【記載例】シフト記号表!$C$5:$W$46,21,FALSE))</f>
        <v>-</v>
      </c>
      <c r="AI44" s="116">
        <f>IF(AI43="","",VLOOKUP(AI43,【記載例】シフト記号表!$C$5:$W$46,21,FALSE))</f>
        <v>2</v>
      </c>
      <c r="AJ44" s="116" t="str">
        <f>IF(AJ43="","",VLOOKUP(AJ43,【記載例】シフト記号表!$C$5:$W$46,21,FALSE))</f>
        <v>-</v>
      </c>
      <c r="AK44" s="116">
        <f>IF(AK43="","",VLOOKUP(AK43,【記載例】シフト記号表!$C$5:$W$46,21,FALSE))</f>
        <v>5.9999999999999991</v>
      </c>
      <c r="AL44" s="116">
        <f>IF(AL43="","",VLOOKUP(AL43,【記載例】シフト記号表!$C$5:$W$46,21,FALSE))</f>
        <v>5.9999999999999991</v>
      </c>
      <c r="AM44" s="116" t="str">
        <f>IF(AM43="","",VLOOKUP(AM43,【記載例】シフト記号表!$C$5:$W$46,21,FALSE))</f>
        <v>-</v>
      </c>
      <c r="AN44" s="118">
        <f>IF(AN43="","",VLOOKUP(AN43,【記載例】シフト記号表!$C$5:$W$46,21,FALSE))</f>
        <v>5.0000000000000009</v>
      </c>
      <c r="AO44" s="117">
        <f>IF(AO43="","",VLOOKUP(AO43,【記載例】シフト記号表!$C$5:$W$46,21,FALSE))</f>
        <v>5.0000000000000009</v>
      </c>
      <c r="AP44" s="116" t="str">
        <f>IF(AP43="","",VLOOKUP(AP43,【記載例】シフト記号表!$C$5:$W$46,21,FALSE))</f>
        <v>-</v>
      </c>
      <c r="AQ44" s="116">
        <f>IF(AQ43="","",VLOOKUP(AQ43,【記載例】シフト記号表!$C$5:$W$46,21,FALSE))</f>
        <v>2</v>
      </c>
      <c r="AR44" s="116" t="str">
        <f>IF(AR43="","",VLOOKUP(AR43,【記載例】シフト記号表!$C$5:$W$46,21,FALSE))</f>
        <v>-</v>
      </c>
      <c r="AS44" s="116">
        <f>IF(AS43="","",VLOOKUP(AS43,【記載例】シフト記号表!$C$5:$W$46,21,FALSE))</f>
        <v>5.9999999999999991</v>
      </c>
      <c r="AT44" s="116">
        <f>IF(AT43="","",VLOOKUP(AT43,【記載例】シフト記号表!$C$5:$W$46,21,FALSE))</f>
        <v>5.9999999999999991</v>
      </c>
      <c r="AU44" s="118" t="str">
        <f>IF(AU43="","",VLOOKUP(AU43,【記載例】シフト記号表!$C$5:$W$46,21,FALSE))</f>
        <v>-</v>
      </c>
      <c r="AV44" s="117">
        <f>IF(AV43="","",VLOOKUP(AV43,【記載例】シフト記号表!$C$5:$W$46,21,FALSE))</f>
        <v>5.0000000000000009</v>
      </c>
      <c r="AW44" s="116" t="str">
        <f>IF(AW43="","",VLOOKUP(AW43,【記載例】シフト記号表!$C$5:$W$46,21,FALSE))</f>
        <v>-</v>
      </c>
      <c r="AX44" s="116" t="str">
        <f>IF(AX43="","",VLOOKUP(AX43,【記載例】シフト記号表!$C$5:$W$46,21,FALSE))</f>
        <v>-</v>
      </c>
      <c r="AY44" s="116">
        <f>IF(AY43="","",VLOOKUP(AY43,【記載例】シフト記号表!$C$5:$W$46,21,FALSE))</f>
        <v>2</v>
      </c>
      <c r="AZ44" s="116" t="str">
        <f>IF(AZ43="","",VLOOKUP(AZ43,【記載例】シフト記号表!$C$5:$W$46,21,FALSE))</f>
        <v>-</v>
      </c>
      <c r="BA44" s="116">
        <f>IF(BA43="","",VLOOKUP(BA43,【記載例】シフト記号表!$C$5:$W$46,21,FALSE))</f>
        <v>5.9999999999999991</v>
      </c>
      <c r="BB44" s="118">
        <f>IF(BB43="","",VLOOKUP(BB43,【記載例】シフト記号表!$C$5:$W$46,21,FALSE))</f>
        <v>5.9999999999999991</v>
      </c>
      <c r="BC44" s="117" t="str">
        <f>IF(BC43="","",VLOOKUP(BC43,【記載例】シフト記号表!$C$5:$W$46,21,FALSE))</f>
        <v/>
      </c>
      <c r="BD44" s="116" t="str">
        <f>IF(BD43="","",VLOOKUP(BD43,【記載例】シフト記号表!$C$5:$W$46,21,FALSE))</f>
        <v/>
      </c>
      <c r="BE44" s="273" t="str">
        <f>IF(BE43="","",VLOOKUP(BE43,【記載例】シフト記号表!$C$5:$W$46,21,FALSE))</f>
        <v/>
      </c>
      <c r="BF44" s="1136">
        <f>IF($BI$3="計画",SUM(AA44:BB44),IF($BI$3="実績",SUM(AA44:BE44),""))</f>
        <v>76</v>
      </c>
      <c r="BG44" s="1137"/>
      <c r="BH44" s="1138">
        <f>IF($BI$3="計画",BF44/4,IF($BI$3="実績",(BF44/($BI$7/7)),""))</f>
        <v>19</v>
      </c>
      <c r="BI44" s="1139"/>
      <c r="BJ44" s="1143"/>
      <c r="BK44" s="1144"/>
      <c r="BL44" s="1144"/>
      <c r="BM44" s="1144"/>
      <c r="BN44" s="1145"/>
    </row>
    <row r="45" spans="2:66" ht="20.25" customHeight="1">
      <c r="B45" s="144"/>
      <c r="C45" s="1275"/>
      <c r="D45" s="1279"/>
      <c r="E45" s="1280"/>
      <c r="F45" s="1281"/>
      <c r="G45" s="1105"/>
      <c r="H45" s="1106"/>
      <c r="I45" s="1107" t="str">
        <f>G44</f>
        <v>介護職員</v>
      </c>
      <c r="J45" s="1106"/>
      <c r="K45" s="1107" t="str">
        <f>M44</f>
        <v>A</v>
      </c>
      <c r="L45" s="1106"/>
      <c r="M45" s="1214"/>
      <c r="N45" s="1215"/>
      <c r="O45" s="1216"/>
      <c r="P45" s="1217"/>
      <c r="Q45" s="1217"/>
      <c r="R45" s="1218"/>
      <c r="S45" s="1206"/>
      <c r="T45" s="1147"/>
      <c r="U45" s="1207"/>
      <c r="V45" s="143" t="s">
        <v>121</v>
      </c>
      <c r="W45" s="155"/>
      <c r="X45" s="155"/>
      <c r="Y45" s="154"/>
      <c r="Z45" s="153"/>
      <c r="AA45" s="138">
        <f>IF(AA43="","",VLOOKUP(AA43,【記載例】シフト記号表!$C$5:$Y$46,23,FALSE))</f>
        <v>14</v>
      </c>
      <c r="AB45" s="137" t="str">
        <f>IF(AB43="","",VLOOKUP(AB43,【記載例】シフト記号表!$C$5:$Y$46,23,FALSE))</f>
        <v>-</v>
      </c>
      <c r="AC45" s="137">
        <f>IF(AC43="","",VLOOKUP(AC43,【記載例】シフト記号表!$C$5:$Y$46,23,FALSE))</f>
        <v>1.9999999999999991</v>
      </c>
      <c r="AD45" s="137">
        <f>IF(AD43="","",VLOOKUP(AD43,【記載例】シフト記号表!$C$5:$Y$46,23,FALSE))</f>
        <v>1.9999999999999991</v>
      </c>
      <c r="AE45" s="137" t="str">
        <f>IF(AE43="","",VLOOKUP(AE43,【記載例】シフト記号表!$C$5:$Y$46,23,FALSE))</f>
        <v>-</v>
      </c>
      <c r="AF45" s="137">
        <f>IF(AF43="","",VLOOKUP(AF43,【記載例】シフト記号表!$C$5:$Y$46,23,FALSE))</f>
        <v>2.9999999999999991</v>
      </c>
      <c r="AG45" s="139" t="str">
        <f>IF(AG43="","",VLOOKUP(AG43,【記載例】シフト記号表!$C$5:$Y$46,23,FALSE))</f>
        <v>-</v>
      </c>
      <c r="AH45" s="138" t="str">
        <f>IF(AH43="","",VLOOKUP(AH43,【記載例】シフト記号表!$C$5:$Y$46,23,FALSE))</f>
        <v>-</v>
      </c>
      <c r="AI45" s="137">
        <f>IF(AI43="","",VLOOKUP(AI43,【記載例】シフト記号表!$C$5:$Y$46,23,FALSE))</f>
        <v>14</v>
      </c>
      <c r="AJ45" s="137" t="str">
        <f>IF(AJ43="","",VLOOKUP(AJ43,【記載例】シフト記号表!$C$5:$Y$46,23,FALSE))</f>
        <v>-</v>
      </c>
      <c r="AK45" s="137">
        <f>IF(AK43="","",VLOOKUP(AK43,【記載例】シフト記号表!$C$5:$Y$46,23,FALSE))</f>
        <v>1.9999999999999991</v>
      </c>
      <c r="AL45" s="137">
        <f>IF(AL43="","",VLOOKUP(AL43,【記載例】シフト記号表!$C$5:$Y$46,23,FALSE))</f>
        <v>1.9999999999999991</v>
      </c>
      <c r="AM45" s="137" t="str">
        <f>IF(AM43="","",VLOOKUP(AM43,【記載例】シフト記号表!$C$5:$Y$46,23,FALSE))</f>
        <v>-</v>
      </c>
      <c r="AN45" s="139">
        <f>IF(AN43="","",VLOOKUP(AN43,【記載例】シフト記号表!$C$5:$Y$46,23,FALSE))</f>
        <v>2.9999999999999991</v>
      </c>
      <c r="AO45" s="138">
        <f>IF(AO43="","",VLOOKUP(AO43,【記載例】シフト記号表!$C$5:$Y$46,23,FALSE))</f>
        <v>2.9999999999999991</v>
      </c>
      <c r="AP45" s="137" t="str">
        <f>IF(AP43="","",VLOOKUP(AP43,【記載例】シフト記号表!$C$5:$Y$46,23,FALSE))</f>
        <v>-</v>
      </c>
      <c r="AQ45" s="137">
        <f>IF(AQ43="","",VLOOKUP(AQ43,【記載例】シフト記号表!$C$5:$Y$46,23,FALSE))</f>
        <v>14</v>
      </c>
      <c r="AR45" s="137" t="str">
        <f>IF(AR43="","",VLOOKUP(AR43,【記載例】シフト記号表!$C$5:$Y$46,23,FALSE))</f>
        <v>-</v>
      </c>
      <c r="AS45" s="137">
        <f>IF(AS43="","",VLOOKUP(AS43,【記載例】シフト記号表!$C$5:$Y$46,23,FALSE))</f>
        <v>1.9999999999999991</v>
      </c>
      <c r="AT45" s="137">
        <f>IF(AT43="","",VLOOKUP(AT43,【記載例】シフト記号表!$C$5:$Y$46,23,FALSE))</f>
        <v>1.9999999999999991</v>
      </c>
      <c r="AU45" s="139" t="str">
        <f>IF(AU43="","",VLOOKUP(AU43,【記載例】シフト記号表!$C$5:$Y$46,23,FALSE))</f>
        <v>-</v>
      </c>
      <c r="AV45" s="138">
        <f>IF(AV43="","",VLOOKUP(AV43,【記載例】シフト記号表!$C$5:$Y$46,23,FALSE))</f>
        <v>2.9999999999999991</v>
      </c>
      <c r="AW45" s="137" t="str">
        <f>IF(AW43="","",VLOOKUP(AW43,【記載例】シフト記号表!$C$5:$Y$46,23,FALSE))</f>
        <v>-</v>
      </c>
      <c r="AX45" s="137" t="str">
        <f>IF(AX43="","",VLOOKUP(AX43,【記載例】シフト記号表!$C$5:$Y$46,23,FALSE))</f>
        <v>-</v>
      </c>
      <c r="AY45" s="137">
        <f>IF(AY43="","",VLOOKUP(AY43,【記載例】シフト記号表!$C$5:$Y$46,23,FALSE))</f>
        <v>14</v>
      </c>
      <c r="AZ45" s="137" t="str">
        <f>IF(AZ43="","",VLOOKUP(AZ43,【記載例】シフト記号表!$C$5:$Y$46,23,FALSE))</f>
        <v>-</v>
      </c>
      <c r="BA45" s="137">
        <f>IF(BA43="","",VLOOKUP(BA43,【記載例】シフト記号表!$C$5:$Y$46,23,FALSE))</f>
        <v>1.9999999999999991</v>
      </c>
      <c r="BB45" s="139">
        <f>IF(BB43="","",VLOOKUP(BB43,【記載例】シフト記号表!$C$5:$Y$46,23,FALSE))</f>
        <v>1.9999999999999991</v>
      </c>
      <c r="BC45" s="138" t="str">
        <f>IF(BC43="","",VLOOKUP(BC43,【記載例】シフト記号表!$C$5:$Y$46,23,FALSE))</f>
        <v/>
      </c>
      <c r="BD45" s="137" t="str">
        <f>IF(BD43="","",VLOOKUP(BD43,【記載例】シフト記号表!$C$5:$Y$46,23,FALSE))</f>
        <v/>
      </c>
      <c r="BE45" s="160" t="str">
        <f>IF(BE43="","",VLOOKUP(BE43,【記載例】シフト記号表!$C$5:$Y$46,23,FALSE))</f>
        <v/>
      </c>
      <c r="BF45" s="1179">
        <f>IF($BI$3="計画",SUM(AA45:BB45),IF($BI$3="実績",SUM(AA45:BE45),""))</f>
        <v>84</v>
      </c>
      <c r="BG45" s="1180"/>
      <c r="BH45" s="1181">
        <f>IF($BI$3="計画",BF45/4,IF($BI$3="実績",(BF45/($BI$7/7)),""))</f>
        <v>21</v>
      </c>
      <c r="BI45" s="1182"/>
      <c r="BJ45" s="1146"/>
      <c r="BK45" s="1147"/>
      <c r="BL45" s="1147"/>
      <c r="BM45" s="1147"/>
      <c r="BN45" s="1148"/>
    </row>
    <row r="46" spans="2:66" ht="20.25" customHeight="1">
      <c r="B46" s="136"/>
      <c r="C46" s="1282"/>
      <c r="D46" s="1283" t="s">
        <v>336</v>
      </c>
      <c r="E46" s="1280"/>
      <c r="F46" s="1281"/>
      <c r="G46" s="1130"/>
      <c r="H46" s="1131"/>
      <c r="I46" s="124"/>
      <c r="J46" s="123"/>
      <c r="K46" s="124"/>
      <c r="L46" s="123"/>
      <c r="M46" s="1197"/>
      <c r="N46" s="1198"/>
      <c r="O46" s="1134"/>
      <c r="P46" s="1135"/>
      <c r="Q46" s="1135"/>
      <c r="R46" s="1131"/>
      <c r="S46" s="1201" t="s">
        <v>339</v>
      </c>
      <c r="T46" s="1202"/>
      <c r="U46" s="1203"/>
      <c r="V46" s="148" t="s">
        <v>123</v>
      </c>
      <c r="W46" s="147"/>
      <c r="X46" s="147"/>
      <c r="Y46" s="146"/>
      <c r="Z46" s="145"/>
      <c r="AA46" s="128" t="s">
        <v>245</v>
      </c>
      <c r="AB46" s="275" t="s">
        <v>314</v>
      </c>
      <c r="AC46" s="275" t="s">
        <v>245</v>
      </c>
      <c r="AD46" s="275" t="s">
        <v>309</v>
      </c>
      <c r="AE46" s="275" t="s">
        <v>310</v>
      </c>
      <c r="AF46" s="275" t="s">
        <v>245</v>
      </c>
      <c r="AG46" s="129" t="s">
        <v>309</v>
      </c>
      <c r="AH46" s="128" t="s">
        <v>309</v>
      </c>
      <c r="AI46" s="275" t="s">
        <v>245</v>
      </c>
      <c r="AJ46" s="275" t="s">
        <v>314</v>
      </c>
      <c r="AK46" s="275" t="s">
        <v>245</v>
      </c>
      <c r="AL46" s="275" t="s">
        <v>309</v>
      </c>
      <c r="AM46" s="275" t="s">
        <v>310</v>
      </c>
      <c r="AN46" s="129" t="s">
        <v>245</v>
      </c>
      <c r="AO46" s="128" t="s">
        <v>309</v>
      </c>
      <c r="AP46" s="275" t="s">
        <v>310</v>
      </c>
      <c r="AQ46" s="275" t="s">
        <v>245</v>
      </c>
      <c r="AR46" s="275" t="s">
        <v>314</v>
      </c>
      <c r="AS46" s="275" t="s">
        <v>245</v>
      </c>
      <c r="AT46" s="275" t="s">
        <v>309</v>
      </c>
      <c r="AU46" s="129" t="s">
        <v>245</v>
      </c>
      <c r="AV46" s="128" t="s">
        <v>245</v>
      </c>
      <c r="AW46" s="275" t="s">
        <v>309</v>
      </c>
      <c r="AX46" s="275" t="s">
        <v>310</v>
      </c>
      <c r="AY46" s="275" t="s">
        <v>245</v>
      </c>
      <c r="AZ46" s="275" t="s">
        <v>314</v>
      </c>
      <c r="BA46" s="275" t="s">
        <v>245</v>
      </c>
      <c r="BB46" s="129" t="s">
        <v>309</v>
      </c>
      <c r="BC46" s="128"/>
      <c r="BD46" s="275"/>
      <c r="BE46" s="274"/>
      <c r="BF46" s="1208"/>
      <c r="BG46" s="1209"/>
      <c r="BH46" s="1227"/>
      <c r="BI46" s="1228"/>
      <c r="BJ46" s="1225"/>
      <c r="BK46" s="1202"/>
      <c r="BL46" s="1202"/>
      <c r="BM46" s="1202"/>
      <c r="BN46" s="1226"/>
    </row>
    <row r="47" spans="2:66" ht="20.25" customHeight="1">
      <c r="B47" s="125">
        <f>B44+1</f>
        <v>10</v>
      </c>
      <c r="C47" s="1275"/>
      <c r="D47" s="1279"/>
      <c r="E47" s="1280"/>
      <c r="F47" s="1281"/>
      <c r="G47" s="1130" t="s">
        <v>109</v>
      </c>
      <c r="H47" s="1131"/>
      <c r="I47" s="124"/>
      <c r="J47" s="123"/>
      <c r="K47" s="124"/>
      <c r="L47" s="123"/>
      <c r="M47" s="1132" t="s">
        <v>313</v>
      </c>
      <c r="N47" s="1133"/>
      <c r="O47" s="1134" t="s">
        <v>306</v>
      </c>
      <c r="P47" s="1135"/>
      <c r="Q47" s="1135"/>
      <c r="R47" s="1131"/>
      <c r="S47" s="1204"/>
      <c r="T47" s="1144"/>
      <c r="U47" s="1205"/>
      <c r="V47" s="122" t="s">
        <v>122</v>
      </c>
      <c r="W47" s="121"/>
      <c r="X47" s="121"/>
      <c r="Y47" s="120"/>
      <c r="Z47" s="119"/>
      <c r="AA47" s="117" t="str">
        <f>IF(AA46="","",VLOOKUP(AA46,【記載例】シフト記号表!$C$5:$W$46,21,FALSE))</f>
        <v>-</v>
      </c>
      <c r="AB47" s="116">
        <f>IF(AB46="","",VLOOKUP(AB46,【記載例】シフト記号表!$C$5:$W$46,21,FALSE))</f>
        <v>2</v>
      </c>
      <c r="AC47" s="116" t="str">
        <f>IF(AC46="","",VLOOKUP(AC46,【記載例】シフト記号表!$C$5:$W$46,21,FALSE))</f>
        <v>-</v>
      </c>
      <c r="AD47" s="116">
        <f>IF(AD46="","",VLOOKUP(AD46,【記載例】シフト記号表!$C$5:$W$46,21,FALSE))</f>
        <v>5.0000000000000009</v>
      </c>
      <c r="AE47" s="116">
        <f>IF(AE46="","",VLOOKUP(AE46,【記載例】シフト記号表!$C$5:$W$46,21,FALSE))</f>
        <v>5.9999999999999991</v>
      </c>
      <c r="AF47" s="116" t="str">
        <f>IF(AF46="","",VLOOKUP(AF46,【記載例】シフト記号表!$C$5:$W$46,21,FALSE))</f>
        <v>-</v>
      </c>
      <c r="AG47" s="118">
        <f>IF(AG46="","",VLOOKUP(AG46,【記載例】シフト記号表!$C$5:$W$46,21,FALSE))</f>
        <v>5.0000000000000009</v>
      </c>
      <c r="AH47" s="117">
        <f>IF(AH46="","",VLOOKUP(AH46,【記載例】シフト記号表!$C$5:$W$46,21,FALSE))</f>
        <v>5.0000000000000009</v>
      </c>
      <c r="AI47" s="116" t="str">
        <f>IF(AI46="","",VLOOKUP(AI46,【記載例】シフト記号表!$C$5:$W$46,21,FALSE))</f>
        <v>-</v>
      </c>
      <c r="AJ47" s="116">
        <f>IF(AJ46="","",VLOOKUP(AJ46,【記載例】シフト記号表!$C$5:$W$46,21,FALSE))</f>
        <v>2</v>
      </c>
      <c r="AK47" s="116" t="str">
        <f>IF(AK46="","",VLOOKUP(AK46,【記載例】シフト記号表!$C$5:$W$46,21,FALSE))</f>
        <v>-</v>
      </c>
      <c r="AL47" s="116">
        <f>IF(AL46="","",VLOOKUP(AL46,【記載例】シフト記号表!$C$5:$W$46,21,FALSE))</f>
        <v>5.0000000000000009</v>
      </c>
      <c r="AM47" s="116">
        <f>IF(AM46="","",VLOOKUP(AM46,【記載例】シフト記号表!$C$5:$W$46,21,FALSE))</f>
        <v>5.9999999999999991</v>
      </c>
      <c r="AN47" s="118" t="str">
        <f>IF(AN46="","",VLOOKUP(AN46,【記載例】シフト記号表!$C$5:$W$46,21,FALSE))</f>
        <v>-</v>
      </c>
      <c r="AO47" s="117">
        <f>IF(AO46="","",VLOOKUP(AO46,【記載例】シフト記号表!$C$5:$W$46,21,FALSE))</f>
        <v>5.0000000000000009</v>
      </c>
      <c r="AP47" s="116">
        <f>IF(AP46="","",VLOOKUP(AP46,【記載例】シフト記号表!$C$5:$W$46,21,FALSE))</f>
        <v>5.9999999999999991</v>
      </c>
      <c r="AQ47" s="116" t="str">
        <f>IF(AQ46="","",VLOOKUP(AQ46,【記載例】シフト記号表!$C$5:$W$46,21,FALSE))</f>
        <v>-</v>
      </c>
      <c r="AR47" s="116">
        <f>IF(AR46="","",VLOOKUP(AR46,【記載例】シフト記号表!$C$5:$W$46,21,FALSE))</f>
        <v>2</v>
      </c>
      <c r="AS47" s="116" t="str">
        <f>IF(AS46="","",VLOOKUP(AS46,【記載例】シフト記号表!$C$5:$W$46,21,FALSE))</f>
        <v>-</v>
      </c>
      <c r="AT47" s="116">
        <f>IF(AT46="","",VLOOKUP(AT46,【記載例】シフト記号表!$C$5:$W$46,21,FALSE))</f>
        <v>5.0000000000000009</v>
      </c>
      <c r="AU47" s="118" t="str">
        <f>IF(AU46="","",VLOOKUP(AU46,【記載例】シフト記号表!$C$5:$W$46,21,FALSE))</f>
        <v>-</v>
      </c>
      <c r="AV47" s="117" t="str">
        <f>IF(AV46="","",VLOOKUP(AV46,【記載例】シフト記号表!$C$5:$W$46,21,FALSE))</f>
        <v>-</v>
      </c>
      <c r="AW47" s="116">
        <f>IF(AW46="","",VLOOKUP(AW46,【記載例】シフト記号表!$C$5:$W$46,21,FALSE))</f>
        <v>5.0000000000000009</v>
      </c>
      <c r="AX47" s="116">
        <f>IF(AX46="","",VLOOKUP(AX46,【記載例】シフト記号表!$C$5:$W$46,21,FALSE))</f>
        <v>5.9999999999999991</v>
      </c>
      <c r="AY47" s="116" t="str">
        <f>IF(AY46="","",VLOOKUP(AY46,【記載例】シフト記号表!$C$5:$W$46,21,FALSE))</f>
        <v>-</v>
      </c>
      <c r="AZ47" s="116">
        <f>IF(AZ46="","",VLOOKUP(AZ46,【記載例】シフト記号表!$C$5:$W$46,21,FALSE))</f>
        <v>2</v>
      </c>
      <c r="BA47" s="116" t="str">
        <f>IF(BA46="","",VLOOKUP(BA46,【記載例】シフト記号表!$C$5:$W$46,21,FALSE))</f>
        <v>-</v>
      </c>
      <c r="BB47" s="118">
        <f>IF(BB46="","",VLOOKUP(BB46,【記載例】シフト記号表!$C$5:$W$46,21,FALSE))</f>
        <v>5.0000000000000009</v>
      </c>
      <c r="BC47" s="117" t="str">
        <f>IF(BC46="","",VLOOKUP(BC46,【記載例】シフト記号表!$C$5:$W$46,21,FALSE))</f>
        <v/>
      </c>
      <c r="BD47" s="116" t="str">
        <f>IF(BD46="","",VLOOKUP(BD46,【記載例】シフト記号表!$C$5:$W$46,21,FALSE))</f>
        <v/>
      </c>
      <c r="BE47" s="273" t="str">
        <f>IF(BE46="","",VLOOKUP(BE46,【記載例】シフト記号表!$C$5:$W$46,21,FALSE))</f>
        <v/>
      </c>
      <c r="BF47" s="1136">
        <f>IF($BI$3="計画",SUM(AA47:BB47),IF($BI$3="実績",SUM(AA47:BE47),""))</f>
        <v>72</v>
      </c>
      <c r="BG47" s="1137"/>
      <c r="BH47" s="1138">
        <f>IF($BI$3="計画",BF47/4,IF($BI$3="実績",(BF47/($BI$7/7)),""))</f>
        <v>18</v>
      </c>
      <c r="BI47" s="1139"/>
      <c r="BJ47" s="1143"/>
      <c r="BK47" s="1144"/>
      <c r="BL47" s="1144"/>
      <c r="BM47" s="1144"/>
      <c r="BN47" s="1145"/>
    </row>
    <row r="48" spans="2:66" ht="20.25" customHeight="1">
      <c r="B48" s="144"/>
      <c r="C48" s="1275"/>
      <c r="D48" s="1279"/>
      <c r="E48" s="1280"/>
      <c r="F48" s="1281"/>
      <c r="G48" s="1105"/>
      <c r="H48" s="1106"/>
      <c r="I48" s="1107" t="str">
        <f>G47</f>
        <v>介護職員</v>
      </c>
      <c r="J48" s="1106"/>
      <c r="K48" s="1107" t="str">
        <f>M47</f>
        <v>A</v>
      </c>
      <c r="L48" s="1106"/>
      <c r="M48" s="1214"/>
      <c r="N48" s="1215"/>
      <c r="O48" s="1216"/>
      <c r="P48" s="1217"/>
      <c r="Q48" s="1217"/>
      <c r="R48" s="1218"/>
      <c r="S48" s="1206"/>
      <c r="T48" s="1147"/>
      <c r="U48" s="1207"/>
      <c r="V48" s="143" t="s">
        <v>121</v>
      </c>
      <c r="W48" s="142"/>
      <c r="X48" s="142"/>
      <c r="Y48" s="141"/>
      <c r="Z48" s="140"/>
      <c r="AA48" s="138" t="str">
        <f>IF(AA46="","",VLOOKUP(AA46,【記載例】シフト記号表!$C$5:$Y$46,23,FALSE))</f>
        <v>-</v>
      </c>
      <c r="AB48" s="137">
        <f>IF(AB46="","",VLOOKUP(AB46,【記載例】シフト記号表!$C$5:$Y$46,23,FALSE))</f>
        <v>14</v>
      </c>
      <c r="AC48" s="137" t="str">
        <f>IF(AC46="","",VLOOKUP(AC46,【記載例】シフト記号表!$C$5:$Y$46,23,FALSE))</f>
        <v>-</v>
      </c>
      <c r="AD48" s="137">
        <f>IF(AD46="","",VLOOKUP(AD46,【記載例】シフト記号表!$C$5:$Y$46,23,FALSE))</f>
        <v>2.9999999999999991</v>
      </c>
      <c r="AE48" s="137">
        <f>IF(AE46="","",VLOOKUP(AE46,【記載例】シフト記号表!$C$5:$Y$46,23,FALSE))</f>
        <v>1.9999999999999991</v>
      </c>
      <c r="AF48" s="137" t="str">
        <f>IF(AF46="","",VLOOKUP(AF46,【記載例】シフト記号表!$C$5:$Y$46,23,FALSE))</f>
        <v>-</v>
      </c>
      <c r="AG48" s="139">
        <f>IF(AG46="","",VLOOKUP(AG46,【記載例】シフト記号表!$C$5:$Y$46,23,FALSE))</f>
        <v>2.9999999999999991</v>
      </c>
      <c r="AH48" s="138">
        <f>IF(AH46="","",VLOOKUP(AH46,【記載例】シフト記号表!$C$5:$Y$46,23,FALSE))</f>
        <v>2.9999999999999991</v>
      </c>
      <c r="AI48" s="137" t="str">
        <f>IF(AI46="","",VLOOKUP(AI46,【記載例】シフト記号表!$C$5:$Y$46,23,FALSE))</f>
        <v>-</v>
      </c>
      <c r="AJ48" s="137">
        <f>IF(AJ46="","",VLOOKUP(AJ46,【記載例】シフト記号表!$C$5:$Y$46,23,FALSE))</f>
        <v>14</v>
      </c>
      <c r="AK48" s="137" t="str">
        <f>IF(AK46="","",VLOOKUP(AK46,【記載例】シフト記号表!$C$5:$Y$46,23,FALSE))</f>
        <v>-</v>
      </c>
      <c r="AL48" s="137">
        <f>IF(AL46="","",VLOOKUP(AL46,【記載例】シフト記号表!$C$5:$Y$46,23,FALSE))</f>
        <v>2.9999999999999991</v>
      </c>
      <c r="AM48" s="137">
        <f>IF(AM46="","",VLOOKUP(AM46,【記載例】シフト記号表!$C$5:$Y$46,23,FALSE))</f>
        <v>1.9999999999999991</v>
      </c>
      <c r="AN48" s="139" t="str">
        <f>IF(AN46="","",VLOOKUP(AN46,【記載例】シフト記号表!$C$5:$Y$46,23,FALSE))</f>
        <v>-</v>
      </c>
      <c r="AO48" s="138">
        <f>IF(AO46="","",VLOOKUP(AO46,【記載例】シフト記号表!$C$5:$Y$46,23,FALSE))</f>
        <v>2.9999999999999991</v>
      </c>
      <c r="AP48" s="137">
        <f>IF(AP46="","",VLOOKUP(AP46,【記載例】シフト記号表!$C$5:$Y$46,23,FALSE))</f>
        <v>1.9999999999999991</v>
      </c>
      <c r="AQ48" s="137" t="str">
        <f>IF(AQ46="","",VLOOKUP(AQ46,【記載例】シフト記号表!$C$5:$Y$46,23,FALSE))</f>
        <v>-</v>
      </c>
      <c r="AR48" s="137">
        <f>IF(AR46="","",VLOOKUP(AR46,【記載例】シフト記号表!$C$5:$Y$46,23,FALSE))</f>
        <v>14</v>
      </c>
      <c r="AS48" s="137" t="str">
        <f>IF(AS46="","",VLOOKUP(AS46,【記載例】シフト記号表!$C$5:$Y$46,23,FALSE))</f>
        <v>-</v>
      </c>
      <c r="AT48" s="137">
        <f>IF(AT46="","",VLOOKUP(AT46,【記載例】シフト記号表!$C$5:$Y$46,23,FALSE))</f>
        <v>2.9999999999999991</v>
      </c>
      <c r="AU48" s="139" t="str">
        <f>IF(AU46="","",VLOOKUP(AU46,【記載例】シフト記号表!$C$5:$Y$46,23,FALSE))</f>
        <v>-</v>
      </c>
      <c r="AV48" s="138" t="str">
        <f>IF(AV46="","",VLOOKUP(AV46,【記載例】シフト記号表!$C$5:$Y$46,23,FALSE))</f>
        <v>-</v>
      </c>
      <c r="AW48" s="137">
        <f>IF(AW46="","",VLOOKUP(AW46,【記載例】シフト記号表!$C$5:$Y$46,23,FALSE))</f>
        <v>2.9999999999999991</v>
      </c>
      <c r="AX48" s="137">
        <f>IF(AX46="","",VLOOKUP(AX46,【記載例】シフト記号表!$C$5:$Y$46,23,FALSE))</f>
        <v>1.9999999999999991</v>
      </c>
      <c r="AY48" s="137" t="str">
        <f>IF(AY46="","",VLOOKUP(AY46,【記載例】シフト記号表!$C$5:$Y$46,23,FALSE))</f>
        <v>-</v>
      </c>
      <c r="AZ48" s="137">
        <f>IF(AZ46="","",VLOOKUP(AZ46,【記載例】シフト記号表!$C$5:$Y$46,23,FALSE))</f>
        <v>14</v>
      </c>
      <c r="BA48" s="137" t="str">
        <f>IF(BA46="","",VLOOKUP(BA46,【記載例】シフト記号表!$C$5:$Y$46,23,FALSE))</f>
        <v>-</v>
      </c>
      <c r="BB48" s="139">
        <f>IF(BB46="","",VLOOKUP(BB46,【記載例】シフト記号表!$C$5:$Y$46,23,FALSE))</f>
        <v>2.9999999999999991</v>
      </c>
      <c r="BC48" s="138" t="str">
        <f>IF(BC46="","",VLOOKUP(BC46,【記載例】シフト記号表!$C$5:$Y$46,23,FALSE))</f>
        <v/>
      </c>
      <c r="BD48" s="137" t="str">
        <f>IF(BD46="","",VLOOKUP(BD46,【記載例】シフト記号表!$C$5:$Y$46,23,FALSE))</f>
        <v/>
      </c>
      <c r="BE48" s="160" t="str">
        <f>IF(BE46="","",VLOOKUP(BE46,【記載例】シフト記号表!$C$5:$Y$46,23,FALSE))</f>
        <v/>
      </c>
      <c r="BF48" s="1179">
        <f>IF($BI$3="計画",SUM(AA48:BB48),IF($BI$3="実績",SUM(AA48:BE48),""))</f>
        <v>88</v>
      </c>
      <c r="BG48" s="1180"/>
      <c r="BH48" s="1181">
        <f>IF($BI$3="計画",BF48/4,IF($BI$3="実績",(BF48/($BI$7/7)),""))</f>
        <v>22</v>
      </c>
      <c r="BI48" s="1182"/>
      <c r="BJ48" s="1146"/>
      <c r="BK48" s="1147"/>
      <c r="BL48" s="1147"/>
      <c r="BM48" s="1147"/>
      <c r="BN48" s="1148"/>
    </row>
    <row r="49" spans="2:66" ht="20.25" customHeight="1">
      <c r="B49" s="136"/>
      <c r="C49" s="1282"/>
      <c r="D49" s="1283" t="s">
        <v>336</v>
      </c>
      <c r="E49" s="1280"/>
      <c r="F49" s="1281"/>
      <c r="G49" s="1130"/>
      <c r="H49" s="1131"/>
      <c r="I49" s="124"/>
      <c r="J49" s="123"/>
      <c r="K49" s="124"/>
      <c r="L49" s="123"/>
      <c r="M49" s="1197"/>
      <c r="N49" s="1198"/>
      <c r="O49" s="1134"/>
      <c r="P49" s="1135"/>
      <c r="Q49" s="1135"/>
      <c r="R49" s="1131"/>
      <c r="S49" s="1201" t="s">
        <v>338</v>
      </c>
      <c r="T49" s="1202"/>
      <c r="U49" s="1203"/>
      <c r="V49" s="148" t="s">
        <v>123</v>
      </c>
      <c r="W49" s="147"/>
      <c r="X49" s="147"/>
      <c r="Y49" s="146"/>
      <c r="Z49" s="145"/>
      <c r="AA49" s="128" t="s">
        <v>309</v>
      </c>
      <c r="AB49" s="275" t="s">
        <v>245</v>
      </c>
      <c r="AC49" s="275" t="s">
        <v>314</v>
      </c>
      <c r="AD49" s="275" t="s">
        <v>245</v>
      </c>
      <c r="AE49" s="275" t="s">
        <v>309</v>
      </c>
      <c r="AF49" s="275" t="s">
        <v>310</v>
      </c>
      <c r="AG49" s="129" t="s">
        <v>245</v>
      </c>
      <c r="AH49" s="128" t="s">
        <v>310</v>
      </c>
      <c r="AI49" s="275" t="s">
        <v>309</v>
      </c>
      <c r="AJ49" s="275" t="s">
        <v>245</v>
      </c>
      <c r="AK49" s="275" t="s">
        <v>314</v>
      </c>
      <c r="AL49" s="275" t="s">
        <v>245</v>
      </c>
      <c r="AM49" s="275" t="s">
        <v>309</v>
      </c>
      <c r="AN49" s="129" t="s">
        <v>245</v>
      </c>
      <c r="AO49" s="128" t="s">
        <v>310</v>
      </c>
      <c r="AP49" s="275" t="s">
        <v>309</v>
      </c>
      <c r="AQ49" s="275" t="s">
        <v>245</v>
      </c>
      <c r="AR49" s="275" t="s">
        <v>245</v>
      </c>
      <c r="AS49" s="275" t="s">
        <v>314</v>
      </c>
      <c r="AT49" s="129" t="s">
        <v>245</v>
      </c>
      <c r="AU49" s="129" t="s">
        <v>310</v>
      </c>
      <c r="AV49" s="128" t="s">
        <v>310</v>
      </c>
      <c r="AW49" s="275" t="s">
        <v>245</v>
      </c>
      <c r="AX49" s="275" t="s">
        <v>309</v>
      </c>
      <c r="AY49" s="275" t="s">
        <v>310</v>
      </c>
      <c r="AZ49" s="275" t="s">
        <v>245</v>
      </c>
      <c r="BA49" s="275" t="s">
        <v>314</v>
      </c>
      <c r="BB49" s="129" t="s">
        <v>245</v>
      </c>
      <c r="BC49" s="128"/>
      <c r="BD49" s="275"/>
      <c r="BE49" s="274"/>
      <c r="BF49" s="1208"/>
      <c r="BG49" s="1209"/>
      <c r="BH49" s="1227"/>
      <c r="BI49" s="1228"/>
      <c r="BJ49" s="1225"/>
      <c r="BK49" s="1202"/>
      <c r="BL49" s="1202"/>
      <c r="BM49" s="1202"/>
      <c r="BN49" s="1226"/>
    </row>
    <row r="50" spans="2:66" ht="20.25" customHeight="1">
      <c r="B50" s="125">
        <f>B47+1</f>
        <v>11</v>
      </c>
      <c r="C50" s="1275"/>
      <c r="D50" s="1279"/>
      <c r="E50" s="1280"/>
      <c r="F50" s="1281"/>
      <c r="G50" s="1130" t="s">
        <v>109</v>
      </c>
      <c r="H50" s="1131"/>
      <c r="I50" s="124"/>
      <c r="J50" s="123"/>
      <c r="K50" s="124"/>
      <c r="L50" s="123"/>
      <c r="M50" s="1132" t="s">
        <v>313</v>
      </c>
      <c r="N50" s="1133"/>
      <c r="O50" s="1134" t="s">
        <v>306</v>
      </c>
      <c r="P50" s="1135"/>
      <c r="Q50" s="1135"/>
      <c r="R50" s="1131"/>
      <c r="S50" s="1204"/>
      <c r="T50" s="1144"/>
      <c r="U50" s="1205"/>
      <c r="V50" s="122" t="s">
        <v>122</v>
      </c>
      <c r="W50" s="121"/>
      <c r="X50" s="121"/>
      <c r="Y50" s="120"/>
      <c r="Z50" s="119"/>
      <c r="AA50" s="117">
        <f>IF(AA49="","",VLOOKUP(AA49,【記載例】シフト記号表!$C$5:$W$46,21,FALSE))</f>
        <v>5.0000000000000009</v>
      </c>
      <c r="AB50" s="116" t="str">
        <f>IF(AB49="","",VLOOKUP(AB49,【記載例】シフト記号表!$C$5:$W$46,21,FALSE))</f>
        <v>-</v>
      </c>
      <c r="AC50" s="116">
        <f>IF(AC49="","",VLOOKUP(AC49,【記載例】シフト記号表!$C$5:$W$46,21,FALSE))</f>
        <v>2</v>
      </c>
      <c r="AD50" s="116" t="str">
        <f>IF(AD49="","",VLOOKUP(AD49,【記載例】シフト記号表!$C$5:$W$46,21,FALSE))</f>
        <v>-</v>
      </c>
      <c r="AE50" s="116">
        <f>IF(AE49="","",VLOOKUP(AE49,【記載例】シフト記号表!$C$5:$W$46,21,FALSE))</f>
        <v>5.0000000000000009</v>
      </c>
      <c r="AF50" s="116">
        <f>IF(AF49="","",VLOOKUP(AF49,【記載例】シフト記号表!$C$5:$W$46,21,FALSE))</f>
        <v>5.9999999999999991</v>
      </c>
      <c r="AG50" s="118" t="str">
        <f>IF(AG49="","",VLOOKUP(AG49,【記載例】シフト記号表!$C$5:$W$46,21,FALSE))</f>
        <v>-</v>
      </c>
      <c r="AH50" s="117">
        <f>IF(AH49="","",VLOOKUP(AH49,【記載例】シフト記号表!$C$5:$W$46,21,FALSE))</f>
        <v>5.9999999999999991</v>
      </c>
      <c r="AI50" s="116">
        <f>IF(AI49="","",VLOOKUP(AI49,【記載例】シフト記号表!$C$5:$W$46,21,FALSE))</f>
        <v>5.0000000000000009</v>
      </c>
      <c r="AJ50" s="116" t="str">
        <f>IF(AJ49="","",VLOOKUP(AJ49,【記載例】シフト記号表!$C$5:$W$46,21,FALSE))</f>
        <v>-</v>
      </c>
      <c r="AK50" s="116">
        <f>IF(AK49="","",VLOOKUP(AK49,【記載例】シフト記号表!$C$5:$W$46,21,FALSE))</f>
        <v>2</v>
      </c>
      <c r="AL50" s="116" t="str">
        <f>IF(AL49="","",VLOOKUP(AL49,【記載例】シフト記号表!$C$5:$W$46,21,FALSE))</f>
        <v>-</v>
      </c>
      <c r="AM50" s="116">
        <f>IF(AM49="","",VLOOKUP(AM49,【記載例】シフト記号表!$C$5:$W$46,21,FALSE))</f>
        <v>5.0000000000000009</v>
      </c>
      <c r="AN50" s="118" t="str">
        <f>IF(AN49="","",VLOOKUP(AN49,【記載例】シフト記号表!$C$5:$W$46,21,FALSE))</f>
        <v>-</v>
      </c>
      <c r="AO50" s="117">
        <f>IF(AO49="","",VLOOKUP(AO49,【記載例】シフト記号表!$C$5:$W$46,21,FALSE))</f>
        <v>5.9999999999999991</v>
      </c>
      <c r="AP50" s="116">
        <f>IF(AP49="","",VLOOKUP(AP49,【記載例】シフト記号表!$C$5:$W$46,21,FALSE))</f>
        <v>5.0000000000000009</v>
      </c>
      <c r="AQ50" s="116" t="str">
        <f>IF(AQ49="","",VLOOKUP(AQ49,【記載例】シフト記号表!$C$5:$W$46,21,FALSE))</f>
        <v>-</v>
      </c>
      <c r="AR50" s="116" t="str">
        <f>IF(AR49="","",VLOOKUP(AR49,【記載例】シフト記号表!$C$5:$W$46,21,FALSE))</f>
        <v>-</v>
      </c>
      <c r="AS50" s="116">
        <f>IF(AS49="","",VLOOKUP(AS49,【記載例】シフト記号表!$C$5:$W$46,21,FALSE))</f>
        <v>2</v>
      </c>
      <c r="AT50" s="116" t="str">
        <f>IF(AT49="","",VLOOKUP(AT49,【記載例】シフト記号表!$C$5:$W$46,21,FALSE))</f>
        <v>-</v>
      </c>
      <c r="AU50" s="118">
        <f>IF(AU49="","",VLOOKUP(AU49,【記載例】シフト記号表!$C$5:$W$46,21,FALSE))</f>
        <v>5.9999999999999991</v>
      </c>
      <c r="AV50" s="117">
        <f>IF(AV49="","",VLOOKUP(AV49,【記載例】シフト記号表!$C$5:$W$46,21,FALSE))</f>
        <v>5.9999999999999991</v>
      </c>
      <c r="AW50" s="116" t="str">
        <f>IF(AW49="","",VLOOKUP(AW49,【記載例】シフト記号表!$C$5:$W$46,21,FALSE))</f>
        <v>-</v>
      </c>
      <c r="AX50" s="116">
        <f>IF(AX49="","",VLOOKUP(AX49,【記載例】シフト記号表!$C$5:$W$46,21,FALSE))</f>
        <v>5.0000000000000009</v>
      </c>
      <c r="AY50" s="116">
        <f>IF(AY49="","",VLOOKUP(AY49,【記載例】シフト記号表!$C$5:$W$46,21,FALSE))</f>
        <v>5.9999999999999991</v>
      </c>
      <c r="AZ50" s="116" t="str">
        <f>IF(AZ49="","",VLOOKUP(AZ49,【記載例】シフト記号表!$C$5:$W$46,21,FALSE))</f>
        <v>-</v>
      </c>
      <c r="BA50" s="116">
        <f>IF(BA49="","",VLOOKUP(BA49,【記載例】シフト記号表!$C$5:$W$46,21,FALSE))</f>
        <v>2</v>
      </c>
      <c r="BB50" s="118" t="str">
        <f>IF(BB49="","",VLOOKUP(BB49,【記載例】シフト記号表!$C$5:$W$46,21,FALSE))</f>
        <v>-</v>
      </c>
      <c r="BC50" s="117" t="str">
        <f>IF(BC49="","",VLOOKUP(BC49,【記載例】シフト記号表!$C$5:$W$46,21,FALSE))</f>
        <v/>
      </c>
      <c r="BD50" s="116" t="str">
        <f>IF(BD49="","",VLOOKUP(BD49,【記載例】シフト記号表!$C$5:$W$46,21,FALSE))</f>
        <v/>
      </c>
      <c r="BE50" s="273" t="str">
        <f>IF(BE49="","",VLOOKUP(BE49,【記載例】シフト記号表!$C$5:$W$46,21,FALSE))</f>
        <v/>
      </c>
      <c r="BF50" s="1136">
        <f>IF($BI$3="計画",SUM(AA50:BB50),IF($BI$3="実績",SUM(AA50:BE50),""))</f>
        <v>74</v>
      </c>
      <c r="BG50" s="1137"/>
      <c r="BH50" s="1138">
        <f>IF($BI$3="計画",BF50/4,IF($BI$3="実績",(BF50/($BI$7/7)),""))</f>
        <v>18.5</v>
      </c>
      <c r="BI50" s="1139"/>
      <c r="BJ50" s="1143"/>
      <c r="BK50" s="1144"/>
      <c r="BL50" s="1144"/>
      <c r="BM50" s="1144"/>
      <c r="BN50" s="1145"/>
    </row>
    <row r="51" spans="2:66" ht="20.25" customHeight="1">
      <c r="B51" s="144"/>
      <c r="C51" s="1275"/>
      <c r="D51" s="1279"/>
      <c r="E51" s="1280"/>
      <c r="F51" s="1281"/>
      <c r="G51" s="1105"/>
      <c r="H51" s="1106"/>
      <c r="I51" s="1107" t="str">
        <f>G50</f>
        <v>介護職員</v>
      </c>
      <c r="J51" s="1106"/>
      <c r="K51" s="1107" t="str">
        <f>M50</f>
        <v>A</v>
      </c>
      <c r="L51" s="1106"/>
      <c r="M51" s="1214"/>
      <c r="N51" s="1215"/>
      <c r="O51" s="1216"/>
      <c r="P51" s="1217"/>
      <c r="Q51" s="1217"/>
      <c r="R51" s="1218"/>
      <c r="S51" s="1206"/>
      <c r="T51" s="1147"/>
      <c r="U51" s="1207"/>
      <c r="V51" s="143" t="s">
        <v>121</v>
      </c>
      <c r="W51" s="142"/>
      <c r="X51" s="142"/>
      <c r="Y51" s="141"/>
      <c r="Z51" s="140"/>
      <c r="AA51" s="138">
        <f>IF(AA49="","",VLOOKUP(AA49,【記載例】シフト記号表!$C$5:$Y$46,23,FALSE))</f>
        <v>2.9999999999999991</v>
      </c>
      <c r="AB51" s="137" t="str">
        <f>IF(AB49="","",VLOOKUP(AB49,【記載例】シフト記号表!$C$5:$Y$46,23,FALSE))</f>
        <v>-</v>
      </c>
      <c r="AC51" s="137">
        <f>IF(AC49="","",VLOOKUP(AC49,【記載例】シフト記号表!$C$5:$Y$46,23,FALSE))</f>
        <v>14</v>
      </c>
      <c r="AD51" s="137" t="str">
        <f>IF(AD49="","",VLOOKUP(AD49,【記載例】シフト記号表!$C$5:$Y$46,23,FALSE))</f>
        <v>-</v>
      </c>
      <c r="AE51" s="137">
        <f>IF(AE49="","",VLOOKUP(AE49,【記載例】シフト記号表!$C$5:$Y$46,23,FALSE))</f>
        <v>2.9999999999999991</v>
      </c>
      <c r="AF51" s="137">
        <f>IF(AF49="","",VLOOKUP(AF49,【記載例】シフト記号表!$C$5:$Y$46,23,FALSE))</f>
        <v>1.9999999999999991</v>
      </c>
      <c r="AG51" s="139" t="str">
        <f>IF(AG49="","",VLOOKUP(AG49,【記載例】シフト記号表!$C$5:$Y$46,23,FALSE))</f>
        <v>-</v>
      </c>
      <c r="AH51" s="138">
        <f>IF(AH49="","",VLOOKUP(AH49,【記載例】シフト記号表!$C$5:$Y$46,23,FALSE))</f>
        <v>1.9999999999999991</v>
      </c>
      <c r="AI51" s="137">
        <f>IF(AI49="","",VLOOKUP(AI49,【記載例】シフト記号表!$C$5:$Y$46,23,FALSE))</f>
        <v>2.9999999999999991</v>
      </c>
      <c r="AJ51" s="137" t="str">
        <f>IF(AJ49="","",VLOOKUP(AJ49,【記載例】シフト記号表!$C$5:$Y$46,23,FALSE))</f>
        <v>-</v>
      </c>
      <c r="AK51" s="137">
        <f>IF(AK49="","",VLOOKUP(AK49,【記載例】シフト記号表!$C$5:$Y$46,23,FALSE))</f>
        <v>14</v>
      </c>
      <c r="AL51" s="137" t="str">
        <f>IF(AL49="","",VLOOKUP(AL49,【記載例】シフト記号表!$C$5:$Y$46,23,FALSE))</f>
        <v>-</v>
      </c>
      <c r="AM51" s="137">
        <f>IF(AM49="","",VLOOKUP(AM49,【記載例】シフト記号表!$C$5:$Y$46,23,FALSE))</f>
        <v>2.9999999999999991</v>
      </c>
      <c r="AN51" s="139" t="str">
        <f>IF(AN49="","",VLOOKUP(AN49,【記載例】シフト記号表!$C$5:$Y$46,23,FALSE))</f>
        <v>-</v>
      </c>
      <c r="AO51" s="138">
        <f>IF(AO49="","",VLOOKUP(AO49,【記載例】シフト記号表!$C$5:$Y$46,23,FALSE))</f>
        <v>1.9999999999999991</v>
      </c>
      <c r="AP51" s="137">
        <f>IF(AP49="","",VLOOKUP(AP49,【記載例】シフト記号表!$C$5:$Y$46,23,FALSE))</f>
        <v>2.9999999999999991</v>
      </c>
      <c r="AQ51" s="137" t="str">
        <f>IF(AQ49="","",VLOOKUP(AQ49,【記載例】シフト記号表!$C$5:$Y$46,23,FALSE))</f>
        <v>-</v>
      </c>
      <c r="AR51" s="137" t="str">
        <f>IF(AR49="","",VLOOKUP(AR49,【記載例】シフト記号表!$C$5:$Y$46,23,FALSE))</f>
        <v>-</v>
      </c>
      <c r="AS51" s="137">
        <f>IF(AS49="","",VLOOKUP(AS49,【記載例】シフト記号表!$C$5:$Y$46,23,FALSE))</f>
        <v>14</v>
      </c>
      <c r="AT51" s="137" t="str">
        <f>IF(AT49="","",VLOOKUP(AT49,【記載例】シフト記号表!$C$5:$Y$46,23,FALSE))</f>
        <v>-</v>
      </c>
      <c r="AU51" s="139">
        <f>IF(AU49="","",VLOOKUP(AU49,【記載例】シフト記号表!$C$5:$Y$46,23,FALSE))</f>
        <v>1.9999999999999991</v>
      </c>
      <c r="AV51" s="138">
        <f>IF(AV49="","",VLOOKUP(AV49,【記載例】シフト記号表!$C$5:$Y$46,23,FALSE))</f>
        <v>1.9999999999999991</v>
      </c>
      <c r="AW51" s="137" t="str">
        <f>IF(AW49="","",VLOOKUP(AW49,【記載例】シフト記号表!$C$5:$Y$46,23,FALSE))</f>
        <v>-</v>
      </c>
      <c r="AX51" s="137">
        <f>IF(AX49="","",VLOOKUP(AX49,【記載例】シフト記号表!$C$5:$Y$46,23,FALSE))</f>
        <v>2.9999999999999991</v>
      </c>
      <c r="AY51" s="137">
        <f>IF(AY49="","",VLOOKUP(AY49,【記載例】シフト記号表!$C$5:$Y$46,23,FALSE))</f>
        <v>1.9999999999999991</v>
      </c>
      <c r="AZ51" s="137" t="str">
        <f>IF(AZ49="","",VLOOKUP(AZ49,【記載例】シフト記号表!$C$5:$Y$46,23,FALSE))</f>
        <v>-</v>
      </c>
      <c r="BA51" s="137">
        <f>IF(BA49="","",VLOOKUP(BA49,【記載例】シフト記号表!$C$5:$Y$46,23,FALSE))</f>
        <v>14</v>
      </c>
      <c r="BB51" s="139" t="str">
        <f>IF(BB49="","",VLOOKUP(BB49,【記載例】シフト記号表!$C$5:$Y$46,23,FALSE))</f>
        <v>-</v>
      </c>
      <c r="BC51" s="138" t="str">
        <f>IF(BC49="","",VLOOKUP(BC49,【記載例】シフト記号表!$C$5:$Y$46,23,FALSE))</f>
        <v/>
      </c>
      <c r="BD51" s="137" t="str">
        <f>IF(BD49="","",VLOOKUP(BD49,【記載例】シフト記号表!$C$5:$Y$46,23,FALSE))</f>
        <v/>
      </c>
      <c r="BE51" s="160" t="str">
        <f>IF(BE49="","",VLOOKUP(BE49,【記載例】シフト記号表!$C$5:$Y$46,23,FALSE))</f>
        <v/>
      </c>
      <c r="BF51" s="1179">
        <f>IF($BI$3="計画",SUM(AA51:BB51),IF($BI$3="実績",SUM(AA51:BE51),""))</f>
        <v>86</v>
      </c>
      <c r="BG51" s="1180"/>
      <c r="BH51" s="1181">
        <f>IF($BI$3="計画",BF51/4,IF($BI$3="実績",(BF51/($BI$7/7)),""))</f>
        <v>21.5</v>
      </c>
      <c r="BI51" s="1182"/>
      <c r="BJ51" s="1146"/>
      <c r="BK51" s="1147"/>
      <c r="BL51" s="1147"/>
      <c r="BM51" s="1147"/>
      <c r="BN51" s="1148"/>
    </row>
    <row r="52" spans="2:66" ht="20.25" customHeight="1">
      <c r="B52" s="136"/>
      <c r="C52" s="1282"/>
      <c r="D52" s="1283" t="s">
        <v>336</v>
      </c>
      <c r="E52" s="1280"/>
      <c r="F52" s="1281"/>
      <c r="G52" s="1130"/>
      <c r="H52" s="1131"/>
      <c r="I52" s="124"/>
      <c r="J52" s="123"/>
      <c r="K52" s="124"/>
      <c r="L52" s="123"/>
      <c r="M52" s="1197"/>
      <c r="N52" s="1198"/>
      <c r="O52" s="1134"/>
      <c r="P52" s="1135"/>
      <c r="Q52" s="1135"/>
      <c r="R52" s="1131"/>
      <c r="S52" s="1201" t="s">
        <v>337</v>
      </c>
      <c r="T52" s="1202"/>
      <c r="U52" s="1203"/>
      <c r="V52" s="148" t="s">
        <v>123</v>
      </c>
      <c r="W52" s="147"/>
      <c r="X52" s="147"/>
      <c r="Y52" s="146"/>
      <c r="Z52" s="145"/>
      <c r="AA52" s="128" t="s">
        <v>310</v>
      </c>
      <c r="AB52" s="275" t="s">
        <v>309</v>
      </c>
      <c r="AC52" s="275" t="s">
        <v>245</v>
      </c>
      <c r="AD52" s="275" t="s">
        <v>314</v>
      </c>
      <c r="AE52" s="275" t="s">
        <v>245</v>
      </c>
      <c r="AF52" s="275" t="s">
        <v>245</v>
      </c>
      <c r="AG52" s="129" t="s">
        <v>310</v>
      </c>
      <c r="AH52" s="128" t="s">
        <v>309</v>
      </c>
      <c r="AI52" s="275" t="s">
        <v>309</v>
      </c>
      <c r="AJ52" s="275" t="s">
        <v>310</v>
      </c>
      <c r="AK52" s="275" t="s">
        <v>245</v>
      </c>
      <c r="AL52" s="275" t="s">
        <v>314</v>
      </c>
      <c r="AM52" s="275" t="s">
        <v>245</v>
      </c>
      <c r="AN52" s="129" t="s">
        <v>245</v>
      </c>
      <c r="AO52" s="128" t="s">
        <v>309</v>
      </c>
      <c r="AP52" s="275" t="s">
        <v>245</v>
      </c>
      <c r="AQ52" s="275" t="s">
        <v>309</v>
      </c>
      <c r="AR52" s="275" t="s">
        <v>309</v>
      </c>
      <c r="AS52" s="275" t="s">
        <v>245</v>
      </c>
      <c r="AT52" s="275" t="s">
        <v>314</v>
      </c>
      <c r="AU52" s="129" t="s">
        <v>245</v>
      </c>
      <c r="AV52" s="128" t="s">
        <v>309</v>
      </c>
      <c r="AW52" s="275" t="s">
        <v>310</v>
      </c>
      <c r="AX52" s="275" t="s">
        <v>245</v>
      </c>
      <c r="AY52" s="275" t="s">
        <v>309</v>
      </c>
      <c r="AZ52" s="275" t="s">
        <v>245</v>
      </c>
      <c r="BA52" s="275" t="s">
        <v>245</v>
      </c>
      <c r="BB52" s="129" t="s">
        <v>314</v>
      </c>
      <c r="BC52" s="128"/>
      <c r="BD52" s="275"/>
      <c r="BE52" s="274"/>
      <c r="BF52" s="1208"/>
      <c r="BG52" s="1209"/>
      <c r="BH52" s="1227"/>
      <c r="BI52" s="1228"/>
      <c r="BJ52" s="1225"/>
      <c r="BK52" s="1202"/>
      <c r="BL52" s="1202"/>
      <c r="BM52" s="1202"/>
      <c r="BN52" s="1226"/>
    </row>
    <row r="53" spans="2:66" ht="20.25" customHeight="1">
      <c r="B53" s="125">
        <f>B50+1</f>
        <v>12</v>
      </c>
      <c r="C53" s="1275"/>
      <c r="D53" s="1279"/>
      <c r="E53" s="1280"/>
      <c r="F53" s="1281"/>
      <c r="G53" s="1130" t="s">
        <v>109</v>
      </c>
      <c r="H53" s="1131"/>
      <c r="I53" s="124"/>
      <c r="J53" s="123"/>
      <c r="K53" s="124"/>
      <c r="L53" s="123"/>
      <c r="M53" s="1132" t="s">
        <v>313</v>
      </c>
      <c r="N53" s="1133"/>
      <c r="O53" s="1134" t="s">
        <v>306</v>
      </c>
      <c r="P53" s="1135"/>
      <c r="Q53" s="1135"/>
      <c r="R53" s="1131"/>
      <c r="S53" s="1204"/>
      <c r="T53" s="1144"/>
      <c r="U53" s="1205"/>
      <c r="V53" s="122" t="s">
        <v>122</v>
      </c>
      <c r="W53" s="121"/>
      <c r="X53" s="121"/>
      <c r="Y53" s="120"/>
      <c r="Z53" s="119"/>
      <c r="AA53" s="117">
        <f>IF(AA52="","",VLOOKUP(AA52,【記載例】シフト記号表!$C$5:$W$46,21,FALSE))</f>
        <v>5.9999999999999991</v>
      </c>
      <c r="AB53" s="116">
        <f>IF(AB52="","",VLOOKUP(AB52,【記載例】シフト記号表!$C$5:$W$46,21,FALSE))</f>
        <v>5.0000000000000009</v>
      </c>
      <c r="AC53" s="116" t="str">
        <f>IF(AC52="","",VLOOKUP(AC52,【記載例】シフト記号表!$C$5:$W$46,21,FALSE))</f>
        <v>-</v>
      </c>
      <c r="AD53" s="116">
        <f>IF(AD52="","",VLOOKUP(AD52,【記載例】シフト記号表!$C$5:$W$46,21,FALSE))</f>
        <v>2</v>
      </c>
      <c r="AE53" s="116" t="str">
        <f>IF(AE52="","",VLOOKUP(AE52,【記載例】シフト記号表!$C$5:$W$46,21,FALSE))</f>
        <v>-</v>
      </c>
      <c r="AF53" s="116" t="str">
        <f>IF(AF52="","",VLOOKUP(AF52,【記載例】シフト記号表!$C$5:$W$46,21,FALSE))</f>
        <v>-</v>
      </c>
      <c r="AG53" s="118">
        <f>IF(AG52="","",VLOOKUP(AG52,【記載例】シフト記号表!$C$5:$W$46,21,FALSE))</f>
        <v>5.9999999999999991</v>
      </c>
      <c r="AH53" s="117">
        <f>IF(AH52="","",VLOOKUP(AH52,【記載例】シフト記号表!$C$5:$W$46,21,FALSE))</f>
        <v>5.0000000000000009</v>
      </c>
      <c r="AI53" s="116">
        <f>IF(AI52="","",VLOOKUP(AI52,【記載例】シフト記号表!$C$5:$W$46,21,FALSE))</f>
        <v>5.0000000000000009</v>
      </c>
      <c r="AJ53" s="116">
        <f>IF(AJ52="","",VLOOKUP(AJ52,【記載例】シフト記号表!$C$5:$W$46,21,FALSE))</f>
        <v>5.9999999999999991</v>
      </c>
      <c r="AK53" s="116" t="str">
        <f>IF(AK52="","",VLOOKUP(AK52,【記載例】シフト記号表!$C$5:$W$46,21,FALSE))</f>
        <v>-</v>
      </c>
      <c r="AL53" s="116">
        <f>IF(AL52="","",VLOOKUP(AL52,【記載例】シフト記号表!$C$5:$W$46,21,FALSE))</f>
        <v>2</v>
      </c>
      <c r="AM53" s="116" t="str">
        <f>IF(AM52="","",VLOOKUP(AM52,【記載例】シフト記号表!$C$5:$W$46,21,FALSE))</f>
        <v>-</v>
      </c>
      <c r="AN53" s="118" t="str">
        <f>IF(AN52="","",VLOOKUP(AN52,【記載例】シフト記号表!$C$5:$W$46,21,FALSE))</f>
        <v>-</v>
      </c>
      <c r="AO53" s="117">
        <f>IF(AO52="","",VLOOKUP(AO52,【記載例】シフト記号表!$C$5:$W$46,21,FALSE))</f>
        <v>5.0000000000000009</v>
      </c>
      <c r="AP53" s="116" t="str">
        <f>IF(AP52="","",VLOOKUP(AP52,【記載例】シフト記号表!$C$5:$W$46,21,FALSE))</f>
        <v>-</v>
      </c>
      <c r="AQ53" s="116">
        <f>IF(AQ52="","",VLOOKUP(AQ52,【記載例】シフト記号表!$C$5:$W$46,21,FALSE))</f>
        <v>5.0000000000000009</v>
      </c>
      <c r="AR53" s="116">
        <f>IF(AR52="","",VLOOKUP(AR52,【記載例】シフト記号表!$C$5:$W$46,21,FALSE))</f>
        <v>5.0000000000000009</v>
      </c>
      <c r="AS53" s="116" t="str">
        <f>IF(AS52="","",VLOOKUP(AS52,【記載例】シフト記号表!$C$5:$W$46,21,FALSE))</f>
        <v>-</v>
      </c>
      <c r="AT53" s="116">
        <f>IF(AT52="","",VLOOKUP(AT52,【記載例】シフト記号表!$C$5:$W$46,21,FALSE))</f>
        <v>2</v>
      </c>
      <c r="AU53" s="118" t="str">
        <f>IF(AU52="","",VLOOKUP(AU52,【記載例】シフト記号表!$C$5:$W$46,21,FALSE))</f>
        <v>-</v>
      </c>
      <c r="AV53" s="117">
        <f>IF(AV52="","",VLOOKUP(AV52,【記載例】シフト記号表!$C$5:$W$46,21,FALSE))</f>
        <v>5.0000000000000009</v>
      </c>
      <c r="AW53" s="116">
        <f>IF(AW52="","",VLOOKUP(AW52,【記載例】シフト記号表!$C$5:$W$46,21,FALSE))</f>
        <v>5.9999999999999991</v>
      </c>
      <c r="AX53" s="116" t="str">
        <f>IF(AX52="","",VLOOKUP(AX52,【記載例】シフト記号表!$C$5:$W$46,21,FALSE))</f>
        <v>-</v>
      </c>
      <c r="AY53" s="116">
        <f>IF(AY52="","",VLOOKUP(AY52,【記載例】シフト記号表!$C$5:$W$46,21,FALSE))</f>
        <v>5.0000000000000009</v>
      </c>
      <c r="AZ53" s="116" t="str">
        <f>IF(AZ52="","",VLOOKUP(AZ52,【記載例】シフト記号表!$C$5:$W$46,21,FALSE))</f>
        <v>-</v>
      </c>
      <c r="BA53" s="116" t="str">
        <f>IF(BA52="","",VLOOKUP(BA52,【記載例】シフト記号表!$C$5:$W$46,21,FALSE))</f>
        <v>-</v>
      </c>
      <c r="BB53" s="118">
        <f>IF(BB52="","",VLOOKUP(BB52,【記載例】シフト記号表!$C$5:$W$46,21,FALSE))</f>
        <v>2</v>
      </c>
      <c r="BC53" s="117" t="str">
        <f>IF(BC52="","",VLOOKUP(BC52,【記載例】シフト記号表!$C$5:$W$46,21,FALSE))</f>
        <v/>
      </c>
      <c r="BD53" s="116" t="str">
        <f>IF(BD52="","",VLOOKUP(BD52,【記載例】シフト記号表!$C$5:$W$46,21,FALSE))</f>
        <v/>
      </c>
      <c r="BE53" s="273" t="str">
        <f>IF(BE52="","",VLOOKUP(BE52,【記載例】シフト記号表!$C$5:$W$46,21,FALSE))</f>
        <v/>
      </c>
      <c r="BF53" s="1136">
        <f>IF($BI$3="計画",SUM(AA53:BB53),IF($BI$3="実績",SUM(AA53:BE53),""))</f>
        <v>72</v>
      </c>
      <c r="BG53" s="1137"/>
      <c r="BH53" s="1138">
        <f>IF($BI$3="計画",BF53/4,IF($BI$3="実績",(BF53/($BI$7/7)),""))</f>
        <v>18</v>
      </c>
      <c r="BI53" s="1139"/>
      <c r="BJ53" s="1143"/>
      <c r="BK53" s="1144"/>
      <c r="BL53" s="1144"/>
      <c r="BM53" s="1144"/>
      <c r="BN53" s="1145"/>
    </row>
    <row r="54" spans="2:66" ht="20.25" customHeight="1">
      <c r="B54" s="144"/>
      <c r="C54" s="1275"/>
      <c r="D54" s="1279"/>
      <c r="E54" s="1280"/>
      <c r="F54" s="1281"/>
      <c r="G54" s="1105"/>
      <c r="H54" s="1106"/>
      <c r="I54" s="1107" t="str">
        <f>G53</f>
        <v>介護職員</v>
      </c>
      <c r="J54" s="1106"/>
      <c r="K54" s="1107" t="str">
        <f>M53</f>
        <v>A</v>
      </c>
      <c r="L54" s="1106"/>
      <c r="M54" s="1214"/>
      <c r="N54" s="1215"/>
      <c r="O54" s="1216"/>
      <c r="P54" s="1217"/>
      <c r="Q54" s="1217"/>
      <c r="R54" s="1218"/>
      <c r="S54" s="1206"/>
      <c r="T54" s="1147"/>
      <c r="U54" s="1207"/>
      <c r="V54" s="143" t="s">
        <v>121</v>
      </c>
      <c r="W54" s="142"/>
      <c r="X54" s="142"/>
      <c r="Y54" s="141"/>
      <c r="Z54" s="140"/>
      <c r="AA54" s="138">
        <f>IF(AA52="","",VLOOKUP(AA52,【記載例】シフト記号表!$C$5:$Y$46,23,FALSE))</f>
        <v>1.9999999999999991</v>
      </c>
      <c r="AB54" s="137">
        <f>IF(AB52="","",VLOOKUP(AB52,【記載例】シフト記号表!$C$5:$Y$46,23,FALSE))</f>
        <v>2.9999999999999991</v>
      </c>
      <c r="AC54" s="137" t="str">
        <f>IF(AC52="","",VLOOKUP(AC52,【記載例】シフト記号表!$C$5:$Y$46,23,FALSE))</f>
        <v>-</v>
      </c>
      <c r="AD54" s="137">
        <f>IF(AD52="","",VLOOKUP(AD52,【記載例】シフト記号表!$C$5:$Y$46,23,FALSE))</f>
        <v>14</v>
      </c>
      <c r="AE54" s="137" t="str">
        <f>IF(AE52="","",VLOOKUP(AE52,【記載例】シフト記号表!$C$5:$Y$46,23,FALSE))</f>
        <v>-</v>
      </c>
      <c r="AF54" s="137" t="str">
        <f>IF(AF52="","",VLOOKUP(AF52,【記載例】シフト記号表!$C$5:$Y$46,23,FALSE))</f>
        <v>-</v>
      </c>
      <c r="AG54" s="139">
        <f>IF(AG52="","",VLOOKUP(AG52,【記載例】シフト記号表!$C$5:$Y$46,23,FALSE))</f>
        <v>1.9999999999999991</v>
      </c>
      <c r="AH54" s="138">
        <f>IF(AH52="","",VLOOKUP(AH52,【記載例】シフト記号表!$C$5:$Y$46,23,FALSE))</f>
        <v>2.9999999999999991</v>
      </c>
      <c r="AI54" s="137">
        <f>IF(AI52="","",VLOOKUP(AI52,【記載例】シフト記号表!$C$5:$Y$46,23,FALSE))</f>
        <v>2.9999999999999991</v>
      </c>
      <c r="AJ54" s="137">
        <f>IF(AJ52="","",VLOOKUP(AJ52,【記載例】シフト記号表!$C$5:$Y$46,23,FALSE))</f>
        <v>1.9999999999999991</v>
      </c>
      <c r="AK54" s="137" t="str">
        <f>IF(AK52="","",VLOOKUP(AK52,【記載例】シフト記号表!$C$5:$Y$46,23,FALSE))</f>
        <v>-</v>
      </c>
      <c r="AL54" s="137">
        <f>IF(AL52="","",VLOOKUP(AL52,【記載例】シフト記号表!$C$5:$Y$46,23,FALSE))</f>
        <v>14</v>
      </c>
      <c r="AM54" s="137" t="str">
        <f>IF(AM52="","",VLOOKUP(AM52,【記載例】シフト記号表!$C$5:$Y$46,23,FALSE))</f>
        <v>-</v>
      </c>
      <c r="AN54" s="139" t="str">
        <f>IF(AN52="","",VLOOKUP(AN52,【記載例】シフト記号表!$C$5:$Y$46,23,FALSE))</f>
        <v>-</v>
      </c>
      <c r="AO54" s="138">
        <f>IF(AO52="","",VLOOKUP(AO52,【記載例】シフト記号表!$C$5:$Y$46,23,FALSE))</f>
        <v>2.9999999999999991</v>
      </c>
      <c r="AP54" s="137" t="str">
        <f>IF(AP52="","",VLOOKUP(AP52,【記載例】シフト記号表!$C$5:$Y$46,23,FALSE))</f>
        <v>-</v>
      </c>
      <c r="AQ54" s="137">
        <f>IF(AQ52="","",VLOOKUP(AQ52,【記載例】シフト記号表!$C$5:$Y$46,23,FALSE))</f>
        <v>2.9999999999999991</v>
      </c>
      <c r="AR54" s="137">
        <f>IF(AR52="","",VLOOKUP(AR52,【記載例】シフト記号表!$C$5:$Y$46,23,FALSE))</f>
        <v>2.9999999999999991</v>
      </c>
      <c r="AS54" s="137" t="str">
        <f>IF(AS52="","",VLOOKUP(AS52,【記載例】シフト記号表!$C$5:$Y$46,23,FALSE))</f>
        <v>-</v>
      </c>
      <c r="AT54" s="137">
        <f>IF(AT52="","",VLOOKUP(AT52,【記載例】シフト記号表!$C$5:$Y$46,23,FALSE))</f>
        <v>14</v>
      </c>
      <c r="AU54" s="139" t="str">
        <f>IF(AU52="","",VLOOKUP(AU52,【記載例】シフト記号表!$C$5:$Y$46,23,FALSE))</f>
        <v>-</v>
      </c>
      <c r="AV54" s="138">
        <f>IF(AV52="","",VLOOKUP(AV52,【記載例】シフト記号表!$C$5:$Y$46,23,FALSE))</f>
        <v>2.9999999999999991</v>
      </c>
      <c r="AW54" s="137">
        <f>IF(AW52="","",VLOOKUP(AW52,【記載例】シフト記号表!$C$5:$Y$46,23,FALSE))</f>
        <v>1.9999999999999991</v>
      </c>
      <c r="AX54" s="137" t="str">
        <f>IF(AX52="","",VLOOKUP(AX52,【記載例】シフト記号表!$C$5:$Y$46,23,FALSE))</f>
        <v>-</v>
      </c>
      <c r="AY54" s="137">
        <f>IF(AY52="","",VLOOKUP(AY52,【記載例】シフト記号表!$C$5:$Y$46,23,FALSE))</f>
        <v>2.9999999999999991</v>
      </c>
      <c r="AZ54" s="137" t="str">
        <f>IF(AZ52="","",VLOOKUP(AZ52,【記載例】シフト記号表!$C$5:$Y$46,23,FALSE))</f>
        <v>-</v>
      </c>
      <c r="BA54" s="137" t="str">
        <f>IF(BA52="","",VLOOKUP(BA52,【記載例】シフト記号表!$C$5:$Y$46,23,FALSE))</f>
        <v>-</v>
      </c>
      <c r="BB54" s="139">
        <f>IF(BB52="","",VLOOKUP(BB52,【記載例】シフト記号表!$C$5:$Y$46,23,FALSE))</f>
        <v>14</v>
      </c>
      <c r="BC54" s="138" t="str">
        <f>IF(BC52="","",VLOOKUP(BC52,【記載例】シフト記号表!$C$5:$Y$46,23,FALSE))</f>
        <v/>
      </c>
      <c r="BD54" s="137" t="str">
        <f>IF(BD52="","",VLOOKUP(BD52,【記載例】シフト記号表!$C$5:$Y$46,23,FALSE))</f>
        <v/>
      </c>
      <c r="BE54" s="160" t="str">
        <f>IF(BE52="","",VLOOKUP(BE52,【記載例】シフト記号表!$C$5:$Y$46,23,FALSE))</f>
        <v/>
      </c>
      <c r="BF54" s="1179">
        <f>IF($BI$3="計画",SUM(AA54:BB54),IF($BI$3="実績",SUM(AA54:BE54),""))</f>
        <v>88</v>
      </c>
      <c r="BG54" s="1180"/>
      <c r="BH54" s="1181">
        <f>IF($BI$3="計画",BF54/4,IF($BI$3="実績",(BF54/($BI$7/7)),""))</f>
        <v>22</v>
      </c>
      <c r="BI54" s="1182"/>
      <c r="BJ54" s="1146"/>
      <c r="BK54" s="1147"/>
      <c r="BL54" s="1147"/>
      <c r="BM54" s="1147"/>
      <c r="BN54" s="1148"/>
    </row>
    <row r="55" spans="2:66" ht="20.25" customHeight="1">
      <c r="B55" s="136"/>
      <c r="C55" s="1282"/>
      <c r="D55" s="1283" t="s">
        <v>336</v>
      </c>
      <c r="E55" s="1280"/>
      <c r="F55" s="1281"/>
      <c r="G55" s="1130"/>
      <c r="H55" s="1131"/>
      <c r="I55" s="124"/>
      <c r="J55" s="123"/>
      <c r="K55" s="124"/>
      <c r="L55" s="123"/>
      <c r="M55" s="1197"/>
      <c r="N55" s="1198"/>
      <c r="O55" s="1134"/>
      <c r="P55" s="1135"/>
      <c r="Q55" s="1135"/>
      <c r="R55" s="1131"/>
      <c r="S55" s="1201" t="s">
        <v>335</v>
      </c>
      <c r="T55" s="1202"/>
      <c r="U55" s="1203"/>
      <c r="V55" s="148" t="s">
        <v>123</v>
      </c>
      <c r="W55" s="147"/>
      <c r="X55" s="147"/>
      <c r="Y55" s="146"/>
      <c r="Z55" s="145"/>
      <c r="AA55" s="128" t="s">
        <v>245</v>
      </c>
      <c r="AB55" s="275" t="s">
        <v>310</v>
      </c>
      <c r="AC55" s="275" t="s">
        <v>309</v>
      </c>
      <c r="AD55" s="275" t="s">
        <v>245</v>
      </c>
      <c r="AE55" s="275" t="s">
        <v>309</v>
      </c>
      <c r="AF55" s="275" t="s">
        <v>309</v>
      </c>
      <c r="AG55" s="129" t="s">
        <v>245</v>
      </c>
      <c r="AH55" s="128" t="s">
        <v>245</v>
      </c>
      <c r="AI55" s="275" t="s">
        <v>310</v>
      </c>
      <c r="AJ55" s="275" t="s">
        <v>309</v>
      </c>
      <c r="AK55" s="275" t="s">
        <v>309</v>
      </c>
      <c r="AL55" s="275" t="s">
        <v>245</v>
      </c>
      <c r="AM55" s="275" t="s">
        <v>245</v>
      </c>
      <c r="AN55" s="129" t="s">
        <v>310</v>
      </c>
      <c r="AO55" s="128" t="s">
        <v>245</v>
      </c>
      <c r="AP55" s="275" t="s">
        <v>245</v>
      </c>
      <c r="AQ55" s="275" t="s">
        <v>310</v>
      </c>
      <c r="AR55" s="275" t="s">
        <v>310</v>
      </c>
      <c r="AS55" s="275" t="s">
        <v>309</v>
      </c>
      <c r="AT55" s="275" t="s">
        <v>245</v>
      </c>
      <c r="AU55" s="129" t="s">
        <v>309</v>
      </c>
      <c r="AV55" s="128" t="s">
        <v>245</v>
      </c>
      <c r="AW55" s="275" t="s">
        <v>309</v>
      </c>
      <c r="AX55" s="275" t="s">
        <v>309</v>
      </c>
      <c r="AY55" s="275" t="s">
        <v>245</v>
      </c>
      <c r="AZ55" s="275" t="s">
        <v>309</v>
      </c>
      <c r="BA55" s="275" t="s">
        <v>310</v>
      </c>
      <c r="BB55" s="129" t="s">
        <v>245</v>
      </c>
      <c r="BC55" s="128"/>
      <c r="BD55" s="275"/>
      <c r="BE55" s="274"/>
      <c r="BF55" s="1208"/>
      <c r="BG55" s="1209"/>
      <c r="BH55" s="1227"/>
      <c r="BI55" s="1228"/>
      <c r="BJ55" s="1225"/>
      <c r="BK55" s="1202"/>
      <c r="BL55" s="1202"/>
      <c r="BM55" s="1202"/>
      <c r="BN55" s="1226"/>
    </row>
    <row r="56" spans="2:66" ht="20.25" customHeight="1">
      <c r="B56" s="125">
        <f>B53+1</f>
        <v>13</v>
      </c>
      <c r="C56" s="1275"/>
      <c r="D56" s="1279"/>
      <c r="E56" s="1280"/>
      <c r="F56" s="1281"/>
      <c r="G56" s="1130" t="s">
        <v>109</v>
      </c>
      <c r="H56" s="1131"/>
      <c r="I56" s="124"/>
      <c r="J56" s="123"/>
      <c r="K56" s="124"/>
      <c r="L56" s="123"/>
      <c r="M56" s="1132" t="s">
        <v>307</v>
      </c>
      <c r="N56" s="1133"/>
      <c r="O56" s="1134" t="s">
        <v>306</v>
      </c>
      <c r="P56" s="1135"/>
      <c r="Q56" s="1135"/>
      <c r="R56" s="1131"/>
      <c r="S56" s="1204"/>
      <c r="T56" s="1144"/>
      <c r="U56" s="1205"/>
      <c r="V56" s="122" t="s">
        <v>122</v>
      </c>
      <c r="W56" s="121"/>
      <c r="X56" s="121"/>
      <c r="Y56" s="120"/>
      <c r="Z56" s="119"/>
      <c r="AA56" s="117" t="str">
        <f>IF(AA55="","",VLOOKUP(AA55,【記載例】シフト記号表!$C$5:$W$46,21,FALSE))</f>
        <v>-</v>
      </c>
      <c r="AB56" s="116">
        <f>IF(AB55="","",VLOOKUP(AB55,【記載例】シフト記号表!$C$5:$W$46,21,FALSE))</f>
        <v>5.9999999999999991</v>
      </c>
      <c r="AC56" s="116">
        <f>IF(AC55="","",VLOOKUP(AC55,【記載例】シフト記号表!$C$5:$W$46,21,FALSE))</f>
        <v>5.0000000000000009</v>
      </c>
      <c r="AD56" s="116" t="str">
        <f>IF(AD55="","",VLOOKUP(AD55,【記載例】シフト記号表!$C$5:$W$46,21,FALSE))</f>
        <v>-</v>
      </c>
      <c r="AE56" s="116">
        <f>IF(AE55="","",VLOOKUP(AE55,【記載例】シフト記号表!$C$5:$W$46,21,FALSE))</f>
        <v>5.0000000000000009</v>
      </c>
      <c r="AF56" s="116">
        <f>IF(AF55="","",VLOOKUP(AF55,【記載例】シフト記号表!$C$5:$W$46,21,FALSE))</f>
        <v>5.0000000000000009</v>
      </c>
      <c r="AG56" s="118" t="str">
        <f>IF(AG55="","",VLOOKUP(AG55,【記載例】シフト記号表!$C$5:$W$46,21,FALSE))</f>
        <v>-</v>
      </c>
      <c r="AH56" s="117" t="str">
        <f>IF(AH55="","",VLOOKUP(AH55,【記載例】シフト記号表!$C$5:$W$46,21,FALSE))</f>
        <v>-</v>
      </c>
      <c r="AI56" s="116">
        <f>IF(AI55="","",VLOOKUP(AI55,【記載例】シフト記号表!$C$5:$W$46,21,FALSE))</f>
        <v>5.9999999999999991</v>
      </c>
      <c r="AJ56" s="116">
        <f>IF(AJ55="","",VLOOKUP(AJ55,【記載例】シフト記号表!$C$5:$W$46,21,FALSE))</f>
        <v>5.0000000000000009</v>
      </c>
      <c r="AK56" s="116">
        <f>IF(AK55="","",VLOOKUP(AK55,【記載例】シフト記号表!$C$5:$W$46,21,FALSE))</f>
        <v>5.0000000000000009</v>
      </c>
      <c r="AL56" s="116" t="str">
        <f>IF(AL55="","",VLOOKUP(AL55,【記載例】シフト記号表!$C$5:$W$46,21,FALSE))</f>
        <v>-</v>
      </c>
      <c r="AM56" s="116" t="str">
        <f>IF(AM55="","",VLOOKUP(AM55,【記載例】シフト記号表!$C$5:$W$46,21,FALSE))</f>
        <v>-</v>
      </c>
      <c r="AN56" s="118">
        <f>IF(AN55="","",VLOOKUP(AN55,【記載例】シフト記号表!$C$5:$W$46,21,FALSE))</f>
        <v>5.9999999999999991</v>
      </c>
      <c r="AO56" s="117" t="str">
        <f>IF(AO55="","",VLOOKUP(AO55,【記載例】シフト記号表!$C$5:$W$46,21,FALSE))</f>
        <v>-</v>
      </c>
      <c r="AP56" s="116" t="str">
        <f>IF(AP55="","",VLOOKUP(AP55,【記載例】シフト記号表!$C$5:$W$46,21,FALSE))</f>
        <v>-</v>
      </c>
      <c r="AQ56" s="116">
        <f>IF(AQ55="","",VLOOKUP(AQ55,【記載例】シフト記号表!$C$5:$W$46,21,FALSE))</f>
        <v>5.9999999999999991</v>
      </c>
      <c r="AR56" s="116">
        <f>IF(AR55="","",VLOOKUP(AR55,【記載例】シフト記号表!$C$5:$W$46,21,FALSE))</f>
        <v>5.9999999999999991</v>
      </c>
      <c r="AS56" s="116">
        <f>IF(AS55="","",VLOOKUP(AS55,【記載例】シフト記号表!$C$5:$W$46,21,FALSE))</f>
        <v>5.0000000000000009</v>
      </c>
      <c r="AT56" s="116" t="str">
        <f>IF(AT55="","",VLOOKUP(AT55,【記載例】シフト記号表!$C$5:$W$46,21,FALSE))</f>
        <v>-</v>
      </c>
      <c r="AU56" s="118">
        <f>IF(AU55="","",VLOOKUP(AU55,【記載例】シフト記号表!$C$5:$W$46,21,FALSE))</f>
        <v>5.0000000000000009</v>
      </c>
      <c r="AV56" s="117" t="str">
        <f>IF(AV55="","",VLOOKUP(AV55,【記載例】シフト記号表!$C$5:$W$46,21,FALSE))</f>
        <v>-</v>
      </c>
      <c r="AW56" s="116">
        <f>IF(AW55="","",VLOOKUP(AW55,【記載例】シフト記号表!$C$5:$W$46,21,FALSE))</f>
        <v>5.0000000000000009</v>
      </c>
      <c r="AX56" s="116">
        <f>IF(AX55="","",VLOOKUP(AX55,【記載例】シフト記号表!$C$5:$W$46,21,FALSE))</f>
        <v>5.0000000000000009</v>
      </c>
      <c r="AY56" s="116" t="str">
        <f>IF(AY55="","",VLOOKUP(AY55,【記載例】シフト記号表!$C$5:$W$46,21,FALSE))</f>
        <v>-</v>
      </c>
      <c r="AZ56" s="116">
        <f>IF(AZ55="","",VLOOKUP(AZ55,【記載例】シフト記号表!$C$5:$W$46,21,FALSE))</f>
        <v>5.0000000000000009</v>
      </c>
      <c r="BA56" s="116">
        <f>IF(BA55="","",VLOOKUP(BA55,【記載例】シフト記号表!$C$5:$W$46,21,FALSE))</f>
        <v>5.9999999999999991</v>
      </c>
      <c r="BB56" s="118" t="str">
        <f>IF(BB55="","",VLOOKUP(BB55,【記載例】シフト記号表!$C$5:$W$46,21,FALSE))</f>
        <v>-</v>
      </c>
      <c r="BC56" s="117" t="str">
        <f>IF(BC55="","",VLOOKUP(BC55,【記載例】シフト記号表!$C$5:$W$46,21,FALSE))</f>
        <v/>
      </c>
      <c r="BD56" s="116" t="str">
        <f>IF(BD55="","",VLOOKUP(BD55,【記載例】シフト記号表!$C$5:$W$46,21,FALSE))</f>
        <v/>
      </c>
      <c r="BE56" s="273" t="str">
        <f>IF(BE55="","",VLOOKUP(BE55,【記載例】シフト記号表!$C$5:$W$46,21,FALSE))</f>
        <v/>
      </c>
      <c r="BF56" s="1136">
        <f>IF($BI$3="計画",SUM(AA56:BB56),IF($BI$3="実績",SUM(AA56:BE56),""))</f>
        <v>86</v>
      </c>
      <c r="BG56" s="1137"/>
      <c r="BH56" s="1138">
        <f>IF($BI$3="計画",BF56/4,IF($BI$3="実績",(BF56/($BI$7/7)),""))</f>
        <v>21.5</v>
      </c>
      <c r="BI56" s="1139"/>
      <c r="BJ56" s="1143"/>
      <c r="BK56" s="1144"/>
      <c r="BL56" s="1144"/>
      <c r="BM56" s="1144"/>
      <c r="BN56" s="1145"/>
    </row>
    <row r="57" spans="2:66" ht="20.25" customHeight="1">
      <c r="B57" s="144"/>
      <c r="C57" s="1275"/>
      <c r="D57" s="1279"/>
      <c r="E57" s="1280"/>
      <c r="F57" s="1281"/>
      <c r="G57" s="1105"/>
      <c r="H57" s="1106"/>
      <c r="I57" s="1107" t="str">
        <f>G56</f>
        <v>介護職員</v>
      </c>
      <c r="J57" s="1106"/>
      <c r="K57" s="1107" t="str">
        <f>M56</f>
        <v>C</v>
      </c>
      <c r="L57" s="1106"/>
      <c r="M57" s="1214"/>
      <c r="N57" s="1215"/>
      <c r="O57" s="1216"/>
      <c r="P57" s="1217"/>
      <c r="Q57" s="1217"/>
      <c r="R57" s="1218"/>
      <c r="S57" s="1206"/>
      <c r="T57" s="1147"/>
      <c r="U57" s="1207"/>
      <c r="V57" s="143" t="s">
        <v>121</v>
      </c>
      <c r="W57" s="142"/>
      <c r="X57" s="142"/>
      <c r="Y57" s="141"/>
      <c r="Z57" s="140"/>
      <c r="AA57" s="138" t="str">
        <f>IF(AA55="","",VLOOKUP(AA55,【記載例】シフト記号表!$C$5:$Y$46,23,FALSE))</f>
        <v>-</v>
      </c>
      <c r="AB57" s="137">
        <f>IF(AB55="","",VLOOKUP(AB55,【記載例】シフト記号表!$C$5:$Y$46,23,FALSE))</f>
        <v>1.9999999999999991</v>
      </c>
      <c r="AC57" s="137">
        <f>IF(AC55="","",VLOOKUP(AC55,【記載例】シフト記号表!$C$5:$Y$46,23,FALSE))</f>
        <v>2.9999999999999991</v>
      </c>
      <c r="AD57" s="137" t="str">
        <f>IF(AD55="","",VLOOKUP(AD55,【記載例】シフト記号表!$C$5:$Y$46,23,FALSE))</f>
        <v>-</v>
      </c>
      <c r="AE57" s="137">
        <f>IF(AE55="","",VLOOKUP(AE55,【記載例】シフト記号表!$C$5:$Y$46,23,FALSE))</f>
        <v>2.9999999999999991</v>
      </c>
      <c r="AF57" s="137">
        <f>IF(AF55="","",VLOOKUP(AF55,【記載例】シフト記号表!$C$5:$Y$46,23,FALSE))</f>
        <v>2.9999999999999991</v>
      </c>
      <c r="AG57" s="139" t="str">
        <f>IF(AG55="","",VLOOKUP(AG55,【記載例】シフト記号表!$C$5:$Y$46,23,FALSE))</f>
        <v>-</v>
      </c>
      <c r="AH57" s="138" t="str">
        <f>IF(AH55="","",VLOOKUP(AH55,【記載例】シフト記号表!$C$5:$Y$46,23,FALSE))</f>
        <v>-</v>
      </c>
      <c r="AI57" s="137">
        <f>IF(AI55="","",VLOOKUP(AI55,【記載例】シフト記号表!$C$5:$Y$46,23,FALSE))</f>
        <v>1.9999999999999991</v>
      </c>
      <c r="AJ57" s="137">
        <f>IF(AJ55="","",VLOOKUP(AJ55,【記載例】シフト記号表!$C$5:$Y$46,23,FALSE))</f>
        <v>2.9999999999999991</v>
      </c>
      <c r="AK57" s="137">
        <f>IF(AK55="","",VLOOKUP(AK55,【記載例】シフト記号表!$C$5:$Y$46,23,FALSE))</f>
        <v>2.9999999999999991</v>
      </c>
      <c r="AL57" s="137" t="str">
        <f>IF(AL55="","",VLOOKUP(AL55,【記載例】シフト記号表!$C$5:$Y$46,23,FALSE))</f>
        <v>-</v>
      </c>
      <c r="AM57" s="137" t="str">
        <f>IF(AM55="","",VLOOKUP(AM55,【記載例】シフト記号表!$C$5:$Y$46,23,FALSE))</f>
        <v>-</v>
      </c>
      <c r="AN57" s="139">
        <f>IF(AN55="","",VLOOKUP(AN55,【記載例】シフト記号表!$C$5:$Y$46,23,FALSE))</f>
        <v>1.9999999999999991</v>
      </c>
      <c r="AO57" s="138" t="str">
        <f>IF(AO55="","",VLOOKUP(AO55,【記載例】シフト記号表!$C$5:$Y$46,23,FALSE))</f>
        <v>-</v>
      </c>
      <c r="AP57" s="137" t="str">
        <f>IF(AP55="","",VLOOKUP(AP55,【記載例】シフト記号表!$C$5:$Y$46,23,FALSE))</f>
        <v>-</v>
      </c>
      <c r="AQ57" s="137">
        <f>IF(AQ55="","",VLOOKUP(AQ55,【記載例】シフト記号表!$C$5:$Y$46,23,FALSE))</f>
        <v>1.9999999999999991</v>
      </c>
      <c r="AR57" s="137">
        <f>IF(AR55="","",VLOOKUP(AR55,【記載例】シフト記号表!$C$5:$Y$46,23,FALSE))</f>
        <v>1.9999999999999991</v>
      </c>
      <c r="AS57" s="137">
        <f>IF(AS55="","",VLOOKUP(AS55,【記載例】シフト記号表!$C$5:$Y$46,23,FALSE))</f>
        <v>2.9999999999999991</v>
      </c>
      <c r="AT57" s="137" t="str">
        <f>IF(AT55="","",VLOOKUP(AT55,【記載例】シフト記号表!$C$5:$Y$46,23,FALSE))</f>
        <v>-</v>
      </c>
      <c r="AU57" s="139">
        <f>IF(AU55="","",VLOOKUP(AU55,【記載例】シフト記号表!$C$5:$Y$46,23,FALSE))</f>
        <v>2.9999999999999991</v>
      </c>
      <c r="AV57" s="138" t="str">
        <f>IF(AV55="","",VLOOKUP(AV55,【記載例】シフト記号表!$C$5:$Y$46,23,FALSE))</f>
        <v>-</v>
      </c>
      <c r="AW57" s="137">
        <f>IF(AW55="","",VLOOKUP(AW55,【記載例】シフト記号表!$C$5:$Y$46,23,FALSE))</f>
        <v>2.9999999999999991</v>
      </c>
      <c r="AX57" s="137">
        <f>IF(AX55="","",VLOOKUP(AX55,【記載例】シフト記号表!$C$5:$Y$46,23,FALSE))</f>
        <v>2.9999999999999991</v>
      </c>
      <c r="AY57" s="137" t="str">
        <f>IF(AY55="","",VLOOKUP(AY55,【記載例】シフト記号表!$C$5:$Y$46,23,FALSE))</f>
        <v>-</v>
      </c>
      <c r="AZ57" s="137">
        <f>IF(AZ55="","",VLOOKUP(AZ55,【記載例】シフト記号表!$C$5:$Y$46,23,FALSE))</f>
        <v>2.9999999999999991</v>
      </c>
      <c r="BA57" s="137">
        <f>IF(BA55="","",VLOOKUP(BA55,【記載例】シフト記号表!$C$5:$Y$46,23,FALSE))</f>
        <v>1.9999999999999991</v>
      </c>
      <c r="BB57" s="139" t="str">
        <f>IF(BB55="","",VLOOKUP(BB55,【記載例】シフト記号表!$C$5:$Y$46,23,FALSE))</f>
        <v>-</v>
      </c>
      <c r="BC57" s="138" t="str">
        <f>IF(BC55="","",VLOOKUP(BC55,【記載例】シフト記号表!$C$5:$Y$46,23,FALSE))</f>
        <v/>
      </c>
      <c r="BD57" s="137" t="str">
        <f>IF(BD55="","",VLOOKUP(BD55,【記載例】シフト記号表!$C$5:$Y$46,23,FALSE))</f>
        <v/>
      </c>
      <c r="BE57" s="160" t="str">
        <f>IF(BE55="","",VLOOKUP(BE55,【記載例】シフト記号表!$C$5:$Y$46,23,FALSE))</f>
        <v/>
      </c>
      <c r="BF57" s="1179">
        <f>IF($BI$3="計画",SUM(AA57:BB57),IF($BI$3="実績",SUM(AA57:BE57),""))</f>
        <v>41.999999999999993</v>
      </c>
      <c r="BG57" s="1180"/>
      <c r="BH57" s="1181">
        <f>IF($BI$3="計画",BF57/4,IF($BI$3="実績",(BF57/($BI$7/7)),""))</f>
        <v>10.499999999999998</v>
      </c>
      <c r="BI57" s="1182"/>
      <c r="BJ57" s="1146"/>
      <c r="BK57" s="1147"/>
      <c r="BL57" s="1147"/>
      <c r="BM57" s="1147"/>
      <c r="BN57" s="1148"/>
    </row>
    <row r="58" spans="2:66" ht="20.25" customHeight="1">
      <c r="B58" s="136"/>
      <c r="C58" s="1282" t="s">
        <v>320</v>
      </c>
      <c r="D58" s="1283" t="s">
        <v>330</v>
      </c>
      <c r="E58" s="1280"/>
      <c r="F58" s="1281"/>
      <c r="G58" s="1130"/>
      <c r="H58" s="1131"/>
      <c r="I58" s="124"/>
      <c r="J58" s="123"/>
      <c r="K58" s="124"/>
      <c r="L58" s="123"/>
      <c r="M58" s="1197"/>
      <c r="N58" s="1198"/>
      <c r="O58" s="1134"/>
      <c r="P58" s="1135"/>
      <c r="Q58" s="1135"/>
      <c r="R58" s="1131"/>
      <c r="S58" s="1201" t="s">
        <v>334</v>
      </c>
      <c r="T58" s="1202"/>
      <c r="U58" s="1203"/>
      <c r="V58" s="148" t="s">
        <v>123</v>
      </c>
      <c r="W58" s="147"/>
      <c r="X58" s="147"/>
      <c r="Y58" s="146"/>
      <c r="Z58" s="145"/>
      <c r="AA58" s="128" t="s">
        <v>309</v>
      </c>
      <c r="AB58" s="275" t="s">
        <v>309</v>
      </c>
      <c r="AC58" s="275" t="s">
        <v>245</v>
      </c>
      <c r="AD58" s="275" t="s">
        <v>245</v>
      </c>
      <c r="AE58" s="275" t="s">
        <v>314</v>
      </c>
      <c r="AF58" s="275" t="s">
        <v>245</v>
      </c>
      <c r="AG58" s="129" t="s">
        <v>310</v>
      </c>
      <c r="AH58" s="128" t="s">
        <v>310</v>
      </c>
      <c r="AI58" s="275" t="s">
        <v>245</v>
      </c>
      <c r="AJ58" s="275" t="s">
        <v>309</v>
      </c>
      <c r="AK58" s="275" t="s">
        <v>309</v>
      </c>
      <c r="AL58" s="275" t="s">
        <v>245</v>
      </c>
      <c r="AM58" s="275" t="s">
        <v>314</v>
      </c>
      <c r="AN58" s="129" t="s">
        <v>245</v>
      </c>
      <c r="AO58" s="128" t="s">
        <v>310</v>
      </c>
      <c r="AP58" s="275" t="s">
        <v>310</v>
      </c>
      <c r="AQ58" s="275" t="s">
        <v>245</v>
      </c>
      <c r="AR58" s="275" t="s">
        <v>309</v>
      </c>
      <c r="AS58" s="275" t="s">
        <v>245</v>
      </c>
      <c r="AT58" s="275" t="s">
        <v>245</v>
      </c>
      <c r="AU58" s="129" t="s">
        <v>314</v>
      </c>
      <c r="AV58" s="128" t="s">
        <v>245</v>
      </c>
      <c r="AW58" s="275" t="s">
        <v>310</v>
      </c>
      <c r="AX58" s="275" t="s">
        <v>310</v>
      </c>
      <c r="AY58" s="275" t="s">
        <v>245</v>
      </c>
      <c r="AZ58" s="275" t="s">
        <v>310</v>
      </c>
      <c r="BA58" s="275" t="s">
        <v>309</v>
      </c>
      <c r="BB58" s="129" t="s">
        <v>309</v>
      </c>
      <c r="BC58" s="128"/>
      <c r="BD58" s="275"/>
      <c r="BE58" s="274"/>
      <c r="BF58" s="1208"/>
      <c r="BG58" s="1209"/>
      <c r="BH58" s="1227"/>
      <c r="BI58" s="1228"/>
      <c r="BJ58" s="1225"/>
      <c r="BK58" s="1202"/>
      <c r="BL58" s="1202"/>
      <c r="BM58" s="1202"/>
      <c r="BN58" s="1226"/>
    </row>
    <row r="59" spans="2:66" ht="20.25" customHeight="1">
      <c r="B59" s="125">
        <f>B56+1</f>
        <v>14</v>
      </c>
      <c r="C59" s="1275"/>
      <c r="D59" s="1279"/>
      <c r="E59" s="1280"/>
      <c r="F59" s="1281"/>
      <c r="G59" s="1130" t="s">
        <v>109</v>
      </c>
      <c r="H59" s="1131"/>
      <c r="I59" s="124"/>
      <c r="J59" s="123"/>
      <c r="K59" s="124"/>
      <c r="L59" s="123"/>
      <c r="M59" s="1132" t="s">
        <v>313</v>
      </c>
      <c r="N59" s="1133"/>
      <c r="O59" s="1134" t="s">
        <v>306</v>
      </c>
      <c r="P59" s="1135"/>
      <c r="Q59" s="1135"/>
      <c r="R59" s="1131"/>
      <c r="S59" s="1204"/>
      <c r="T59" s="1144"/>
      <c r="U59" s="1205"/>
      <c r="V59" s="122" t="s">
        <v>122</v>
      </c>
      <c r="W59" s="121"/>
      <c r="X59" s="121"/>
      <c r="Y59" s="120"/>
      <c r="Z59" s="119"/>
      <c r="AA59" s="117">
        <f>IF(AA58="","",VLOOKUP(AA58,【記載例】シフト記号表!$C$5:$W$46,21,FALSE))</f>
        <v>5.0000000000000009</v>
      </c>
      <c r="AB59" s="116">
        <f>IF(AB58="","",VLOOKUP(AB58,【記載例】シフト記号表!$C$5:$W$46,21,FALSE))</f>
        <v>5.0000000000000009</v>
      </c>
      <c r="AC59" s="116" t="str">
        <f>IF(AC58="","",VLOOKUP(AC58,【記載例】シフト記号表!$C$5:$W$46,21,FALSE))</f>
        <v>-</v>
      </c>
      <c r="AD59" s="116" t="str">
        <f>IF(AD58="","",VLOOKUP(AD58,【記載例】シフト記号表!$C$5:$W$46,21,FALSE))</f>
        <v>-</v>
      </c>
      <c r="AE59" s="116">
        <f>IF(AE58="","",VLOOKUP(AE58,【記載例】シフト記号表!$C$5:$W$46,21,FALSE))</f>
        <v>2</v>
      </c>
      <c r="AF59" s="116" t="str">
        <f>IF(AF58="","",VLOOKUP(AF58,【記載例】シフト記号表!$C$5:$W$46,21,FALSE))</f>
        <v>-</v>
      </c>
      <c r="AG59" s="118">
        <f>IF(AG58="","",VLOOKUP(AG58,【記載例】シフト記号表!$C$5:$W$46,21,FALSE))</f>
        <v>5.9999999999999991</v>
      </c>
      <c r="AH59" s="117">
        <f>IF(AH58="","",VLOOKUP(AH58,【記載例】シフト記号表!$C$5:$W$46,21,FALSE))</f>
        <v>5.9999999999999991</v>
      </c>
      <c r="AI59" s="116" t="str">
        <f>IF(AI58="","",VLOOKUP(AI58,【記載例】シフト記号表!$C$5:$W$46,21,FALSE))</f>
        <v>-</v>
      </c>
      <c r="AJ59" s="116">
        <f>IF(AJ58="","",VLOOKUP(AJ58,【記載例】シフト記号表!$C$5:$W$46,21,FALSE))</f>
        <v>5.0000000000000009</v>
      </c>
      <c r="AK59" s="116">
        <f>IF(AK58="","",VLOOKUP(AK58,【記載例】シフト記号表!$C$5:$W$46,21,FALSE))</f>
        <v>5.0000000000000009</v>
      </c>
      <c r="AL59" s="116" t="str">
        <f>IF(AL58="","",VLOOKUP(AL58,【記載例】シフト記号表!$C$5:$W$46,21,FALSE))</f>
        <v>-</v>
      </c>
      <c r="AM59" s="116">
        <f>IF(AM58="","",VLOOKUP(AM58,【記載例】シフト記号表!$C$5:$W$46,21,FALSE))</f>
        <v>2</v>
      </c>
      <c r="AN59" s="118" t="str">
        <f>IF(AN58="","",VLOOKUP(AN58,【記載例】シフト記号表!$C$5:$W$46,21,FALSE))</f>
        <v>-</v>
      </c>
      <c r="AO59" s="117">
        <f>IF(AO58="","",VLOOKUP(AO58,【記載例】シフト記号表!$C$5:$W$46,21,FALSE))</f>
        <v>5.9999999999999991</v>
      </c>
      <c r="AP59" s="116">
        <f>IF(AP58="","",VLOOKUP(AP58,【記載例】シフト記号表!$C$5:$W$46,21,FALSE))</f>
        <v>5.9999999999999991</v>
      </c>
      <c r="AQ59" s="116" t="str">
        <f>IF(AQ58="","",VLOOKUP(AQ58,【記載例】シフト記号表!$C$5:$W$46,21,FALSE))</f>
        <v>-</v>
      </c>
      <c r="AR59" s="116">
        <f>IF(AR58="","",VLOOKUP(AR58,【記載例】シフト記号表!$C$5:$W$46,21,FALSE))</f>
        <v>5.0000000000000009</v>
      </c>
      <c r="AS59" s="116" t="str">
        <f>IF(AS58="","",VLOOKUP(AS58,【記載例】シフト記号表!$C$5:$W$46,21,FALSE))</f>
        <v>-</v>
      </c>
      <c r="AT59" s="116" t="str">
        <f>IF(AT58="","",VLOOKUP(AT58,【記載例】シフト記号表!$C$5:$W$46,21,FALSE))</f>
        <v>-</v>
      </c>
      <c r="AU59" s="118">
        <f>IF(AU58="","",VLOOKUP(AU58,【記載例】シフト記号表!$C$5:$W$46,21,FALSE))</f>
        <v>2</v>
      </c>
      <c r="AV59" s="117" t="str">
        <f>IF(AV58="","",VLOOKUP(AV58,【記載例】シフト記号表!$C$5:$W$46,21,FALSE))</f>
        <v>-</v>
      </c>
      <c r="AW59" s="116">
        <f>IF(AW58="","",VLOOKUP(AW58,【記載例】シフト記号表!$C$5:$W$46,21,FALSE))</f>
        <v>5.9999999999999991</v>
      </c>
      <c r="AX59" s="116">
        <f>IF(AX58="","",VLOOKUP(AX58,【記載例】シフト記号表!$C$5:$W$46,21,FALSE))</f>
        <v>5.9999999999999991</v>
      </c>
      <c r="AY59" s="116" t="str">
        <f>IF(AY58="","",VLOOKUP(AY58,【記載例】シフト記号表!$C$5:$W$46,21,FALSE))</f>
        <v>-</v>
      </c>
      <c r="AZ59" s="116">
        <f>IF(AZ58="","",VLOOKUP(AZ58,【記載例】シフト記号表!$C$5:$W$46,21,FALSE))</f>
        <v>5.9999999999999991</v>
      </c>
      <c r="BA59" s="116">
        <f>IF(BA58="","",VLOOKUP(BA58,【記載例】シフト記号表!$C$5:$W$46,21,FALSE))</f>
        <v>5.0000000000000009</v>
      </c>
      <c r="BB59" s="118">
        <f>IF(BB58="","",VLOOKUP(BB58,【記載例】シフト記号表!$C$5:$W$46,21,FALSE))</f>
        <v>5.0000000000000009</v>
      </c>
      <c r="BC59" s="117" t="str">
        <f>IF(BC58="","",VLOOKUP(BC58,【記載例】シフト記号表!$C$5:$W$46,21,FALSE))</f>
        <v/>
      </c>
      <c r="BD59" s="116" t="str">
        <f>IF(BD58="","",VLOOKUP(BD58,【記載例】シフト記号表!$C$5:$W$46,21,FALSE))</f>
        <v/>
      </c>
      <c r="BE59" s="273" t="str">
        <f>IF(BE58="","",VLOOKUP(BE58,【記載例】シフト記号表!$C$5:$W$46,21,FALSE))</f>
        <v/>
      </c>
      <c r="BF59" s="1136">
        <f>IF($BI$3="計画",SUM(AA59:BB59),IF($BI$3="実績",SUM(AA59:BE59),""))</f>
        <v>83</v>
      </c>
      <c r="BG59" s="1137"/>
      <c r="BH59" s="1138">
        <f>IF($BI$3="計画",BF59/4,IF($BI$3="実績",(BF59/($BI$7/7)),""))</f>
        <v>20.75</v>
      </c>
      <c r="BI59" s="1139"/>
      <c r="BJ59" s="1143"/>
      <c r="BK59" s="1144"/>
      <c r="BL59" s="1144"/>
      <c r="BM59" s="1144"/>
      <c r="BN59" s="1145"/>
    </row>
    <row r="60" spans="2:66" ht="20.25" customHeight="1">
      <c r="B60" s="144"/>
      <c r="C60" s="1275"/>
      <c r="D60" s="1279"/>
      <c r="E60" s="1280"/>
      <c r="F60" s="1281"/>
      <c r="G60" s="1105"/>
      <c r="H60" s="1106"/>
      <c r="I60" s="1107" t="str">
        <f>G59</f>
        <v>介護職員</v>
      </c>
      <c r="J60" s="1106"/>
      <c r="K60" s="1107" t="str">
        <f>M59</f>
        <v>A</v>
      </c>
      <c r="L60" s="1106"/>
      <c r="M60" s="1214"/>
      <c r="N60" s="1215"/>
      <c r="O60" s="1216"/>
      <c r="P60" s="1217"/>
      <c r="Q60" s="1217"/>
      <c r="R60" s="1218"/>
      <c r="S60" s="1206"/>
      <c r="T60" s="1147"/>
      <c r="U60" s="1207"/>
      <c r="V60" s="143" t="s">
        <v>121</v>
      </c>
      <c r="W60" s="142"/>
      <c r="X60" s="142"/>
      <c r="Y60" s="141"/>
      <c r="Z60" s="140"/>
      <c r="AA60" s="138">
        <f>IF(AA58="","",VLOOKUP(AA58,【記載例】シフト記号表!$C$5:$Y$46,23,FALSE))</f>
        <v>2.9999999999999991</v>
      </c>
      <c r="AB60" s="137">
        <f>IF(AB58="","",VLOOKUP(AB58,【記載例】シフト記号表!$C$5:$Y$46,23,FALSE))</f>
        <v>2.9999999999999991</v>
      </c>
      <c r="AC60" s="137" t="str">
        <f>IF(AC58="","",VLOOKUP(AC58,【記載例】シフト記号表!$C$5:$Y$46,23,FALSE))</f>
        <v>-</v>
      </c>
      <c r="AD60" s="137" t="str">
        <f>IF(AD58="","",VLOOKUP(AD58,【記載例】シフト記号表!$C$5:$Y$46,23,FALSE))</f>
        <v>-</v>
      </c>
      <c r="AE60" s="137">
        <f>IF(AE58="","",VLOOKUP(AE58,【記載例】シフト記号表!$C$5:$Y$46,23,FALSE))</f>
        <v>14</v>
      </c>
      <c r="AF60" s="137" t="str">
        <f>IF(AF58="","",VLOOKUP(AF58,【記載例】シフト記号表!$C$5:$Y$46,23,FALSE))</f>
        <v>-</v>
      </c>
      <c r="AG60" s="139">
        <f>IF(AG58="","",VLOOKUP(AG58,【記載例】シフト記号表!$C$5:$Y$46,23,FALSE))</f>
        <v>1.9999999999999991</v>
      </c>
      <c r="AH60" s="138">
        <f>IF(AH58="","",VLOOKUP(AH58,【記載例】シフト記号表!$C$5:$Y$46,23,FALSE))</f>
        <v>1.9999999999999991</v>
      </c>
      <c r="AI60" s="137" t="str">
        <f>IF(AI58="","",VLOOKUP(AI58,【記載例】シフト記号表!$C$5:$Y$46,23,FALSE))</f>
        <v>-</v>
      </c>
      <c r="AJ60" s="137">
        <f>IF(AJ58="","",VLOOKUP(AJ58,【記載例】シフト記号表!$C$5:$Y$46,23,FALSE))</f>
        <v>2.9999999999999991</v>
      </c>
      <c r="AK60" s="137">
        <f>IF(AK58="","",VLOOKUP(AK58,【記載例】シフト記号表!$C$5:$Y$46,23,FALSE))</f>
        <v>2.9999999999999991</v>
      </c>
      <c r="AL60" s="137" t="str">
        <f>IF(AL58="","",VLOOKUP(AL58,【記載例】シフト記号表!$C$5:$Y$46,23,FALSE))</f>
        <v>-</v>
      </c>
      <c r="AM60" s="137">
        <f>IF(AM58="","",VLOOKUP(AM58,【記載例】シフト記号表!$C$5:$Y$46,23,FALSE))</f>
        <v>14</v>
      </c>
      <c r="AN60" s="139" t="str">
        <f>IF(AN58="","",VLOOKUP(AN58,【記載例】シフト記号表!$C$5:$Y$46,23,FALSE))</f>
        <v>-</v>
      </c>
      <c r="AO60" s="138">
        <f>IF(AO58="","",VLOOKUP(AO58,【記載例】シフト記号表!$C$5:$Y$46,23,FALSE))</f>
        <v>1.9999999999999991</v>
      </c>
      <c r="AP60" s="137">
        <f>IF(AP58="","",VLOOKUP(AP58,【記載例】シフト記号表!$C$5:$Y$46,23,FALSE))</f>
        <v>1.9999999999999991</v>
      </c>
      <c r="AQ60" s="137" t="str">
        <f>IF(AQ58="","",VLOOKUP(AQ58,【記載例】シフト記号表!$C$5:$Y$46,23,FALSE))</f>
        <v>-</v>
      </c>
      <c r="AR60" s="137">
        <f>IF(AR58="","",VLOOKUP(AR58,【記載例】シフト記号表!$C$5:$Y$46,23,FALSE))</f>
        <v>2.9999999999999991</v>
      </c>
      <c r="AS60" s="137" t="str">
        <f>IF(AS58="","",VLOOKUP(AS58,【記載例】シフト記号表!$C$5:$Y$46,23,FALSE))</f>
        <v>-</v>
      </c>
      <c r="AT60" s="137" t="str">
        <f>IF(AT58="","",VLOOKUP(AT58,【記載例】シフト記号表!$C$5:$Y$46,23,FALSE))</f>
        <v>-</v>
      </c>
      <c r="AU60" s="139">
        <f>IF(AU58="","",VLOOKUP(AU58,【記載例】シフト記号表!$C$5:$Y$46,23,FALSE))</f>
        <v>14</v>
      </c>
      <c r="AV60" s="138" t="str">
        <f>IF(AV58="","",VLOOKUP(AV58,【記載例】シフト記号表!$C$5:$Y$46,23,FALSE))</f>
        <v>-</v>
      </c>
      <c r="AW60" s="137">
        <f>IF(AW58="","",VLOOKUP(AW58,【記載例】シフト記号表!$C$5:$Y$46,23,FALSE))</f>
        <v>1.9999999999999991</v>
      </c>
      <c r="AX60" s="137">
        <f>IF(AX58="","",VLOOKUP(AX58,【記載例】シフト記号表!$C$5:$Y$46,23,FALSE))</f>
        <v>1.9999999999999991</v>
      </c>
      <c r="AY60" s="137" t="str">
        <f>IF(AY58="","",VLOOKUP(AY58,【記載例】シフト記号表!$C$5:$Y$46,23,FALSE))</f>
        <v>-</v>
      </c>
      <c r="AZ60" s="137">
        <f>IF(AZ58="","",VLOOKUP(AZ58,【記載例】シフト記号表!$C$5:$Y$46,23,FALSE))</f>
        <v>1.9999999999999991</v>
      </c>
      <c r="BA60" s="137">
        <f>IF(BA58="","",VLOOKUP(BA58,【記載例】シフト記号表!$C$5:$Y$46,23,FALSE))</f>
        <v>2.9999999999999991</v>
      </c>
      <c r="BB60" s="139">
        <f>IF(BB58="","",VLOOKUP(BB58,【記載例】シフト記号表!$C$5:$Y$46,23,FALSE))</f>
        <v>2.9999999999999991</v>
      </c>
      <c r="BC60" s="138" t="str">
        <f>IF(BC58="","",VLOOKUP(BC58,【記載例】シフト記号表!$C$5:$Y$46,23,FALSE))</f>
        <v/>
      </c>
      <c r="BD60" s="137" t="str">
        <f>IF(BD58="","",VLOOKUP(BD58,【記載例】シフト記号表!$C$5:$Y$46,23,FALSE))</f>
        <v/>
      </c>
      <c r="BE60" s="160" t="str">
        <f>IF(BE58="","",VLOOKUP(BE58,【記載例】シフト記号表!$C$5:$Y$46,23,FALSE))</f>
        <v/>
      </c>
      <c r="BF60" s="1179">
        <f>IF($BI$3="計画",SUM(AA60:BB60),IF($BI$3="実績",SUM(AA60:BE60),""))</f>
        <v>77</v>
      </c>
      <c r="BG60" s="1180"/>
      <c r="BH60" s="1181">
        <f>IF($BI$3="計画",BF60/4,IF($BI$3="実績",(BF60/($BI$7/7)),""))</f>
        <v>19.25</v>
      </c>
      <c r="BI60" s="1182"/>
      <c r="BJ60" s="1146"/>
      <c r="BK60" s="1147"/>
      <c r="BL60" s="1147"/>
      <c r="BM60" s="1147"/>
      <c r="BN60" s="1148"/>
    </row>
    <row r="61" spans="2:66" ht="20.25" customHeight="1">
      <c r="B61" s="136"/>
      <c r="C61" s="1282"/>
      <c r="D61" s="1283" t="s">
        <v>330</v>
      </c>
      <c r="E61" s="1280"/>
      <c r="F61" s="1281"/>
      <c r="G61" s="1130"/>
      <c r="H61" s="1131"/>
      <c r="I61" s="124"/>
      <c r="J61" s="123"/>
      <c r="K61" s="124"/>
      <c r="L61" s="123"/>
      <c r="M61" s="1197"/>
      <c r="N61" s="1198"/>
      <c r="O61" s="1134"/>
      <c r="P61" s="1135"/>
      <c r="Q61" s="1135"/>
      <c r="R61" s="1131"/>
      <c r="S61" s="1201" t="s">
        <v>333</v>
      </c>
      <c r="T61" s="1202"/>
      <c r="U61" s="1203"/>
      <c r="V61" s="148" t="s">
        <v>123</v>
      </c>
      <c r="W61" s="147"/>
      <c r="X61" s="147"/>
      <c r="Y61" s="146"/>
      <c r="Z61" s="145"/>
      <c r="AA61" s="128" t="s">
        <v>245</v>
      </c>
      <c r="AB61" s="275" t="s">
        <v>310</v>
      </c>
      <c r="AC61" s="275" t="s">
        <v>309</v>
      </c>
      <c r="AD61" s="275" t="s">
        <v>309</v>
      </c>
      <c r="AE61" s="275" t="s">
        <v>245</v>
      </c>
      <c r="AF61" s="275" t="s">
        <v>314</v>
      </c>
      <c r="AG61" s="129" t="s">
        <v>245</v>
      </c>
      <c r="AH61" s="128" t="s">
        <v>309</v>
      </c>
      <c r="AI61" s="275" t="s">
        <v>245</v>
      </c>
      <c r="AJ61" s="275" t="s">
        <v>309</v>
      </c>
      <c r="AK61" s="275" t="s">
        <v>309</v>
      </c>
      <c r="AL61" s="275" t="s">
        <v>245</v>
      </c>
      <c r="AM61" s="275" t="s">
        <v>245</v>
      </c>
      <c r="AN61" s="129" t="s">
        <v>314</v>
      </c>
      <c r="AO61" s="128" t="s">
        <v>245</v>
      </c>
      <c r="AP61" s="275" t="s">
        <v>309</v>
      </c>
      <c r="AQ61" s="275" t="s">
        <v>309</v>
      </c>
      <c r="AR61" s="275" t="s">
        <v>309</v>
      </c>
      <c r="AS61" s="275" t="s">
        <v>310</v>
      </c>
      <c r="AT61" s="275" t="s">
        <v>310</v>
      </c>
      <c r="AU61" s="129" t="s">
        <v>245</v>
      </c>
      <c r="AV61" s="128" t="s">
        <v>314</v>
      </c>
      <c r="AW61" s="275" t="s">
        <v>245</v>
      </c>
      <c r="AX61" s="275" t="s">
        <v>310</v>
      </c>
      <c r="AY61" s="275" t="s">
        <v>309</v>
      </c>
      <c r="AZ61" s="275" t="s">
        <v>245</v>
      </c>
      <c r="BA61" s="275" t="s">
        <v>245</v>
      </c>
      <c r="BB61" s="129" t="s">
        <v>310</v>
      </c>
      <c r="BC61" s="128"/>
      <c r="BD61" s="275"/>
      <c r="BE61" s="274"/>
      <c r="BF61" s="1208"/>
      <c r="BG61" s="1209"/>
      <c r="BH61" s="1227"/>
      <c r="BI61" s="1228"/>
      <c r="BJ61" s="1225"/>
      <c r="BK61" s="1202"/>
      <c r="BL61" s="1202"/>
      <c r="BM61" s="1202"/>
      <c r="BN61" s="1226"/>
    </row>
    <row r="62" spans="2:66" ht="20.25" customHeight="1">
      <c r="B62" s="125">
        <f>B59+1</f>
        <v>15</v>
      </c>
      <c r="C62" s="1275"/>
      <c r="D62" s="1279"/>
      <c r="E62" s="1280"/>
      <c r="F62" s="1281"/>
      <c r="G62" s="1130" t="s">
        <v>109</v>
      </c>
      <c r="H62" s="1131"/>
      <c r="I62" s="124"/>
      <c r="J62" s="123"/>
      <c r="K62" s="124"/>
      <c r="L62" s="123"/>
      <c r="M62" s="1132" t="s">
        <v>313</v>
      </c>
      <c r="N62" s="1133"/>
      <c r="O62" s="1134" t="s">
        <v>306</v>
      </c>
      <c r="P62" s="1135"/>
      <c r="Q62" s="1135"/>
      <c r="R62" s="1131"/>
      <c r="S62" s="1204"/>
      <c r="T62" s="1144"/>
      <c r="U62" s="1205"/>
      <c r="V62" s="122" t="s">
        <v>122</v>
      </c>
      <c r="W62" s="121"/>
      <c r="X62" s="121"/>
      <c r="Y62" s="120"/>
      <c r="Z62" s="119"/>
      <c r="AA62" s="117" t="str">
        <f>IF(AA61="","",VLOOKUP(AA61,【記載例】シフト記号表!$C$5:$W$46,21,FALSE))</f>
        <v>-</v>
      </c>
      <c r="AB62" s="116">
        <f>IF(AB61="","",VLOOKUP(AB61,【記載例】シフト記号表!$C$5:$W$46,21,FALSE))</f>
        <v>5.9999999999999991</v>
      </c>
      <c r="AC62" s="116">
        <f>IF(AC61="","",VLOOKUP(AC61,【記載例】シフト記号表!$C$5:$W$46,21,FALSE))</f>
        <v>5.0000000000000009</v>
      </c>
      <c r="AD62" s="116">
        <f>IF(AD61="","",VLOOKUP(AD61,【記載例】シフト記号表!$C$5:$W$46,21,FALSE))</f>
        <v>5.0000000000000009</v>
      </c>
      <c r="AE62" s="116" t="str">
        <f>IF(AE61="","",VLOOKUP(AE61,【記載例】シフト記号表!$C$5:$W$46,21,FALSE))</f>
        <v>-</v>
      </c>
      <c r="AF62" s="116">
        <f>IF(AF61="","",VLOOKUP(AF61,【記載例】シフト記号表!$C$5:$W$46,21,FALSE))</f>
        <v>2</v>
      </c>
      <c r="AG62" s="118" t="str">
        <f>IF(AG61="","",VLOOKUP(AG61,【記載例】シフト記号表!$C$5:$W$46,21,FALSE))</f>
        <v>-</v>
      </c>
      <c r="AH62" s="117">
        <f>IF(AH61="","",VLOOKUP(AH61,【記載例】シフト記号表!$C$5:$W$46,21,FALSE))</f>
        <v>5.0000000000000009</v>
      </c>
      <c r="AI62" s="116" t="str">
        <f>IF(AI61="","",VLOOKUP(AI61,【記載例】シフト記号表!$C$5:$W$46,21,FALSE))</f>
        <v>-</v>
      </c>
      <c r="AJ62" s="116">
        <f>IF(AJ61="","",VLOOKUP(AJ61,【記載例】シフト記号表!$C$5:$W$46,21,FALSE))</f>
        <v>5.0000000000000009</v>
      </c>
      <c r="AK62" s="116">
        <f>IF(AK61="","",VLOOKUP(AK61,【記載例】シフト記号表!$C$5:$W$46,21,FALSE))</f>
        <v>5.0000000000000009</v>
      </c>
      <c r="AL62" s="116" t="str">
        <f>IF(AL61="","",VLOOKUP(AL61,【記載例】シフト記号表!$C$5:$W$46,21,FALSE))</f>
        <v>-</v>
      </c>
      <c r="AM62" s="116" t="str">
        <f>IF(AM61="","",VLOOKUP(AM61,【記載例】シフト記号表!$C$5:$W$46,21,FALSE))</f>
        <v>-</v>
      </c>
      <c r="AN62" s="118">
        <f>IF(AN61="","",VLOOKUP(AN61,【記載例】シフト記号表!$C$5:$W$46,21,FALSE))</f>
        <v>2</v>
      </c>
      <c r="AO62" s="117" t="str">
        <f>IF(AO61="","",VLOOKUP(AO61,【記載例】シフト記号表!$C$5:$W$46,21,FALSE))</f>
        <v>-</v>
      </c>
      <c r="AP62" s="116">
        <f>IF(AP61="","",VLOOKUP(AP61,【記載例】シフト記号表!$C$5:$W$46,21,FALSE))</f>
        <v>5.0000000000000009</v>
      </c>
      <c r="AQ62" s="116">
        <f>IF(AQ61="","",VLOOKUP(AQ61,【記載例】シフト記号表!$C$5:$W$46,21,FALSE))</f>
        <v>5.0000000000000009</v>
      </c>
      <c r="AR62" s="116">
        <f>IF(AR61="","",VLOOKUP(AR61,【記載例】シフト記号表!$C$5:$W$46,21,FALSE))</f>
        <v>5.0000000000000009</v>
      </c>
      <c r="AS62" s="116">
        <f>IF(AS61="","",VLOOKUP(AS61,【記載例】シフト記号表!$C$5:$W$46,21,FALSE))</f>
        <v>5.9999999999999991</v>
      </c>
      <c r="AT62" s="116">
        <f>IF(AT61="","",VLOOKUP(AT61,【記載例】シフト記号表!$C$5:$W$46,21,FALSE))</f>
        <v>5.9999999999999991</v>
      </c>
      <c r="AU62" s="118" t="str">
        <f>IF(AU61="","",VLOOKUP(AU61,【記載例】シフト記号表!$C$5:$W$46,21,FALSE))</f>
        <v>-</v>
      </c>
      <c r="AV62" s="117">
        <f>IF(AV61="","",VLOOKUP(AV61,【記載例】シフト記号表!$C$5:$W$46,21,FALSE))</f>
        <v>2</v>
      </c>
      <c r="AW62" s="116" t="str">
        <f>IF(AW61="","",VLOOKUP(AW61,【記載例】シフト記号表!$C$5:$W$46,21,FALSE))</f>
        <v>-</v>
      </c>
      <c r="AX62" s="116">
        <f>IF(AX61="","",VLOOKUP(AX61,【記載例】シフト記号表!$C$5:$W$46,21,FALSE))</f>
        <v>5.9999999999999991</v>
      </c>
      <c r="AY62" s="116">
        <f>IF(AY61="","",VLOOKUP(AY61,【記載例】シフト記号表!$C$5:$W$46,21,FALSE))</f>
        <v>5.0000000000000009</v>
      </c>
      <c r="AZ62" s="116" t="str">
        <f>IF(AZ61="","",VLOOKUP(AZ61,【記載例】シフト記号表!$C$5:$W$46,21,FALSE))</f>
        <v>-</v>
      </c>
      <c r="BA62" s="116" t="str">
        <f>IF(BA61="","",VLOOKUP(BA61,【記載例】シフト記号表!$C$5:$W$46,21,FALSE))</f>
        <v>-</v>
      </c>
      <c r="BB62" s="118">
        <f>IF(BB61="","",VLOOKUP(BB61,【記載例】シフト記号表!$C$5:$W$46,21,FALSE))</f>
        <v>5.9999999999999991</v>
      </c>
      <c r="BC62" s="117" t="str">
        <f>IF(BC61="","",VLOOKUP(BC61,【記載例】シフト記号表!$C$5:$W$46,21,FALSE))</f>
        <v/>
      </c>
      <c r="BD62" s="116" t="str">
        <f>IF(BD61="","",VLOOKUP(BD61,【記載例】シフト記号表!$C$5:$W$46,21,FALSE))</f>
        <v/>
      </c>
      <c r="BE62" s="273" t="str">
        <f>IF(BE61="","",VLOOKUP(BE61,【記載例】シフト記号表!$C$5:$W$46,21,FALSE))</f>
        <v/>
      </c>
      <c r="BF62" s="1136">
        <f>IF($BI$3="計画",SUM(AA62:BB62),IF($BI$3="実績",SUM(AA62:BE62),""))</f>
        <v>81</v>
      </c>
      <c r="BG62" s="1137"/>
      <c r="BH62" s="1138">
        <f>IF($BI$3="計画",BF62/4,IF($BI$3="実績",(BF62/($BI$7/7)),""))</f>
        <v>20.25</v>
      </c>
      <c r="BI62" s="1139"/>
      <c r="BJ62" s="1143"/>
      <c r="BK62" s="1144"/>
      <c r="BL62" s="1144"/>
      <c r="BM62" s="1144"/>
      <c r="BN62" s="1145"/>
    </row>
    <row r="63" spans="2:66" ht="20.25" customHeight="1">
      <c r="B63" s="144"/>
      <c r="C63" s="1275"/>
      <c r="D63" s="1279"/>
      <c r="E63" s="1280"/>
      <c r="F63" s="1281"/>
      <c r="G63" s="1105"/>
      <c r="H63" s="1106"/>
      <c r="I63" s="1107" t="str">
        <f>G62</f>
        <v>介護職員</v>
      </c>
      <c r="J63" s="1106"/>
      <c r="K63" s="1107" t="str">
        <f>M62</f>
        <v>A</v>
      </c>
      <c r="L63" s="1106"/>
      <c r="M63" s="1214"/>
      <c r="N63" s="1215"/>
      <c r="O63" s="1216"/>
      <c r="P63" s="1217"/>
      <c r="Q63" s="1217"/>
      <c r="R63" s="1218"/>
      <c r="S63" s="1206"/>
      <c r="T63" s="1147"/>
      <c r="U63" s="1207"/>
      <c r="V63" s="143" t="s">
        <v>121</v>
      </c>
      <c r="W63" s="142"/>
      <c r="X63" s="142"/>
      <c r="Y63" s="141"/>
      <c r="Z63" s="140"/>
      <c r="AA63" s="138" t="str">
        <f>IF(AA61="","",VLOOKUP(AA61,【記載例】シフト記号表!$C$5:$Y$46,23,FALSE))</f>
        <v>-</v>
      </c>
      <c r="AB63" s="137">
        <f>IF(AB61="","",VLOOKUP(AB61,【記載例】シフト記号表!$C$5:$Y$46,23,FALSE))</f>
        <v>1.9999999999999991</v>
      </c>
      <c r="AC63" s="137">
        <f>IF(AC61="","",VLOOKUP(AC61,【記載例】シフト記号表!$C$5:$Y$46,23,FALSE))</f>
        <v>2.9999999999999991</v>
      </c>
      <c r="AD63" s="137">
        <f>IF(AD61="","",VLOOKUP(AD61,【記載例】シフト記号表!$C$5:$Y$46,23,FALSE))</f>
        <v>2.9999999999999991</v>
      </c>
      <c r="AE63" s="137" t="str">
        <f>IF(AE61="","",VLOOKUP(AE61,【記載例】シフト記号表!$C$5:$Y$46,23,FALSE))</f>
        <v>-</v>
      </c>
      <c r="AF63" s="137">
        <f>IF(AF61="","",VLOOKUP(AF61,【記載例】シフト記号表!$C$5:$Y$46,23,FALSE))</f>
        <v>14</v>
      </c>
      <c r="AG63" s="139" t="str">
        <f>IF(AG61="","",VLOOKUP(AG61,【記載例】シフト記号表!$C$5:$Y$46,23,FALSE))</f>
        <v>-</v>
      </c>
      <c r="AH63" s="138">
        <f>IF(AH61="","",VLOOKUP(AH61,【記載例】シフト記号表!$C$5:$Y$46,23,FALSE))</f>
        <v>2.9999999999999991</v>
      </c>
      <c r="AI63" s="137" t="str">
        <f>IF(AI61="","",VLOOKUP(AI61,【記載例】シフト記号表!$C$5:$Y$46,23,FALSE))</f>
        <v>-</v>
      </c>
      <c r="AJ63" s="137">
        <f>IF(AJ61="","",VLOOKUP(AJ61,【記載例】シフト記号表!$C$5:$Y$46,23,FALSE))</f>
        <v>2.9999999999999991</v>
      </c>
      <c r="AK63" s="137">
        <f>IF(AK61="","",VLOOKUP(AK61,【記載例】シフト記号表!$C$5:$Y$46,23,FALSE))</f>
        <v>2.9999999999999991</v>
      </c>
      <c r="AL63" s="137" t="str">
        <f>IF(AL61="","",VLOOKUP(AL61,【記載例】シフト記号表!$C$5:$Y$46,23,FALSE))</f>
        <v>-</v>
      </c>
      <c r="AM63" s="137" t="str">
        <f>IF(AM61="","",VLOOKUP(AM61,【記載例】シフト記号表!$C$5:$Y$46,23,FALSE))</f>
        <v>-</v>
      </c>
      <c r="AN63" s="139">
        <f>IF(AN61="","",VLOOKUP(AN61,【記載例】シフト記号表!$C$5:$Y$46,23,FALSE))</f>
        <v>14</v>
      </c>
      <c r="AO63" s="138" t="str">
        <f>IF(AO61="","",VLOOKUP(AO61,【記載例】シフト記号表!$C$5:$Y$46,23,FALSE))</f>
        <v>-</v>
      </c>
      <c r="AP63" s="137">
        <f>IF(AP61="","",VLOOKUP(AP61,【記載例】シフト記号表!$C$5:$Y$46,23,FALSE))</f>
        <v>2.9999999999999991</v>
      </c>
      <c r="AQ63" s="137">
        <f>IF(AQ61="","",VLOOKUP(AQ61,【記載例】シフト記号表!$C$5:$Y$46,23,FALSE))</f>
        <v>2.9999999999999991</v>
      </c>
      <c r="AR63" s="137">
        <f>IF(AR61="","",VLOOKUP(AR61,【記載例】シフト記号表!$C$5:$Y$46,23,FALSE))</f>
        <v>2.9999999999999991</v>
      </c>
      <c r="AS63" s="137">
        <f>IF(AS61="","",VLOOKUP(AS61,【記載例】シフト記号表!$C$5:$Y$46,23,FALSE))</f>
        <v>1.9999999999999991</v>
      </c>
      <c r="AT63" s="137">
        <f>IF(AT61="","",VLOOKUP(AT61,【記載例】シフト記号表!$C$5:$Y$46,23,FALSE))</f>
        <v>1.9999999999999991</v>
      </c>
      <c r="AU63" s="139" t="str">
        <f>IF(AU61="","",VLOOKUP(AU61,【記載例】シフト記号表!$C$5:$Y$46,23,FALSE))</f>
        <v>-</v>
      </c>
      <c r="AV63" s="138">
        <f>IF(AV61="","",VLOOKUP(AV61,【記載例】シフト記号表!$C$5:$Y$46,23,FALSE))</f>
        <v>14</v>
      </c>
      <c r="AW63" s="137" t="str">
        <f>IF(AW61="","",VLOOKUP(AW61,【記載例】シフト記号表!$C$5:$Y$46,23,FALSE))</f>
        <v>-</v>
      </c>
      <c r="AX63" s="137">
        <f>IF(AX61="","",VLOOKUP(AX61,【記載例】シフト記号表!$C$5:$Y$46,23,FALSE))</f>
        <v>1.9999999999999991</v>
      </c>
      <c r="AY63" s="137">
        <f>IF(AY61="","",VLOOKUP(AY61,【記載例】シフト記号表!$C$5:$Y$46,23,FALSE))</f>
        <v>2.9999999999999991</v>
      </c>
      <c r="AZ63" s="137" t="str">
        <f>IF(AZ61="","",VLOOKUP(AZ61,【記載例】シフト記号表!$C$5:$Y$46,23,FALSE))</f>
        <v>-</v>
      </c>
      <c r="BA63" s="137" t="str">
        <f>IF(BA61="","",VLOOKUP(BA61,【記載例】シフト記号表!$C$5:$Y$46,23,FALSE))</f>
        <v>-</v>
      </c>
      <c r="BB63" s="139">
        <f>IF(BB61="","",VLOOKUP(BB61,【記載例】シフト記号表!$C$5:$Y$46,23,FALSE))</f>
        <v>1.9999999999999991</v>
      </c>
      <c r="BC63" s="138" t="str">
        <f>IF(BC61="","",VLOOKUP(BC61,【記載例】シフト記号表!$C$5:$Y$46,23,FALSE))</f>
        <v/>
      </c>
      <c r="BD63" s="137" t="str">
        <f>IF(BD61="","",VLOOKUP(BD61,【記載例】シフト記号表!$C$5:$Y$46,23,FALSE))</f>
        <v/>
      </c>
      <c r="BE63" s="160" t="str">
        <f>IF(BE61="","",VLOOKUP(BE61,【記載例】シフト記号表!$C$5:$Y$46,23,FALSE))</f>
        <v/>
      </c>
      <c r="BF63" s="1179">
        <f>IF($BI$3="計画",SUM(AA63:BB63),IF($BI$3="実績",SUM(AA63:BE63),""))</f>
        <v>79</v>
      </c>
      <c r="BG63" s="1180"/>
      <c r="BH63" s="1181">
        <f>IF($BI$3="計画",BF63/4,IF($BI$3="実績",(BF63/($BI$7/7)),""))</f>
        <v>19.75</v>
      </c>
      <c r="BI63" s="1182"/>
      <c r="BJ63" s="1146"/>
      <c r="BK63" s="1147"/>
      <c r="BL63" s="1147"/>
      <c r="BM63" s="1147"/>
      <c r="BN63" s="1148"/>
    </row>
    <row r="64" spans="2:66" ht="20.25" customHeight="1">
      <c r="B64" s="136"/>
      <c r="C64" s="1282"/>
      <c r="D64" s="1283" t="s">
        <v>330</v>
      </c>
      <c r="E64" s="1280"/>
      <c r="F64" s="1281"/>
      <c r="G64" s="1130"/>
      <c r="H64" s="1131"/>
      <c r="I64" s="124"/>
      <c r="J64" s="123"/>
      <c r="K64" s="124"/>
      <c r="L64" s="123"/>
      <c r="M64" s="1197"/>
      <c r="N64" s="1198"/>
      <c r="O64" s="1134"/>
      <c r="P64" s="1135"/>
      <c r="Q64" s="1135"/>
      <c r="R64" s="1131"/>
      <c r="S64" s="1201" t="s">
        <v>332</v>
      </c>
      <c r="T64" s="1202"/>
      <c r="U64" s="1203"/>
      <c r="V64" s="148" t="s">
        <v>123</v>
      </c>
      <c r="W64" s="147"/>
      <c r="X64" s="147"/>
      <c r="Y64" s="146"/>
      <c r="Z64" s="145"/>
      <c r="AA64" s="128" t="s">
        <v>310</v>
      </c>
      <c r="AB64" s="275" t="s">
        <v>245</v>
      </c>
      <c r="AC64" s="275" t="s">
        <v>310</v>
      </c>
      <c r="AD64" s="275" t="s">
        <v>245</v>
      </c>
      <c r="AE64" s="275" t="s">
        <v>309</v>
      </c>
      <c r="AF64" s="275" t="s">
        <v>245</v>
      </c>
      <c r="AG64" s="129" t="s">
        <v>314</v>
      </c>
      <c r="AH64" s="128" t="s">
        <v>245</v>
      </c>
      <c r="AI64" s="275" t="s">
        <v>309</v>
      </c>
      <c r="AJ64" s="275" t="s">
        <v>309</v>
      </c>
      <c r="AK64" s="275" t="s">
        <v>310</v>
      </c>
      <c r="AL64" s="275" t="s">
        <v>310</v>
      </c>
      <c r="AM64" s="275" t="s">
        <v>245</v>
      </c>
      <c r="AN64" s="129" t="s">
        <v>309</v>
      </c>
      <c r="AO64" s="128" t="s">
        <v>314</v>
      </c>
      <c r="AP64" s="275" t="s">
        <v>245</v>
      </c>
      <c r="AQ64" s="275" t="s">
        <v>310</v>
      </c>
      <c r="AR64" s="275" t="s">
        <v>245</v>
      </c>
      <c r="AS64" s="275" t="s">
        <v>309</v>
      </c>
      <c r="AT64" s="275" t="s">
        <v>309</v>
      </c>
      <c r="AU64" s="129" t="s">
        <v>245</v>
      </c>
      <c r="AV64" s="128" t="s">
        <v>245</v>
      </c>
      <c r="AW64" s="275" t="s">
        <v>314</v>
      </c>
      <c r="AX64" s="275" t="s">
        <v>245</v>
      </c>
      <c r="AY64" s="275" t="s">
        <v>310</v>
      </c>
      <c r="AZ64" s="275" t="s">
        <v>309</v>
      </c>
      <c r="BA64" s="275" t="s">
        <v>309</v>
      </c>
      <c r="BB64" s="129" t="s">
        <v>245</v>
      </c>
      <c r="BC64" s="128"/>
      <c r="BD64" s="275"/>
      <c r="BE64" s="274"/>
      <c r="BF64" s="1208"/>
      <c r="BG64" s="1209"/>
      <c r="BH64" s="1227"/>
      <c r="BI64" s="1228"/>
      <c r="BJ64" s="1225"/>
      <c r="BK64" s="1202"/>
      <c r="BL64" s="1202"/>
      <c r="BM64" s="1202"/>
      <c r="BN64" s="1226"/>
    </row>
    <row r="65" spans="2:66" ht="20.25" customHeight="1">
      <c r="B65" s="125">
        <f>B62+1</f>
        <v>16</v>
      </c>
      <c r="C65" s="1275"/>
      <c r="D65" s="1279"/>
      <c r="E65" s="1280"/>
      <c r="F65" s="1281"/>
      <c r="G65" s="1130" t="s">
        <v>109</v>
      </c>
      <c r="H65" s="1131"/>
      <c r="I65" s="124"/>
      <c r="J65" s="123"/>
      <c r="K65" s="124"/>
      <c r="L65" s="123"/>
      <c r="M65" s="1132" t="s">
        <v>313</v>
      </c>
      <c r="N65" s="1133"/>
      <c r="O65" s="1134" t="s">
        <v>306</v>
      </c>
      <c r="P65" s="1135"/>
      <c r="Q65" s="1135"/>
      <c r="R65" s="1131"/>
      <c r="S65" s="1204"/>
      <c r="T65" s="1144"/>
      <c r="U65" s="1205"/>
      <c r="V65" s="122" t="s">
        <v>122</v>
      </c>
      <c r="W65" s="121"/>
      <c r="X65" s="121"/>
      <c r="Y65" s="120"/>
      <c r="Z65" s="119"/>
      <c r="AA65" s="117">
        <f>IF(AA64="","",VLOOKUP(AA64,【記載例】シフト記号表!$C$5:$W$46,21,FALSE))</f>
        <v>5.9999999999999991</v>
      </c>
      <c r="AB65" s="116" t="str">
        <f>IF(AB64="","",VLOOKUP(AB64,【記載例】シフト記号表!$C$5:$W$46,21,FALSE))</f>
        <v>-</v>
      </c>
      <c r="AC65" s="116">
        <f>IF(AC64="","",VLOOKUP(AC64,【記載例】シフト記号表!$C$5:$W$46,21,FALSE))</f>
        <v>5.9999999999999991</v>
      </c>
      <c r="AD65" s="116" t="str">
        <f>IF(AD64="","",VLOOKUP(AD64,【記載例】シフト記号表!$C$5:$W$46,21,FALSE))</f>
        <v>-</v>
      </c>
      <c r="AE65" s="116">
        <f>IF(AE64="","",VLOOKUP(AE64,【記載例】シフト記号表!$C$5:$W$46,21,FALSE))</f>
        <v>5.0000000000000009</v>
      </c>
      <c r="AF65" s="116" t="str">
        <f>IF(AF64="","",VLOOKUP(AF64,【記載例】シフト記号表!$C$5:$W$46,21,FALSE))</f>
        <v>-</v>
      </c>
      <c r="AG65" s="118">
        <f>IF(AG64="","",VLOOKUP(AG64,【記載例】シフト記号表!$C$5:$W$46,21,FALSE))</f>
        <v>2</v>
      </c>
      <c r="AH65" s="117" t="str">
        <f>IF(AH64="","",VLOOKUP(AH64,【記載例】シフト記号表!$C$5:$W$46,21,FALSE))</f>
        <v>-</v>
      </c>
      <c r="AI65" s="116">
        <f>IF(AI64="","",VLOOKUP(AI64,【記載例】シフト記号表!$C$5:$W$46,21,FALSE))</f>
        <v>5.0000000000000009</v>
      </c>
      <c r="AJ65" s="116">
        <f>IF(AJ64="","",VLOOKUP(AJ64,【記載例】シフト記号表!$C$5:$W$46,21,FALSE))</f>
        <v>5.0000000000000009</v>
      </c>
      <c r="AK65" s="116">
        <f>IF(AK64="","",VLOOKUP(AK64,【記載例】シフト記号表!$C$5:$W$46,21,FALSE))</f>
        <v>5.9999999999999991</v>
      </c>
      <c r="AL65" s="116">
        <f>IF(AL64="","",VLOOKUP(AL64,【記載例】シフト記号表!$C$5:$W$46,21,FALSE))</f>
        <v>5.9999999999999991</v>
      </c>
      <c r="AM65" s="116" t="str">
        <f>IF(AM64="","",VLOOKUP(AM64,【記載例】シフト記号表!$C$5:$W$46,21,FALSE))</f>
        <v>-</v>
      </c>
      <c r="AN65" s="118">
        <f>IF(AN64="","",VLOOKUP(AN64,【記載例】シフト記号表!$C$5:$W$46,21,FALSE))</f>
        <v>5.0000000000000009</v>
      </c>
      <c r="AO65" s="117">
        <f>IF(AO64="","",VLOOKUP(AO64,【記載例】シフト記号表!$C$5:$W$46,21,FALSE))</f>
        <v>2</v>
      </c>
      <c r="AP65" s="116" t="str">
        <f>IF(AP64="","",VLOOKUP(AP64,【記載例】シフト記号表!$C$5:$W$46,21,FALSE))</f>
        <v>-</v>
      </c>
      <c r="AQ65" s="116">
        <f>IF(AQ64="","",VLOOKUP(AQ64,【記載例】シフト記号表!$C$5:$W$46,21,FALSE))</f>
        <v>5.9999999999999991</v>
      </c>
      <c r="AR65" s="116" t="str">
        <f>IF(AR64="","",VLOOKUP(AR64,【記載例】シフト記号表!$C$5:$W$46,21,FALSE))</f>
        <v>-</v>
      </c>
      <c r="AS65" s="116">
        <f>IF(AS64="","",VLOOKUP(AS64,【記載例】シフト記号表!$C$5:$W$46,21,FALSE))</f>
        <v>5.0000000000000009</v>
      </c>
      <c r="AT65" s="116">
        <f>IF(AT64="","",VLOOKUP(AT64,【記載例】シフト記号表!$C$5:$W$46,21,FALSE))</f>
        <v>5.0000000000000009</v>
      </c>
      <c r="AU65" s="118" t="str">
        <f>IF(AU64="","",VLOOKUP(AU64,【記載例】シフト記号表!$C$5:$W$46,21,FALSE))</f>
        <v>-</v>
      </c>
      <c r="AV65" s="117" t="str">
        <f>IF(AV64="","",VLOOKUP(AV64,【記載例】シフト記号表!$C$5:$W$46,21,FALSE))</f>
        <v>-</v>
      </c>
      <c r="AW65" s="116">
        <f>IF(AW64="","",VLOOKUP(AW64,【記載例】シフト記号表!$C$5:$W$46,21,FALSE))</f>
        <v>2</v>
      </c>
      <c r="AX65" s="116" t="str">
        <f>IF(AX64="","",VLOOKUP(AX64,【記載例】シフト記号表!$C$5:$W$46,21,FALSE))</f>
        <v>-</v>
      </c>
      <c r="AY65" s="116">
        <f>IF(AY64="","",VLOOKUP(AY64,【記載例】シフト記号表!$C$5:$W$46,21,FALSE))</f>
        <v>5.9999999999999991</v>
      </c>
      <c r="AZ65" s="116">
        <f>IF(AZ64="","",VLOOKUP(AZ64,【記載例】シフト記号表!$C$5:$W$46,21,FALSE))</f>
        <v>5.0000000000000009</v>
      </c>
      <c r="BA65" s="116">
        <f>IF(BA64="","",VLOOKUP(BA64,【記載例】シフト記号表!$C$5:$W$46,21,FALSE))</f>
        <v>5.0000000000000009</v>
      </c>
      <c r="BB65" s="118" t="str">
        <f>IF(BB64="","",VLOOKUP(BB64,【記載例】シフト記号表!$C$5:$W$46,21,FALSE))</f>
        <v>-</v>
      </c>
      <c r="BC65" s="117" t="str">
        <f>IF(BC64="","",VLOOKUP(BC64,【記載例】シフト記号表!$C$5:$W$46,21,FALSE))</f>
        <v/>
      </c>
      <c r="BD65" s="116" t="str">
        <f>IF(BD64="","",VLOOKUP(BD64,【記載例】シフト記号表!$C$5:$W$46,21,FALSE))</f>
        <v/>
      </c>
      <c r="BE65" s="273" t="str">
        <f>IF(BE64="","",VLOOKUP(BE64,【記載例】シフト記号表!$C$5:$W$46,21,FALSE))</f>
        <v/>
      </c>
      <c r="BF65" s="1136">
        <f>IF($BI$3="計画",SUM(AA65:BB65),IF($BI$3="実績",SUM(AA65:BE65),""))</f>
        <v>82</v>
      </c>
      <c r="BG65" s="1137"/>
      <c r="BH65" s="1138">
        <f>IF($BI$3="計画",BF65/4,IF($BI$3="実績",(BF65/($BI$7/7)),""))</f>
        <v>20.5</v>
      </c>
      <c r="BI65" s="1139"/>
      <c r="BJ65" s="1143"/>
      <c r="BK65" s="1144"/>
      <c r="BL65" s="1144"/>
      <c r="BM65" s="1144"/>
      <c r="BN65" s="1145"/>
    </row>
    <row r="66" spans="2:66" ht="20.25" customHeight="1">
      <c r="B66" s="144"/>
      <c r="C66" s="1275"/>
      <c r="D66" s="1279"/>
      <c r="E66" s="1280"/>
      <c r="F66" s="1281"/>
      <c r="G66" s="1105"/>
      <c r="H66" s="1106"/>
      <c r="I66" s="1107" t="str">
        <f>G65</f>
        <v>介護職員</v>
      </c>
      <c r="J66" s="1106"/>
      <c r="K66" s="1107" t="str">
        <f>M65</f>
        <v>A</v>
      </c>
      <c r="L66" s="1106"/>
      <c r="M66" s="1214"/>
      <c r="N66" s="1215"/>
      <c r="O66" s="1216"/>
      <c r="P66" s="1217"/>
      <c r="Q66" s="1217"/>
      <c r="R66" s="1218"/>
      <c r="S66" s="1206"/>
      <c r="T66" s="1147"/>
      <c r="U66" s="1207"/>
      <c r="V66" s="143" t="s">
        <v>121</v>
      </c>
      <c r="W66" s="142"/>
      <c r="X66" s="142"/>
      <c r="Y66" s="141"/>
      <c r="Z66" s="140"/>
      <c r="AA66" s="138">
        <f>IF(AA64="","",VLOOKUP(AA64,【記載例】シフト記号表!$C$5:$Y$46,23,FALSE))</f>
        <v>1.9999999999999991</v>
      </c>
      <c r="AB66" s="137" t="str">
        <f>IF(AB64="","",VLOOKUP(AB64,【記載例】シフト記号表!$C$5:$Y$46,23,FALSE))</f>
        <v>-</v>
      </c>
      <c r="AC66" s="137">
        <f>IF(AC64="","",VLOOKUP(AC64,【記載例】シフト記号表!$C$5:$Y$46,23,FALSE))</f>
        <v>1.9999999999999991</v>
      </c>
      <c r="AD66" s="137" t="str">
        <f>IF(AD64="","",VLOOKUP(AD64,【記載例】シフト記号表!$C$5:$Y$46,23,FALSE))</f>
        <v>-</v>
      </c>
      <c r="AE66" s="137">
        <f>IF(AE64="","",VLOOKUP(AE64,【記載例】シフト記号表!$C$5:$Y$46,23,FALSE))</f>
        <v>2.9999999999999991</v>
      </c>
      <c r="AF66" s="137" t="str">
        <f>IF(AF64="","",VLOOKUP(AF64,【記載例】シフト記号表!$C$5:$Y$46,23,FALSE))</f>
        <v>-</v>
      </c>
      <c r="AG66" s="139">
        <f>IF(AG64="","",VLOOKUP(AG64,【記載例】シフト記号表!$C$5:$Y$46,23,FALSE))</f>
        <v>14</v>
      </c>
      <c r="AH66" s="138" t="str">
        <f>IF(AH64="","",VLOOKUP(AH64,【記載例】シフト記号表!$C$5:$Y$46,23,FALSE))</f>
        <v>-</v>
      </c>
      <c r="AI66" s="137">
        <f>IF(AI64="","",VLOOKUP(AI64,【記載例】シフト記号表!$C$5:$Y$46,23,FALSE))</f>
        <v>2.9999999999999991</v>
      </c>
      <c r="AJ66" s="137">
        <f>IF(AJ64="","",VLOOKUP(AJ64,【記載例】シフト記号表!$C$5:$Y$46,23,FALSE))</f>
        <v>2.9999999999999991</v>
      </c>
      <c r="AK66" s="137">
        <f>IF(AK64="","",VLOOKUP(AK64,【記載例】シフト記号表!$C$5:$Y$46,23,FALSE))</f>
        <v>1.9999999999999991</v>
      </c>
      <c r="AL66" s="137">
        <f>IF(AL64="","",VLOOKUP(AL64,【記載例】シフト記号表!$C$5:$Y$46,23,FALSE))</f>
        <v>1.9999999999999991</v>
      </c>
      <c r="AM66" s="137" t="str">
        <f>IF(AM64="","",VLOOKUP(AM64,【記載例】シフト記号表!$C$5:$Y$46,23,FALSE))</f>
        <v>-</v>
      </c>
      <c r="AN66" s="139">
        <f>IF(AN64="","",VLOOKUP(AN64,【記載例】シフト記号表!$C$5:$Y$46,23,FALSE))</f>
        <v>2.9999999999999991</v>
      </c>
      <c r="AO66" s="138">
        <f>IF(AO64="","",VLOOKUP(AO64,【記載例】シフト記号表!$C$5:$Y$46,23,FALSE))</f>
        <v>14</v>
      </c>
      <c r="AP66" s="137" t="str">
        <f>IF(AP64="","",VLOOKUP(AP64,【記載例】シフト記号表!$C$5:$Y$46,23,FALSE))</f>
        <v>-</v>
      </c>
      <c r="AQ66" s="137">
        <f>IF(AQ64="","",VLOOKUP(AQ64,【記載例】シフト記号表!$C$5:$Y$46,23,FALSE))</f>
        <v>1.9999999999999991</v>
      </c>
      <c r="AR66" s="137" t="str">
        <f>IF(AR64="","",VLOOKUP(AR64,【記載例】シフト記号表!$C$5:$Y$46,23,FALSE))</f>
        <v>-</v>
      </c>
      <c r="AS66" s="137">
        <f>IF(AS64="","",VLOOKUP(AS64,【記載例】シフト記号表!$C$5:$Y$46,23,FALSE))</f>
        <v>2.9999999999999991</v>
      </c>
      <c r="AT66" s="137">
        <f>IF(AT64="","",VLOOKUP(AT64,【記載例】シフト記号表!$C$5:$Y$46,23,FALSE))</f>
        <v>2.9999999999999991</v>
      </c>
      <c r="AU66" s="139" t="str">
        <f>IF(AU64="","",VLOOKUP(AU64,【記載例】シフト記号表!$C$5:$Y$46,23,FALSE))</f>
        <v>-</v>
      </c>
      <c r="AV66" s="138" t="str">
        <f>IF(AV64="","",VLOOKUP(AV64,【記載例】シフト記号表!$C$5:$Y$46,23,FALSE))</f>
        <v>-</v>
      </c>
      <c r="AW66" s="137">
        <f>IF(AW64="","",VLOOKUP(AW64,【記載例】シフト記号表!$C$5:$Y$46,23,FALSE))</f>
        <v>14</v>
      </c>
      <c r="AX66" s="137" t="str">
        <f>IF(AX64="","",VLOOKUP(AX64,【記載例】シフト記号表!$C$5:$Y$46,23,FALSE))</f>
        <v>-</v>
      </c>
      <c r="AY66" s="137">
        <f>IF(AY64="","",VLOOKUP(AY64,【記載例】シフト記号表!$C$5:$Y$46,23,FALSE))</f>
        <v>1.9999999999999991</v>
      </c>
      <c r="AZ66" s="137">
        <f>IF(AZ64="","",VLOOKUP(AZ64,【記載例】シフト記号表!$C$5:$Y$46,23,FALSE))</f>
        <v>2.9999999999999991</v>
      </c>
      <c r="BA66" s="137">
        <f>IF(BA64="","",VLOOKUP(BA64,【記載例】シフト記号表!$C$5:$Y$46,23,FALSE))</f>
        <v>2.9999999999999991</v>
      </c>
      <c r="BB66" s="139" t="str">
        <f>IF(BB64="","",VLOOKUP(BB64,【記載例】シフト記号表!$C$5:$Y$46,23,FALSE))</f>
        <v>-</v>
      </c>
      <c r="BC66" s="138" t="str">
        <f>IF(BC64="","",VLOOKUP(BC64,【記載例】シフト記号表!$C$5:$Y$46,23,FALSE))</f>
        <v/>
      </c>
      <c r="BD66" s="137" t="str">
        <f>IF(BD64="","",VLOOKUP(BD64,【記載例】シフト記号表!$C$5:$Y$46,23,FALSE))</f>
        <v/>
      </c>
      <c r="BE66" s="160" t="str">
        <f>IF(BE64="","",VLOOKUP(BE64,【記載例】シフト記号表!$C$5:$Y$46,23,FALSE))</f>
        <v/>
      </c>
      <c r="BF66" s="1179">
        <f>IF($BI$3="計画",SUM(AA66:BB66),IF($BI$3="実績",SUM(AA66:BE66),""))</f>
        <v>78</v>
      </c>
      <c r="BG66" s="1180"/>
      <c r="BH66" s="1181">
        <f>IF($BI$3="計画",BF66/4,IF($BI$3="実績",(BF66/($BI$7/7)),""))</f>
        <v>19.5</v>
      </c>
      <c r="BI66" s="1182"/>
      <c r="BJ66" s="1146"/>
      <c r="BK66" s="1147"/>
      <c r="BL66" s="1147"/>
      <c r="BM66" s="1147"/>
      <c r="BN66" s="1148"/>
    </row>
    <row r="67" spans="2:66" ht="20.25" customHeight="1">
      <c r="B67" s="136"/>
      <c r="C67" s="1282"/>
      <c r="D67" s="1283" t="s">
        <v>330</v>
      </c>
      <c r="E67" s="1280"/>
      <c r="F67" s="1281"/>
      <c r="G67" s="1130"/>
      <c r="H67" s="1131"/>
      <c r="I67" s="124"/>
      <c r="J67" s="123"/>
      <c r="K67" s="124"/>
      <c r="L67" s="123"/>
      <c r="M67" s="1197"/>
      <c r="N67" s="1198"/>
      <c r="O67" s="1134"/>
      <c r="P67" s="1135"/>
      <c r="Q67" s="1135"/>
      <c r="R67" s="1131"/>
      <c r="S67" s="1201" t="s">
        <v>331</v>
      </c>
      <c r="T67" s="1202"/>
      <c r="U67" s="1203"/>
      <c r="V67" s="148" t="s">
        <v>123</v>
      </c>
      <c r="W67" s="147"/>
      <c r="X67" s="147"/>
      <c r="Y67" s="146"/>
      <c r="Z67" s="145"/>
      <c r="AA67" s="128" t="s">
        <v>245</v>
      </c>
      <c r="AB67" s="275" t="s">
        <v>309</v>
      </c>
      <c r="AC67" s="275" t="s">
        <v>309</v>
      </c>
      <c r="AD67" s="275" t="s">
        <v>310</v>
      </c>
      <c r="AE67" s="275" t="s">
        <v>310</v>
      </c>
      <c r="AF67" s="275" t="s">
        <v>310</v>
      </c>
      <c r="AG67" s="129" t="s">
        <v>245</v>
      </c>
      <c r="AH67" s="128" t="s">
        <v>314</v>
      </c>
      <c r="AI67" s="275" t="s">
        <v>245</v>
      </c>
      <c r="AJ67" s="275" t="s">
        <v>310</v>
      </c>
      <c r="AK67" s="275" t="s">
        <v>245</v>
      </c>
      <c r="AL67" s="275" t="s">
        <v>309</v>
      </c>
      <c r="AM67" s="275" t="s">
        <v>309</v>
      </c>
      <c r="AN67" s="129" t="s">
        <v>245</v>
      </c>
      <c r="AO67" s="128" t="s">
        <v>245</v>
      </c>
      <c r="AP67" s="275" t="s">
        <v>314</v>
      </c>
      <c r="AQ67" s="275" t="s">
        <v>245</v>
      </c>
      <c r="AR67" s="275" t="s">
        <v>310</v>
      </c>
      <c r="AS67" s="275" t="s">
        <v>245</v>
      </c>
      <c r="AT67" s="275" t="s">
        <v>309</v>
      </c>
      <c r="AU67" s="129" t="s">
        <v>309</v>
      </c>
      <c r="AV67" s="128" t="s">
        <v>309</v>
      </c>
      <c r="AW67" s="275" t="s">
        <v>245</v>
      </c>
      <c r="AX67" s="275" t="s">
        <v>314</v>
      </c>
      <c r="AY67" s="275" t="s">
        <v>245</v>
      </c>
      <c r="AZ67" s="275" t="s">
        <v>310</v>
      </c>
      <c r="BA67" s="275" t="s">
        <v>245</v>
      </c>
      <c r="BB67" s="129" t="s">
        <v>309</v>
      </c>
      <c r="BC67" s="128"/>
      <c r="BD67" s="275"/>
      <c r="BE67" s="274"/>
      <c r="BF67" s="1208"/>
      <c r="BG67" s="1209"/>
      <c r="BH67" s="1227"/>
      <c r="BI67" s="1228"/>
      <c r="BJ67" s="1225"/>
      <c r="BK67" s="1202"/>
      <c r="BL67" s="1202"/>
      <c r="BM67" s="1202"/>
      <c r="BN67" s="1226"/>
    </row>
    <row r="68" spans="2:66" ht="20.25" customHeight="1">
      <c r="B68" s="125">
        <f>B65+1</f>
        <v>17</v>
      </c>
      <c r="C68" s="1275"/>
      <c r="D68" s="1279"/>
      <c r="E68" s="1280"/>
      <c r="F68" s="1281"/>
      <c r="G68" s="1130" t="s">
        <v>109</v>
      </c>
      <c r="H68" s="1131"/>
      <c r="I68" s="124"/>
      <c r="J68" s="123"/>
      <c r="K68" s="124"/>
      <c r="L68" s="123"/>
      <c r="M68" s="1132" t="s">
        <v>313</v>
      </c>
      <c r="N68" s="1133"/>
      <c r="O68" s="1134" t="s">
        <v>306</v>
      </c>
      <c r="P68" s="1135"/>
      <c r="Q68" s="1135"/>
      <c r="R68" s="1131"/>
      <c r="S68" s="1204"/>
      <c r="T68" s="1144"/>
      <c r="U68" s="1205"/>
      <c r="V68" s="122" t="s">
        <v>122</v>
      </c>
      <c r="W68" s="121"/>
      <c r="X68" s="121"/>
      <c r="Y68" s="120"/>
      <c r="Z68" s="119"/>
      <c r="AA68" s="117" t="str">
        <f>IF(AA67="","",VLOOKUP(AA67,【記載例】シフト記号表!$C$5:$W$46,21,FALSE))</f>
        <v>-</v>
      </c>
      <c r="AB68" s="116">
        <f>IF(AB67="","",VLOOKUP(AB67,【記載例】シフト記号表!$C$5:$W$46,21,FALSE))</f>
        <v>5.0000000000000009</v>
      </c>
      <c r="AC68" s="116">
        <f>IF(AC67="","",VLOOKUP(AC67,【記載例】シフト記号表!$C$5:$W$46,21,FALSE))</f>
        <v>5.0000000000000009</v>
      </c>
      <c r="AD68" s="116">
        <f>IF(AD67="","",VLOOKUP(AD67,【記載例】シフト記号表!$C$5:$W$46,21,FALSE))</f>
        <v>5.9999999999999991</v>
      </c>
      <c r="AE68" s="116">
        <f>IF(AE67="","",VLOOKUP(AE67,【記載例】シフト記号表!$C$5:$W$46,21,FALSE))</f>
        <v>5.9999999999999991</v>
      </c>
      <c r="AF68" s="116">
        <f>IF(AF67="","",VLOOKUP(AF67,【記載例】シフト記号表!$C$5:$W$46,21,FALSE))</f>
        <v>5.9999999999999991</v>
      </c>
      <c r="AG68" s="118" t="str">
        <f>IF(AG67="","",VLOOKUP(AG67,【記載例】シフト記号表!$C$5:$W$46,21,FALSE))</f>
        <v>-</v>
      </c>
      <c r="AH68" s="117">
        <f>IF(AH67="","",VLOOKUP(AH67,【記載例】シフト記号表!$C$5:$W$46,21,FALSE))</f>
        <v>2</v>
      </c>
      <c r="AI68" s="116" t="str">
        <f>IF(AI67="","",VLOOKUP(AI67,【記載例】シフト記号表!$C$5:$W$46,21,FALSE))</f>
        <v>-</v>
      </c>
      <c r="AJ68" s="116">
        <f>IF(AJ67="","",VLOOKUP(AJ67,【記載例】シフト記号表!$C$5:$W$46,21,FALSE))</f>
        <v>5.9999999999999991</v>
      </c>
      <c r="AK68" s="116" t="str">
        <f>IF(AK67="","",VLOOKUP(AK67,【記載例】シフト記号表!$C$5:$W$46,21,FALSE))</f>
        <v>-</v>
      </c>
      <c r="AL68" s="116">
        <f>IF(AL67="","",VLOOKUP(AL67,【記載例】シフト記号表!$C$5:$W$46,21,FALSE))</f>
        <v>5.0000000000000009</v>
      </c>
      <c r="AM68" s="116">
        <f>IF(AM67="","",VLOOKUP(AM67,【記載例】シフト記号表!$C$5:$W$46,21,FALSE))</f>
        <v>5.0000000000000009</v>
      </c>
      <c r="AN68" s="118" t="str">
        <f>IF(AN67="","",VLOOKUP(AN67,【記載例】シフト記号表!$C$5:$W$46,21,FALSE))</f>
        <v>-</v>
      </c>
      <c r="AO68" s="117" t="str">
        <f>IF(AO67="","",VLOOKUP(AO67,【記載例】シフト記号表!$C$5:$W$46,21,FALSE))</f>
        <v>-</v>
      </c>
      <c r="AP68" s="116">
        <f>IF(AP67="","",VLOOKUP(AP67,【記載例】シフト記号表!$C$5:$W$46,21,FALSE))</f>
        <v>2</v>
      </c>
      <c r="AQ68" s="116" t="str">
        <f>IF(AQ67="","",VLOOKUP(AQ67,【記載例】シフト記号表!$C$5:$W$46,21,FALSE))</f>
        <v>-</v>
      </c>
      <c r="AR68" s="116">
        <f>IF(AR67="","",VLOOKUP(AR67,【記載例】シフト記号表!$C$5:$W$46,21,FALSE))</f>
        <v>5.9999999999999991</v>
      </c>
      <c r="AS68" s="116" t="str">
        <f>IF(AS67="","",VLOOKUP(AS67,【記載例】シフト記号表!$C$5:$W$46,21,FALSE))</f>
        <v>-</v>
      </c>
      <c r="AT68" s="116">
        <f>IF(AT67="","",VLOOKUP(AT67,【記載例】シフト記号表!$C$5:$W$46,21,FALSE))</f>
        <v>5.0000000000000009</v>
      </c>
      <c r="AU68" s="118">
        <f>IF(AU67="","",VLOOKUP(AU67,【記載例】シフト記号表!$C$5:$W$46,21,FALSE))</f>
        <v>5.0000000000000009</v>
      </c>
      <c r="AV68" s="117">
        <f>IF(AV67="","",VLOOKUP(AV67,【記載例】シフト記号表!$C$5:$W$46,21,FALSE))</f>
        <v>5.0000000000000009</v>
      </c>
      <c r="AW68" s="116" t="str">
        <f>IF(AW67="","",VLOOKUP(AW67,【記載例】シフト記号表!$C$5:$W$46,21,FALSE))</f>
        <v>-</v>
      </c>
      <c r="AX68" s="116">
        <f>IF(AX67="","",VLOOKUP(AX67,【記載例】シフト記号表!$C$5:$W$46,21,FALSE))</f>
        <v>2</v>
      </c>
      <c r="AY68" s="116" t="str">
        <f>IF(AY67="","",VLOOKUP(AY67,【記載例】シフト記号表!$C$5:$W$46,21,FALSE))</f>
        <v>-</v>
      </c>
      <c r="AZ68" s="116">
        <f>IF(AZ67="","",VLOOKUP(AZ67,【記載例】シフト記号表!$C$5:$W$46,21,FALSE))</f>
        <v>5.9999999999999991</v>
      </c>
      <c r="BA68" s="116" t="str">
        <f>IF(BA67="","",VLOOKUP(BA67,【記載例】シフト記号表!$C$5:$W$46,21,FALSE))</f>
        <v>-</v>
      </c>
      <c r="BB68" s="118">
        <f>IF(BB67="","",VLOOKUP(BB67,【記載例】シフト記号表!$C$5:$W$46,21,FALSE))</f>
        <v>5.0000000000000009</v>
      </c>
      <c r="BC68" s="117" t="str">
        <f>IF(BC67="","",VLOOKUP(BC67,【記載例】シフト記号表!$C$5:$W$46,21,FALSE))</f>
        <v/>
      </c>
      <c r="BD68" s="116" t="str">
        <f>IF(BD67="","",VLOOKUP(BD67,【記載例】シフト記号表!$C$5:$W$46,21,FALSE))</f>
        <v/>
      </c>
      <c r="BE68" s="273" t="str">
        <f>IF(BE67="","",VLOOKUP(BE67,【記載例】シフト記号表!$C$5:$W$46,21,FALSE))</f>
        <v/>
      </c>
      <c r="BF68" s="1136">
        <f>IF($BI$3="計画",SUM(AA68:BB68),IF($BI$3="実績",SUM(AA68:BE68),""))</f>
        <v>82</v>
      </c>
      <c r="BG68" s="1137"/>
      <c r="BH68" s="1138">
        <f>IF($BI$3="計画",BF68/4,IF($BI$3="実績",(BF68/($BI$7/7)),""))</f>
        <v>20.5</v>
      </c>
      <c r="BI68" s="1139"/>
      <c r="BJ68" s="1143"/>
      <c r="BK68" s="1144"/>
      <c r="BL68" s="1144"/>
      <c r="BM68" s="1144"/>
      <c r="BN68" s="1145"/>
    </row>
    <row r="69" spans="2:66" ht="20.25" customHeight="1">
      <c r="B69" s="144"/>
      <c r="C69" s="1275"/>
      <c r="D69" s="1279"/>
      <c r="E69" s="1280"/>
      <c r="F69" s="1281"/>
      <c r="G69" s="1105"/>
      <c r="H69" s="1106"/>
      <c r="I69" s="1107" t="str">
        <f>G68</f>
        <v>介護職員</v>
      </c>
      <c r="J69" s="1106"/>
      <c r="K69" s="1107" t="str">
        <f>M68</f>
        <v>A</v>
      </c>
      <c r="L69" s="1106"/>
      <c r="M69" s="1214"/>
      <c r="N69" s="1215"/>
      <c r="O69" s="1216"/>
      <c r="P69" s="1217"/>
      <c r="Q69" s="1217"/>
      <c r="R69" s="1218"/>
      <c r="S69" s="1206"/>
      <c r="T69" s="1147"/>
      <c r="U69" s="1207"/>
      <c r="V69" s="143" t="s">
        <v>121</v>
      </c>
      <c r="W69" s="142"/>
      <c r="X69" s="142"/>
      <c r="Y69" s="141"/>
      <c r="Z69" s="140"/>
      <c r="AA69" s="138" t="str">
        <f>IF(AA67="","",VLOOKUP(AA67,【記載例】シフト記号表!$C$5:$Y$46,23,FALSE))</f>
        <v>-</v>
      </c>
      <c r="AB69" s="137">
        <f>IF(AB67="","",VLOOKUP(AB67,【記載例】シフト記号表!$C$5:$Y$46,23,FALSE))</f>
        <v>2.9999999999999991</v>
      </c>
      <c r="AC69" s="137">
        <f>IF(AC67="","",VLOOKUP(AC67,【記載例】シフト記号表!$C$5:$Y$46,23,FALSE))</f>
        <v>2.9999999999999991</v>
      </c>
      <c r="AD69" s="137">
        <f>IF(AD67="","",VLOOKUP(AD67,【記載例】シフト記号表!$C$5:$Y$46,23,FALSE))</f>
        <v>1.9999999999999991</v>
      </c>
      <c r="AE69" s="137">
        <f>IF(AE67="","",VLOOKUP(AE67,【記載例】シフト記号表!$C$5:$Y$46,23,FALSE))</f>
        <v>1.9999999999999991</v>
      </c>
      <c r="AF69" s="137">
        <f>IF(AF67="","",VLOOKUP(AF67,【記載例】シフト記号表!$C$5:$Y$46,23,FALSE))</f>
        <v>1.9999999999999991</v>
      </c>
      <c r="AG69" s="139" t="str">
        <f>IF(AG67="","",VLOOKUP(AG67,【記載例】シフト記号表!$C$5:$Y$46,23,FALSE))</f>
        <v>-</v>
      </c>
      <c r="AH69" s="138">
        <f>IF(AH67="","",VLOOKUP(AH67,【記載例】シフト記号表!$C$5:$Y$46,23,FALSE))</f>
        <v>14</v>
      </c>
      <c r="AI69" s="137" t="str">
        <f>IF(AI67="","",VLOOKUP(AI67,【記載例】シフト記号表!$C$5:$Y$46,23,FALSE))</f>
        <v>-</v>
      </c>
      <c r="AJ69" s="137">
        <f>IF(AJ67="","",VLOOKUP(AJ67,【記載例】シフト記号表!$C$5:$Y$46,23,FALSE))</f>
        <v>1.9999999999999991</v>
      </c>
      <c r="AK69" s="137" t="str">
        <f>IF(AK67="","",VLOOKUP(AK67,【記載例】シフト記号表!$C$5:$Y$46,23,FALSE))</f>
        <v>-</v>
      </c>
      <c r="AL69" s="137">
        <f>IF(AL67="","",VLOOKUP(AL67,【記載例】シフト記号表!$C$5:$Y$46,23,FALSE))</f>
        <v>2.9999999999999991</v>
      </c>
      <c r="AM69" s="137">
        <f>IF(AM67="","",VLOOKUP(AM67,【記載例】シフト記号表!$C$5:$Y$46,23,FALSE))</f>
        <v>2.9999999999999991</v>
      </c>
      <c r="AN69" s="139" t="str">
        <f>IF(AN67="","",VLOOKUP(AN67,【記載例】シフト記号表!$C$5:$Y$46,23,FALSE))</f>
        <v>-</v>
      </c>
      <c r="AO69" s="138" t="str">
        <f>IF(AO67="","",VLOOKUP(AO67,【記載例】シフト記号表!$C$5:$Y$46,23,FALSE))</f>
        <v>-</v>
      </c>
      <c r="AP69" s="137">
        <f>IF(AP67="","",VLOOKUP(AP67,【記載例】シフト記号表!$C$5:$Y$46,23,FALSE))</f>
        <v>14</v>
      </c>
      <c r="AQ69" s="137" t="str">
        <f>IF(AQ67="","",VLOOKUP(AQ67,【記載例】シフト記号表!$C$5:$Y$46,23,FALSE))</f>
        <v>-</v>
      </c>
      <c r="AR69" s="137">
        <f>IF(AR67="","",VLOOKUP(AR67,【記載例】シフト記号表!$C$5:$Y$46,23,FALSE))</f>
        <v>1.9999999999999991</v>
      </c>
      <c r="AS69" s="137" t="str">
        <f>IF(AS67="","",VLOOKUP(AS67,【記載例】シフト記号表!$C$5:$Y$46,23,FALSE))</f>
        <v>-</v>
      </c>
      <c r="AT69" s="137">
        <f>IF(AT67="","",VLOOKUP(AT67,【記載例】シフト記号表!$C$5:$Y$46,23,FALSE))</f>
        <v>2.9999999999999991</v>
      </c>
      <c r="AU69" s="139">
        <f>IF(AU67="","",VLOOKUP(AU67,【記載例】シフト記号表!$C$5:$Y$46,23,FALSE))</f>
        <v>2.9999999999999991</v>
      </c>
      <c r="AV69" s="138">
        <f>IF(AV67="","",VLOOKUP(AV67,【記載例】シフト記号表!$C$5:$Y$46,23,FALSE))</f>
        <v>2.9999999999999991</v>
      </c>
      <c r="AW69" s="137" t="str">
        <f>IF(AW67="","",VLOOKUP(AW67,【記載例】シフト記号表!$C$5:$Y$46,23,FALSE))</f>
        <v>-</v>
      </c>
      <c r="AX69" s="137">
        <f>IF(AX67="","",VLOOKUP(AX67,【記載例】シフト記号表!$C$5:$Y$46,23,FALSE))</f>
        <v>14</v>
      </c>
      <c r="AY69" s="137" t="str">
        <f>IF(AY67="","",VLOOKUP(AY67,【記載例】シフト記号表!$C$5:$Y$46,23,FALSE))</f>
        <v>-</v>
      </c>
      <c r="AZ69" s="137">
        <f>IF(AZ67="","",VLOOKUP(AZ67,【記載例】シフト記号表!$C$5:$Y$46,23,FALSE))</f>
        <v>1.9999999999999991</v>
      </c>
      <c r="BA69" s="137" t="str">
        <f>IF(BA67="","",VLOOKUP(BA67,【記載例】シフト記号表!$C$5:$Y$46,23,FALSE))</f>
        <v>-</v>
      </c>
      <c r="BB69" s="139">
        <f>IF(BB67="","",VLOOKUP(BB67,【記載例】シフト記号表!$C$5:$Y$46,23,FALSE))</f>
        <v>2.9999999999999991</v>
      </c>
      <c r="BC69" s="138" t="str">
        <f>IF(BC67="","",VLOOKUP(BC67,【記載例】シフト記号表!$C$5:$Y$46,23,FALSE))</f>
        <v/>
      </c>
      <c r="BD69" s="137" t="str">
        <f>IF(BD67="","",VLOOKUP(BD67,【記載例】シフト記号表!$C$5:$Y$46,23,FALSE))</f>
        <v/>
      </c>
      <c r="BE69" s="160" t="str">
        <f>IF(BE67="","",VLOOKUP(BE67,【記載例】シフト記号表!$C$5:$Y$46,23,FALSE))</f>
        <v/>
      </c>
      <c r="BF69" s="1179">
        <f>IF($BI$3="計画",SUM(AA69:BB69),IF($BI$3="実績",SUM(AA69:BE69),""))</f>
        <v>78</v>
      </c>
      <c r="BG69" s="1180"/>
      <c r="BH69" s="1181">
        <f>IF($BI$3="計画",BF69/4,IF($BI$3="実績",(BF69/($BI$7/7)),""))</f>
        <v>19.5</v>
      </c>
      <c r="BI69" s="1182"/>
      <c r="BJ69" s="1146"/>
      <c r="BK69" s="1147"/>
      <c r="BL69" s="1147"/>
      <c r="BM69" s="1147"/>
      <c r="BN69" s="1148"/>
    </row>
    <row r="70" spans="2:66" ht="20.25" customHeight="1">
      <c r="B70" s="136"/>
      <c r="C70" s="1282"/>
      <c r="D70" s="1283" t="s">
        <v>330</v>
      </c>
      <c r="E70" s="1280"/>
      <c r="F70" s="1281"/>
      <c r="G70" s="1130"/>
      <c r="H70" s="1131"/>
      <c r="I70" s="124"/>
      <c r="J70" s="123"/>
      <c r="K70" s="124"/>
      <c r="L70" s="123"/>
      <c r="M70" s="1197"/>
      <c r="N70" s="1198"/>
      <c r="O70" s="1134"/>
      <c r="P70" s="1135"/>
      <c r="Q70" s="1135"/>
      <c r="R70" s="1131"/>
      <c r="S70" s="1201" t="s">
        <v>329</v>
      </c>
      <c r="T70" s="1202"/>
      <c r="U70" s="1203"/>
      <c r="V70" s="148" t="s">
        <v>123</v>
      </c>
      <c r="W70" s="147"/>
      <c r="X70" s="147"/>
      <c r="Y70" s="146"/>
      <c r="Z70" s="145"/>
      <c r="AA70" s="128" t="s">
        <v>309</v>
      </c>
      <c r="AB70" s="275" t="s">
        <v>245</v>
      </c>
      <c r="AC70" s="275" t="s">
        <v>245</v>
      </c>
      <c r="AD70" s="275" t="s">
        <v>309</v>
      </c>
      <c r="AE70" s="275" t="s">
        <v>245</v>
      </c>
      <c r="AF70" s="275" t="s">
        <v>309</v>
      </c>
      <c r="AG70" s="129" t="s">
        <v>309</v>
      </c>
      <c r="AH70" s="128" t="s">
        <v>245</v>
      </c>
      <c r="AI70" s="275" t="s">
        <v>309</v>
      </c>
      <c r="AJ70" s="275" t="s">
        <v>245</v>
      </c>
      <c r="AK70" s="275" t="s">
        <v>245</v>
      </c>
      <c r="AL70" s="275" t="s">
        <v>309</v>
      </c>
      <c r="AM70" s="275" t="s">
        <v>310</v>
      </c>
      <c r="AN70" s="129" t="s">
        <v>310</v>
      </c>
      <c r="AO70" s="128" t="s">
        <v>309</v>
      </c>
      <c r="AP70" s="275" t="s">
        <v>245</v>
      </c>
      <c r="AQ70" s="275" t="s">
        <v>309</v>
      </c>
      <c r="AR70" s="275" t="s">
        <v>245</v>
      </c>
      <c r="AS70" s="275" t="s">
        <v>309</v>
      </c>
      <c r="AT70" s="275" t="s">
        <v>245</v>
      </c>
      <c r="AU70" s="129" t="s">
        <v>310</v>
      </c>
      <c r="AV70" s="128" t="s">
        <v>310</v>
      </c>
      <c r="AW70" s="275" t="s">
        <v>309</v>
      </c>
      <c r="AX70" s="275" t="s">
        <v>245</v>
      </c>
      <c r="AY70" s="275" t="s">
        <v>309</v>
      </c>
      <c r="AZ70" s="275" t="s">
        <v>245</v>
      </c>
      <c r="BA70" s="275" t="s">
        <v>310</v>
      </c>
      <c r="BB70" s="129" t="s">
        <v>245</v>
      </c>
      <c r="BC70" s="128"/>
      <c r="BD70" s="275"/>
      <c r="BE70" s="274"/>
      <c r="BF70" s="1208"/>
      <c r="BG70" s="1209"/>
      <c r="BH70" s="1227"/>
      <c r="BI70" s="1228"/>
      <c r="BJ70" s="1225"/>
      <c r="BK70" s="1202"/>
      <c r="BL70" s="1202"/>
      <c r="BM70" s="1202"/>
      <c r="BN70" s="1226"/>
    </row>
    <row r="71" spans="2:66" ht="20.25" customHeight="1">
      <c r="B71" s="125">
        <f>B68+1</f>
        <v>18</v>
      </c>
      <c r="C71" s="1275"/>
      <c r="D71" s="1279"/>
      <c r="E71" s="1280"/>
      <c r="F71" s="1281"/>
      <c r="G71" s="1130" t="s">
        <v>109</v>
      </c>
      <c r="H71" s="1131"/>
      <c r="I71" s="124"/>
      <c r="J71" s="123"/>
      <c r="K71" s="124"/>
      <c r="L71" s="123"/>
      <c r="M71" s="1132" t="s">
        <v>307</v>
      </c>
      <c r="N71" s="1133"/>
      <c r="O71" s="1134" t="s">
        <v>306</v>
      </c>
      <c r="P71" s="1135"/>
      <c r="Q71" s="1135"/>
      <c r="R71" s="1131"/>
      <c r="S71" s="1204"/>
      <c r="T71" s="1144"/>
      <c r="U71" s="1205"/>
      <c r="V71" s="122" t="s">
        <v>122</v>
      </c>
      <c r="W71" s="121"/>
      <c r="X71" s="121"/>
      <c r="Y71" s="120"/>
      <c r="Z71" s="119"/>
      <c r="AA71" s="117">
        <f>IF(AA70="","",VLOOKUP(AA70,【記載例】シフト記号表!$C$5:$W$46,21,FALSE))</f>
        <v>5.0000000000000009</v>
      </c>
      <c r="AB71" s="116" t="str">
        <f>IF(AB70="","",VLOOKUP(AB70,【記載例】シフト記号表!$C$5:$W$46,21,FALSE))</f>
        <v>-</v>
      </c>
      <c r="AC71" s="116" t="str">
        <f>IF(AC70="","",VLOOKUP(AC70,【記載例】シフト記号表!$C$5:$W$46,21,FALSE))</f>
        <v>-</v>
      </c>
      <c r="AD71" s="116">
        <f>IF(AD70="","",VLOOKUP(AD70,【記載例】シフト記号表!$C$5:$W$46,21,FALSE))</f>
        <v>5.0000000000000009</v>
      </c>
      <c r="AE71" s="116" t="str">
        <f>IF(AE70="","",VLOOKUP(AE70,【記載例】シフト記号表!$C$5:$W$46,21,FALSE))</f>
        <v>-</v>
      </c>
      <c r="AF71" s="116">
        <f>IF(AF70="","",VLOOKUP(AF70,【記載例】シフト記号表!$C$5:$W$46,21,FALSE))</f>
        <v>5.0000000000000009</v>
      </c>
      <c r="AG71" s="118">
        <f>IF(AG70="","",VLOOKUP(AG70,【記載例】シフト記号表!$C$5:$W$46,21,FALSE))</f>
        <v>5.0000000000000009</v>
      </c>
      <c r="AH71" s="117" t="str">
        <f>IF(AH70="","",VLOOKUP(AH70,【記載例】シフト記号表!$C$5:$W$46,21,FALSE))</f>
        <v>-</v>
      </c>
      <c r="AI71" s="116">
        <f>IF(AI70="","",VLOOKUP(AI70,【記載例】シフト記号表!$C$5:$W$46,21,FALSE))</f>
        <v>5.0000000000000009</v>
      </c>
      <c r="AJ71" s="116" t="str">
        <f>IF(AJ70="","",VLOOKUP(AJ70,【記載例】シフト記号表!$C$5:$W$46,21,FALSE))</f>
        <v>-</v>
      </c>
      <c r="AK71" s="116" t="str">
        <f>IF(AK70="","",VLOOKUP(AK70,【記載例】シフト記号表!$C$5:$W$46,21,FALSE))</f>
        <v>-</v>
      </c>
      <c r="AL71" s="116">
        <f>IF(AL70="","",VLOOKUP(AL70,【記載例】シフト記号表!$C$5:$W$46,21,FALSE))</f>
        <v>5.0000000000000009</v>
      </c>
      <c r="AM71" s="116">
        <f>IF(AM70="","",VLOOKUP(AM70,【記載例】シフト記号表!$C$5:$W$46,21,FALSE))</f>
        <v>5.9999999999999991</v>
      </c>
      <c r="AN71" s="118">
        <f>IF(AN70="","",VLOOKUP(AN70,【記載例】シフト記号表!$C$5:$W$46,21,FALSE))</f>
        <v>5.9999999999999991</v>
      </c>
      <c r="AO71" s="117">
        <f>IF(AO70="","",VLOOKUP(AO70,【記載例】シフト記号表!$C$5:$W$46,21,FALSE))</f>
        <v>5.0000000000000009</v>
      </c>
      <c r="AP71" s="116" t="str">
        <f>IF(AP70="","",VLOOKUP(AP70,【記載例】シフト記号表!$C$5:$W$46,21,FALSE))</f>
        <v>-</v>
      </c>
      <c r="AQ71" s="116">
        <f>IF(AQ70="","",VLOOKUP(AQ70,【記載例】シフト記号表!$C$5:$W$46,21,FALSE))</f>
        <v>5.0000000000000009</v>
      </c>
      <c r="AR71" s="116" t="str">
        <f>IF(AR70="","",VLOOKUP(AR70,【記載例】シフト記号表!$C$5:$W$46,21,FALSE))</f>
        <v>-</v>
      </c>
      <c r="AS71" s="116">
        <f>IF(AS70="","",VLOOKUP(AS70,【記載例】シフト記号表!$C$5:$W$46,21,FALSE))</f>
        <v>5.0000000000000009</v>
      </c>
      <c r="AT71" s="116" t="str">
        <f>IF(AT70="","",VLOOKUP(AT70,【記載例】シフト記号表!$C$5:$W$46,21,FALSE))</f>
        <v>-</v>
      </c>
      <c r="AU71" s="118">
        <f>IF(AU70="","",VLOOKUP(AU70,【記載例】シフト記号表!$C$5:$W$46,21,FALSE))</f>
        <v>5.9999999999999991</v>
      </c>
      <c r="AV71" s="117">
        <f>IF(AV70="","",VLOOKUP(AV70,【記載例】シフト記号表!$C$5:$W$46,21,FALSE))</f>
        <v>5.9999999999999991</v>
      </c>
      <c r="AW71" s="116">
        <f>IF(AW70="","",VLOOKUP(AW70,【記載例】シフト記号表!$C$5:$W$46,21,FALSE))</f>
        <v>5.0000000000000009</v>
      </c>
      <c r="AX71" s="116" t="str">
        <f>IF(AX70="","",VLOOKUP(AX70,【記載例】シフト記号表!$C$5:$W$46,21,FALSE))</f>
        <v>-</v>
      </c>
      <c r="AY71" s="116">
        <f>IF(AY70="","",VLOOKUP(AY70,【記載例】シフト記号表!$C$5:$W$46,21,FALSE))</f>
        <v>5.0000000000000009</v>
      </c>
      <c r="AZ71" s="116" t="str">
        <f>IF(AZ70="","",VLOOKUP(AZ70,【記載例】シフト記号表!$C$5:$W$46,21,FALSE))</f>
        <v>-</v>
      </c>
      <c r="BA71" s="116">
        <f>IF(BA70="","",VLOOKUP(BA70,【記載例】シフト記号表!$C$5:$W$46,21,FALSE))</f>
        <v>5.9999999999999991</v>
      </c>
      <c r="BB71" s="118" t="str">
        <f>IF(BB70="","",VLOOKUP(BB70,【記載例】シフト記号表!$C$5:$W$46,21,FALSE))</f>
        <v>-</v>
      </c>
      <c r="BC71" s="117" t="str">
        <f>IF(BC70="","",VLOOKUP(BC70,【記載例】シフト記号表!$C$5:$W$46,21,FALSE))</f>
        <v/>
      </c>
      <c r="BD71" s="116" t="str">
        <f>IF(BD70="","",VLOOKUP(BD70,【記載例】シフト記号表!$C$5:$W$46,21,FALSE))</f>
        <v/>
      </c>
      <c r="BE71" s="273" t="str">
        <f>IF(BE70="","",VLOOKUP(BE70,【記載例】シフト記号表!$C$5:$W$46,21,FALSE))</f>
        <v/>
      </c>
      <c r="BF71" s="1136">
        <f>IF($BI$3="計画",SUM(AA71:BB71),IF($BI$3="実績",SUM(AA71:BE71),""))</f>
        <v>85</v>
      </c>
      <c r="BG71" s="1137"/>
      <c r="BH71" s="1138">
        <f>IF($BI$3="計画",BF71/4,IF($BI$3="実績",(BF71/($BI$7/7)),""))</f>
        <v>21.25</v>
      </c>
      <c r="BI71" s="1139"/>
      <c r="BJ71" s="1143"/>
      <c r="BK71" s="1144"/>
      <c r="BL71" s="1144"/>
      <c r="BM71" s="1144"/>
      <c r="BN71" s="1145"/>
    </row>
    <row r="72" spans="2:66" ht="20.25" customHeight="1">
      <c r="B72" s="144"/>
      <c r="C72" s="1275"/>
      <c r="D72" s="1279"/>
      <c r="E72" s="1280"/>
      <c r="F72" s="1281"/>
      <c r="G72" s="1105"/>
      <c r="H72" s="1106"/>
      <c r="I72" s="1107" t="str">
        <f>G71</f>
        <v>介護職員</v>
      </c>
      <c r="J72" s="1106"/>
      <c r="K72" s="1107" t="str">
        <f>M71</f>
        <v>C</v>
      </c>
      <c r="L72" s="1106"/>
      <c r="M72" s="1214"/>
      <c r="N72" s="1215"/>
      <c r="O72" s="1216"/>
      <c r="P72" s="1217"/>
      <c r="Q72" s="1217"/>
      <c r="R72" s="1218"/>
      <c r="S72" s="1206"/>
      <c r="T72" s="1147"/>
      <c r="U72" s="1207"/>
      <c r="V72" s="143" t="s">
        <v>121</v>
      </c>
      <c r="W72" s="142"/>
      <c r="X72" s="142"/>
      <c r="Y72" s="141"/>
      <c r="Z72" s="140"/>
      <c r="AA72" s="138">
        <f>IF(AA70="","",VLOOKUP(AA70,【記載例】シフト記号表!$C$5:$Y$46,23,FALSE))</f>
        <v>2.9999999999999991</v>
      </c>
      <c r="AB72" s="137" t="str">
        <f>IF(AB70="","",VLOOKUP(AB70,【記載例】シフト記号表!$C$5:$Y$46,23,FALSE))</f>
        <v>-</v>
      </c>
      <c r="AC72" s="137" t="str">
        <f>IF(AC70="","",VLOOKUP(AC70,【記載例】シフト記号表!$C$5:$Y$46,23,FALSE))</f>
        <v>-</v>
      </c>
      <c r="AD72" s="137">
        <f>IF(AD70="","",VLOOKUP(AD70,【記載例】シフト記号表!$C$5:$Y$46,23,FALSE))</f>
        <v>2.9999999999999991</v>
      </c>
      <c r="AE72" s="137" t="str">
        <f>IF(AE70="","",VLOOKUP(AE70,【記載例】シフト記号表!$C$5:$Y$46,23,FALSE))</f>
        <v>-</v>
      </c>
      <c r="AF72" s="137">
        <f>IF(AF70="","",VLOOKUP(AF70,【記載例】シフト記号表!$C$5:$Y$46,23,FALSE))</f>
        <v>2.9999999999999991</v>
      </c>
      <c r="AG72" s="139">
        <f>IF(AG70="","",VLOOKUP(AG70,【記載例】シフト記号表!$C$5:$Y$46,23,FALSE))</f>
        <v>2.9999999999999991</v>
      </c>
      <c r="AH72" s="138" t="str">
        <f>IF(AH70="","",VLOOKUP(AH70,【記載例】シフト記号表!$C$5:$Y$46,23,FALSE))</f>
        <v>-</v>
      </c>
      <c r="AI72" s="137">
        <f>IF(AI70="","",VLOOKUP(AI70,【記載例】シフト記号表!$C$5:$Y$46,23,FALSE))</f>
        <v>2.9999999999999991</v>
      </c>
      <c r="AJ72" s="137" t="str">
        <f>IF(AJ70="","",VLOOKUP(AJ70,【記載例】シフト記号表!$C$5:$Y$46,23,FALSE))</f>
        <v>-</v>
      </c>
      <c r="AK72" s="137" t="str">
        <f>IF(AK70="","",VLOOKUP(AK70,【記載例】シフト記号表!$C$5:$Y$46,23,FALSE))</f>
        <v>-</v>
      </c>
      <c r="AL72" s="137">
        <f>IF(AL70="","",VLOOKUP(AL70,【記載例】シフト記号表!$C$5:$Y$46,23,FALSE))</f>
        <v>2.9999999999999991</v>
      </c>
      <c r="AM72" s="137">
        <f>IF(AM70="","",VLOOKUP(AM70,【記載例】シフト記号表!$C$5:$Y$46,23,FALSE))</f>
        <v>1.9999999999999991</v>
      </c>
      <c r="AN72" s="139">
        <f>IF(AN70="","",VLOOKUP(AN70,【記載例】シフト記号表!$C$5:$Y$46,23,FALSE))</f>
        <v>1.9999999999999991</v>
      </c>
      <c r="AO72" s="138">
        <f>IF(AO70="","",VLOOKUP(AO70,【記載例】シフト記号表!$C$5:$Y$46,23,FALSE))</f>
        <v>2.9999999999999991</v>
      </c>
      <c r="AP72" s="137" t="str">
        <f>IF(AP70="","",VLOOKUP(AP70,【記載例】シフト記号表!$C$5:$Y$46,23,FALSE))</f>
        <v>-</v>
      </c>
      <c r="AQ72" s="137">
        <f>IF(AQ70="","",VLOOKUP(AQ70,【記載例】シフト記号表!$C$5:$Y$46,23,FALSE))</f>
        <v>2.9999999999999991</v>
      </c>
      <c r="AR72" s="137" t="str">
        <f>IF(AR70="","",VLOOKUP(AR70,【記載例】シフト記号表!$C$5:$Y$46,23,FALSE))</f>
        <v>-</v>
      </c>
      <c r="AS72" s="137">
        <f>IF(AS70="","",VLOOKUP(AS70,【記載例】シフト記号表!$C$5:$Y$46,23,FALSE))</f>
        <v>2.9999999999999991</v>
      </c>
      <c r="AT72" s="137" t="str">
        <f>IF(AT70="","",VLOOKUP(AT70,【記載例】シフト記号表!$C$5:$Y$46,23,FALSE))</f>
        <v>-</v>
      </c>
      <c r="AU72" s="139">
        <f>IF(AU70="","",VLOOKUP(AU70,【記載例】シフト記号表!$C$5:$Y$46,23,FALSE))</f>
        <v>1.9999999999999991</v>
      </c>
      <c r="AV72" s="138">
        <f>IF(AV70="","",VLOOKUP(AV70,【記載例】シフト記号表!$C$5:$Y$46,23,FALSE))</f>
        <v>1.9999999999999991</v>
      </c>
      <c r="AW72" s="137">
        <f>IF(AW70="","",VLOOKUP(AW70,【記載例】シフト記号表!$C$5:$Y$46,23,FALSE))</f>
        <v>2.9999999999999991</v>
      </c>
      <c r="AX72" s="137" t="str">
        <f>IF(AX70="","",VLOOKUP(AX70,【記載例】シフト記号表!$C$5:$Y$46,23,FALSE))</f>
        <v>-</v>
      </c>
      <c r="AY72" s="137">
        <f>IF(AY70="","",VLOOKUP(AY70,【記載例】シフト記号表!$C$5:$Y$46,23,FALSE))</f>
        <v>2.9999999999999991</v>
      </c>
      <c r="AZ72" s="137" t="str">
        <f>IF(AZ70="","",VLOOKUP(AZ70,【記載例】シフト記号表!$C$5:$Y$46,23,FALSE))</f>
        <v>-</v>
      </c>
      <c r="BA72" s="137">
        <f>IF(BA70="","",VLOOKUP(BA70,【記載例】シフト記号表!$C$5:$Y$46,23,FALSE))</f>
        <v>1.9999999999999991</v>
      </c>
      <c r="BB72" s="139" t="str">
        <f>IF(BB70="","",VLOOKUP(BB70,【記載例】シフト記号表!$C$5:$Y$46,23,FALSE))</f>
        <v>-</v>
      </c>
      <c r="BC72" s="138" t="str">
        <f>IF(BC70="","",VLOOKUP(BC70,【記載例】シフト記号表!$C$5:$Y$46,23,FALSE))</f>
        <v/>
      </c>
      <c r="BD72" s="137" t="str">
        <f>IF(BD70="","",VLOOKUP(BD70,【記載例】シフト記号表!$C$5:$Y$46,23,FALSE))</f>
        <v/>
      </c>
      <c r="BE72" s="160" t="str">
        <f>IF(BE70="","",VLOOKUP(BE70,【記載例】シフト記号表!$C$5:$Y$46,23,FALSE))</f>
        <v/>
      </c>
      <c r="BF72" s="1179">
        <f>IF($BI$3="計画",SUM(AA72:BB72),IF($BI$3="実績",SUM(AA72:BE72),""))</f>
        <v>42.999999999999993</v>
      </c>
      <c r="BG72" s="1180"/>
      <c r="BH72" s="1181">
        <f>IF($BI$3="計画",BF72/4,IF($BI$3="実績",(BF72/($BI$7/7)),""))</f>
        <v>10.749999999999998</v>
      </c>
      <c r="BI72" s="1182"/>
      <c r="BJ72" s="1146"/>
      <c r="BK72" s="1147"/>
      <c r="BL72" s="1147"/>
      <c r="BM72" s="1147"/>
      <c r="BN72" s="1148"/>
    </row>
    <row r="73" spans="2:66" ht="20.25" customHeight="1">
      <c r="B73" s="136"/>
      <c r="C73" s="1282" t="s">
        <v>328</v>
      </c>
      <c r="D73" s="1283" t="s">
        <v>322</v>
      </c>
      <c r="E73" s="1280"/>
      <c r="F73" s="1281"/>
      <c r="G73" s="1195"/>
      <c r="H73" s="1196"/>
      <c r="I73" s="135"/>
      <c r="J73" s="134"/>
      <c r="K73" s="135"/>
      <c r="L73" s="134"/>
      <c r="M73" s="1197"/>
      <c r="N73" s="1198"/>
      <c r="O73" s="1199"/>
      <c r="P73" s="1200"/>
      <c r="Q73" s="1200"/>
      <c r="R73" s="1196"/>
      <c r="S73" s="1201" t="s">
        <v>327</v>
      </c>
      <c r="T73" s="1202"/>
      <c r="U73" s="1203"/>
      <c r="V73" s="148" t="s">
        <v>123</v>
      </c>
      <c r="W73" s="152"/>
      <c r="X73" s="152"/>
      <c r="Y73" s="151"/>
      <c r="Z73" s="150"/>
      <c r="AA73" s="128" t="s">
        <v>314</v>
      </c>
      <c r="AB73" s="275" t="s">
        <v>245</v>
      </c>
      <c r="AC73" s="275" t="s">
        <v>310</v>
      </c>
      <c r="AD73" s="275" t="s">
        <v>310</v>
      </c>
      <c r="AE73" s="275" t="s">
        <v>245</v>
      </c>
      <c r="AF73" s="275" t="s">
        <v>309</v>
      </c>
      <c r="AG73" s="129" t="s">
        <v>245</v>
      </c>
      <c r="AH73" s="128" t="s">
        <v>245</v>
      </c>
      <c r="AI73" s="275" t="s">
        <v>326</v>
      </c>
      <c r="AJ73" s="275" t="s">
        <v>245</v>
      </c>
      <c r="AK73" s="275" t="s">
        <v>310</v>
      </c>
      <c r="AL73" s="275" t="s">
        <v>310</v>
      </c>
      <c r="AM73" s="275" t="s">
        <v>245</v>
      </c>
      <c r="AN73" s="129" t="s">
        <v>309</v>
      </c>
      <c r="AO73" s="128" t="s">
        <v>309</v>
      </c>
      <c r="AP73" s="275" t="s">
        <v>245</v>
      </c>
      <c r="AQ73" s="275" t="s">
        <v>314</v>
      </c>
      <c r="AR73" s="275" t="s">
        <v>245</v>
      </c>
      <c r="AS73" s="275" t="s">
        <v>310</v>
      </c>
      <c r="AT73" s="275" t="s">
        <v>310</v>
      </c>
      <c r="AU73" s="129" t="s">
        <v>245</v>
      </c>
      <c r="AV73" s="128" t="s">
        <v>309</v>
      </c>
      <c r="AW73" s="275" t="s">
        <v>245</v>
      </c>
      <c r="AX73" s="275" t="s">
        <v>245</v>
      </c>
      <c r="AY73" s="275" t="s">
        <v>314</v>
      </c>
      <c r="AZ73" s="275" t="s">
        <v>245</v>
      </c>
      <c r="BA73" s="275" t="s">
        <v>310</v>
      </c>
      <c r="BB73" s="129" t="s">
        <v>310</v>
      </c>
      <c r="BC73" s="128"/>
      <c r="BD73" s="275"/>
      <c r="BE73" s="274"/>
      <c r="BF73" s="1208"/>
      <c r="BG73" s="1209"/>
      <c r="BH73" s="1227"/>
      <c r="BI73" s="1228"/>
      <c r="BJ73" s="1225"/>
      <c r="BK73" s="1202"/>
      <c r="BL73" s="1202"/>
      <c r="BM73" s="1202"/>
      <c r="BN73" s="1226"/>
    </row>
    <row r="74" spans="2:66" ht="20.25" customHeight="1">
      <c r="B74" s="125">
        <f>B71+1</f>
        <v>19</v>
      </c>
      <c r="C74" s="1275"/>
      <c r="D74" s="1279"/>
      <c r="E74" s="1280"/>
      <c r="F74" s="1281"/>
      <c r="G74" s="1130" t="s">
        <v>109</v>
      </c>
      <c r="H74" s="1131"/>
      <c r="I74" s="124"/>
      <c r="J74" s="123"/>
      <c r="K74" s="124"/>
      <c r="L74" s="123"/>
      <c r="M74" s="1132" t="s">
        <v>313</v>
      </c>
      <c r="N74" s="1133"/>
      <c r="O74" s="1134" t="s">
        <v>318</v>
      </c>
      <c r="P74" s="1135"/>
      <c r="Q74" s="1135"/>
      <c r="R74" s="1131"/>
      <c r="S74" s="1204"/>
      <c r="T74" s="1144"/>
      <c r="U74" s="1205"/>
      <c r="V74" s="122" t="s">
        <v>122</v>
      </c>
      <c r="W74" s="121"/>
      <c r="X74" s="121"/>
      <c r="Y74" s="120"/>
      <c r="Z74" s="119"/>
      <c r="AA74" s="117">
        <f>IF(AA73="","",VLOOKUP(AA73,【記載例】シフト記号表!$C$5:$W$46,21,FALSE))</f>
        <v>2</v>
      </c>
      <c r="AB74" s="116" t="str">
        <f>IF(AB73="","",VLOOKUP(AB73,【記載例】シフト記号表!$C$5:$W$46,21,FALSE))</f>
        <v>-</v>
      </c>
      <c r="AC74" s="116">
        <f>IF(AC73="","",VLOOKUP(AC73,【記載例】シフト記号表!$C$5:$W$46,21,FALSE))</f>
        <v>5.9999999999999991</v>
      </c>
      <c r="AD74" s="116">
        <f>IF(AD73="","",VLOOKUP(AD73,【記載例】シフト記号表!$C$5:$W$46,21,FALSE))</f>
        <v>5.9999999999999991</v>
      </c>
      <c r="AE74" s="116" t="str">
        <f>IF(AE73="","",VLOOKUP(AE73,【記載例】シフト記号表!$C$5:$W$46,21,FALSE))</f>
        <v>-</v>
      </c>
      <c r="AF74" s="116">
        <f>IF(AF73="","",VLOOKUP(AF73,【記載例】シフト記号表!$C$5:$W$46,21,FALSE))</f>
        <v>5.0000000000000009</v>
      </c>
      <c r="AG74" s="118" t="str">
        <f>IF(AG73="","",VLOOKUP(AG73,【記載例】シフト記号表!$C$5:$W$46,21,FALSE))</f>
        <v>-</v>
      </c>
      <c r="AH74" s="117" t="str">
        <f>IF(AH73="","",VLOOKUP(AH73,【記載例】シフト記号表!$C$5:$W$46,21,FALSE))</f>
        <v>-</v>
      </c>
      <c r="AI74" s="116">
        <f>IF(AI73="","",VLOOKUP(AI73,【記載例】シフト記号表!$C$5:$W$46,21,FALSE))</f>
        <v>2</v>
      </c>
      <c r="AJ74" s="116" t="str">
        <f>IF(AJ73="","",VLOOKUP(AJ73,【記載例】シフト記号表!$C$5:$W$46,21,FALSE))</f>
        <v>-</v>
      </c>
      <c r="AK74" s="116">
        <f>IF(AK73="","",VLOOKUP(AK73,【記載例】シフト記号表!$C$5:$W$46,21,FALSE))</f>
        <v>5.9999999999999991</v>
      </c>
      <c r="AL74" s="116">
        <f>IF(AL73="","",VLOOKUP(AL73,【記載例】シフト記号表!$C$5:$W$46,21,FALSE))</f>
        <v>5.9999999999999991</v>
      </c>
      <c r="AM74" s="116" t="str">
        <f>IF(AM73="","",VLOOKUP(AM73,【記載例】シフト記号表!$C$5:$W$46,21,FALSE))</f>
        <v>-</v>
      </c>
      <c r="AN74" s="118">
        <f>IF(AN73="","",VLOOKUP(AN73,【記載例】シフト記号表!$C$5:$W$46,21,FALSE))</f>
        <v>5.0000000000000009</v>
      </c>
      <c r="AO74" s="117">
        <f>IF(AO73="","",VLOOKUP(AO73,【記載例】シフト記号表!$C$5:$W$46,21,FALSE))</f>
        <v>5.0000000000000009</v>
      </c>
      <c r="AP74" s="116" t="str">
        <f>IF(AP73="","",VLOOKUP(AP73,【記載例】シフト記号表!$C$5:$W$46,21,FALSE))</f>
        <v>-</v>
      </c>
      <c r="AQ74" s="116">
        <f>IF(AQ73="","",VLOOKUP(AQ73,【記載例】シフト記号表!$C$5:$W$46,21,FALSE))</f>
        <v>2</v>
      </c>
      <c r="AR74" s="116" t="str">
        <f>IF(AR73="","",VLOOKUP(AR73,【記載例】シフト記号表!$C$5:$W$46,21,FALSE))</f>
        <v>-</v>
      </c>
      <c r="AS74" s="116">
        <f>IF(AS73="","",VLOOKUP(AS73,【記載例】シフト記号表!$C$5:$W$46,21,FALSE))</f>
        <v>5.9999999999999991</v>
      </c>
      <c r="AT74" s="116">
        <f>IF(AT73="","",VLOOKUP(AT73,【記載例】シフト記号表!$C$5:$W$46,21,FALSE))</f>
        <v>5.9999999999999991</v>
      </c>
      <c r="AU74" s="118" t="str">
        <f>IF(AU73="","",VLOOKUP(AU73,【記載例】シフト記号表!$C$5:$W$46,21,FALSE))</f>
        <v>-</v>
      </c>
      <c r="AV74" s="117">
        <f>IF(AV73="","",VLOOKUP(AV73,【記載例】シフト記号表!$C$5:$W$46,21,FALSE))</f>
        <v>5.0000000000000009</v>
      </c>
      <c r="AW74" s="116" t="str">
        <f>IF(AW73="","",VLOOKUP(AW73,【記載例】シフト記号表!$C$5:$W$46,21,FALSE))</f>
        <v>-</v>
      </c>
      <c r="AX74" s="116" t="str">
        <f>IF(AX73="","",VLOOKUP(AX73,【記載例】シフト記号表!$C$5:$W$46,21,FALSE))</f>
        <v>-</v>
      </c>
      <c r="AY74" s="116">
        <f>IF(AY73="","",VLOOKUP(AY73,【記載例】シフト記号表!$C$5:$W$46,21,FALSE))</f>
        <v>2</v>
      </c>
      <c r="AZ74" s="116" t="str">
        <f>IF(AZ73="","",VLOOKUP(AZ73,【記載例】シフト記号表!$C$5:$W$46,21,FALSE))</f>
        <v>-</v>
      </c>
      <c r="BA74" s="116">
        <f>IF(BA73="","",VLOOKUP(BA73,【記載例】シフト記号表!$C$5:$W$46,21,FALSE))</f>
        <v>5.9999999999999991</v>
      </c>
      <c r="BB74" s="118">
        <f>IF(BB73="","",VLOOKUP(BB73,【記載例】シフト記号表!$C$5:$W$46,21,FALSE))</f>
        <v>5.9999999999999991</v>
      </c>
      <c r="BC74" s="117" t="str">
        <f>IF(BC73="","",VLOOKUP(BC73,【記載例】シフト記号表!$C$5:$W$46,21,FALSE))</f>
        <v/>
      </c>
      <c r="BD74" s="116" t="str">
        <f>IF(BD73="","",VLOOKUP(BD73,【記載例】シフト記号表!$C$5:$W$46,21,FALSE))</f>
        <v/>
      </c>
      <c r="BE74" s="273" t="str">
        <f>IF(BE73="","",VLOOKUP(BE73,【記載例】シフト記号表!$C$5:$W$46,21,FALSE))</f>
        <v/>
      </c>
      <c r="BF74" s="1136">
        <f>IF($BI$3="計画",SUM(AA74:BB74),IF($BI$3="実績",SUM(AA74:BE74),""))</f>
        <v>76</v>
      </c>
      <c r="BG74" s="1137"/>
      <c r="BH74" s="1138">
        <f>IF($BI$3="計画",BF74/4,IF($BI$3="実績",(BF74/($BI$7/7)),""))</f>
        <v>19</v>
      </c>
      <c r="BI74" s="1139"/>
      <c r="BJ74" s="1143"/>
      <c r="BK74" s="1144"/>
      <c r="BL74" s="1144"/>
      <c r="BM74" s="1144"/>
      <c r="BN74" s="1145"/>
    </row>
    <row r="75" spans="2:66" ht="20.25" customHeight="1">
      <c r="B75" s="144"/>
      <c r="C75" s="1275"/>
      <c r="D75" s="1279"/>
      <c r="E75" s="1280"/>
      <c r="F75" s="1281"/>
      <c r="G75" s="1105"/>
      <c r="H75" s="1106"/>
      <c r="I75" s="1107" t="str">
        <f>G74</f>
        <v>介護職員</v>
      </c>
      <c r="J75" s="1106"/>
      <c r="K75" s="1107" t="str">
        <f>M74</f>
        <v>A</v>
      </c>
      <c r="L75" s="1106"/>
      <c r="M75" s="1214"/>
      <c r="N75" s="1215"/>
      <c r="O75" s="1216"/>
      <c r="P75" s="1217"/>
      <c r="Q75" s="1217"/>
      <c r="R75" s="1218"/>
      <c r="S75" s="1206"/>
      <c r="T75" s="1147"/>
      <c r="U75" s="1207"/>
      <c r="V75" s="149" t="s">
        <v>121</v>
      </c>
      <c r="W75" s="142"/>
      <c r="X75" s="142"/>
      <c r="Y75" s="141"/>
      <c r="Z75" s="140"/>
      <c r="AA75" s="138">
        <f>IF(AA73="","",VLOOKUP(AA73,【記載例】シフト記号表!$C$5:$Y$46,23,FALSE))</f>
        <v>14</v>
      </c>
      <c r="AB75" s="137" t="str">
        <f>IF(AB73="","",VLOOKUP(AB73,【記載例】シフト記号表!$C$5:$Y$46,23,FALSE))</f>
        <v>-</v>
      </c>
      <c r="AC75" s="137">
        <f>IF(AC73="","",VLOOKUP(AC73,【記載例】シフト記号表!$C$5:$Y$46,23,FALSE))</f>
        <v>1.9999999999999991</v>
      </c>
      <c r="AD75" s="137">
        <f>IF(AD73="","",VLOOKUP(AD73,【記載例】シフト記号表!$C$5:$Y$46,23,FALSE))</f>
        <v>1.9999999999999991</v>
      </c>
      <c r="AE75" s="137" t="str">
        <f>IF(AE73="","",VLOOKUP(AE73,【記載例】シフト記号表!$C$5:$Y$46,23,FALSE))</f>
        <v>-</v>
      </c>
      <c r="AF75" s="137">
        <f>IF(AF73="","",VLOOKUP(AF73,【記載例】シフト記号表!$C$5:$Y$46,23,FALSE))</f>
        <v>2.9999999999999991</v>
      </c>
      <c r="AG75" s="139" t="str">
        <f>IF(AG73="","",VLOOKUP(AG73,【記載例】シフト記号表!$C$5:$Y$46,23,FALSE))</f>
        <v>-</v>
      </c>
      <c r="AH75" s="138" t="str">
        <f>IF(AH73="","",VLOOKUP(AH73,【記載例】シフト記号表!$C$5:$Y$46,23,FALSE))</f>
        <v>-</v>
      </c>
      <c r="AI75" s="137">
        <f>IF(AI73="","",VLOOKUP(AI73,【記載例】シフト記号表!$C$5:$Y$46,23,FALSE))</f>
        <v>14</v>
      </c>
      <c r="AJ75" s="137" t="str">
        <f>IF(AJ73="","",VLOOKUP(AJ73,【記載例】シフト記号表!$C$5:$Y$46,23,FALSE))</f>
        <v>-</v>
      </c>
      <c r="AK75" s="137">
        <f>IF(AK73="","",VLOOKUP(AK73,【記載例】シフト記号表!$C$5:$Y$46,23,FALSE))</f>
        <v>1.9999999999999991</v>
      </c>
      <c r="AL75" s="137">
        <f>IF(AL73="","",VLOOKUP(AL73,【記載例】シフト記号表!$C$5:$Y$46,23,FALSE))</f>
        <v>1.9999999999999991</v>
      </c>
      <c r="AM75" s="137" t="str">
        <f>IF(AM73="","",VLOOKUP(AM73,【記載例】シフト記号表!$C$5:$Y$46,23,FALSE))</f>
        <v>-</v>
      </c>
      <c r="AN75" s="139">
        <f>IF(AN73="","",VLOOKUP(AN73,【記載例】シフト記号表!$C$5:$Y$46,23,FALSE))</f>
        <v>2.9999999999999991</v>
      </c>
      <c r="AO75" s="138">
        <f>IF(AO73="","",VLOOKUP(AO73,【記載例】シフト記号表!$C$5:$Y$46,23,FALSE))</f>
        <v>2.9999999999999991</v>
      </c>
      <c r="AP75" s="137" t="str">
        <f>IF(AP73="","",VLOOKUP(AP73,【記載例】シフト記号表!$C$5:$Y$46,23,FALSE))</f>
        <v>-</v>
      </c>
      <c r="AQ75" s="137">
        <f>IF(AQ73="","",VLOOKUP(AQ73,【記載例】シフト記号表!$C$5:$Y$46,23,FALSE))</f>
        <v>14</v>
      </c>
      <c r="AR75" s="137" t="str">
        <f>IF(AR73="","",VLOOKUP(AR73,【記載例】シフト記号表!$C$5:$Y$46,23,FALSE))</f>
        <v>-</v>
      </c>
      <c r="AS75" s="137">
        <f>IF(AS73="","",VLOOKUP(AS73,【記載例】シフト記号表!$C$5:$Y$46,23,FALSE))</f>
        <v>1.9999999999999991</v>
      </c>
      <c r="AT75" s="137">
        <f>IF(AT73="","",VLOOKUP(AT73,【記載例】シフト記号表!$C$5:$Y$46,23,FALSE))</f>
        <v>1.9999999999999991</v>
      </c>
      <c r="AU75" s="139" t="str">
        <f>IF(AU73="","",VLOOKUP(AU73,【記載例】シフト記号表!$C$5:$Y$46,23,FALSE))</f>
        <v>-</v>
      </c>
      <c r="AV75" s="138">
        <f>IF(AV73="","",VLOOKUP(AV73,【記載例】シフト記号表!$C$5:$Y$46,23,FALSE))</f>
        <v>2.9999999999999991</v>
      </c>
      <c r="AW75" s="137" t="str">
        <f>IF(AW73="","",VLOOKUP(AW73,【記載例】シフト記号表!$C$5:$Y$46,23,FALSE))</f>
        <v>-</v>
      </c>
      <c r="AX75" s="137" t="str">
        <f>IF(AX73="","",VLOOKUP(AX73,【記載例】シフト記号表!$C$5:$Y$46,23,FALSE))</f>
        <v>-</v>
      </c>
      <c r="AY75" s="137">
        <f>IF(AY73="","",VLOOKUP(AY73,【記載例】シフト記号表!$C$5:$Y$46,23,FALSE))</f>
        <v>14</v>
      </c>
      <c r="AZ75" s="137" t="str">
        <f>IF(AZ73="","",VLOOKUP(AZ73,【記載例】シフト記号表!$C$5:$Y$46,23,FALSE))</f>
        <v>-</v>
      </c>
      <c r="BA75" s="137">
        <f>IF(BA73="","",VLOOKUP(BA73,【記載例】シフト記号表!$C$5:$Y$46,23,FALSE))</f>
        <v>1.9999999999999991</v>
      </c>
      <c r="BB75" s="139">
        <f>IF(BB73="","",VLOOKUP(BB73,【記載例】シフト記号表!$C$5:$Y$46,23,FALSE))</f>
        <v>1.9999999999999991</v>
      </c>
      <c r="BC75" s="138" t="str">
        <f>IF(BC73="","",VLOOKUP(BC73,【記載例】シフト記号表!$C$5:$Y$46,23,FALSE))</f>
        <v/>
      </c>
      <c r="BD75" s="137" t="str">
        <f>IF(BD73="","",VLOOKUP(BD73,【記載例】シフト記号表!$C$5:$Y$46,23,FALSE))</f>
        <v/>
      </c>
      <c r="BE75" s="160" t="str">
        <f>IF(BE73="","",VLOOKUP(BE73,【記載例】シフト記号表!$C$5:$Y$46,23,FALSE))</f>
        <v/>
      </c>
      <c r="BF75" s="1179">
        <f>IF($BI$3="計画",SUM(AA75:BB75),IF($BI$3="実績",SUM(AA75:BE75),""))</f>
        <v>84</v>
      </c>
      <c r="BG75" s="1180"/>
      <c r="BH75" s="1181">
        <f>IF($BI$3="計画",BF75/4,IF($BI$3="実績",(BF75/($BI$7/7)),""))</f>
        <v>21</v>
      </c>
      <c r="BI75" s="1182"/>
      <c r="BJ75" s="1146"/>
      <c r="BK75" s="1147"/>
      <c r="BL75" s="1147"/>
      <c r="BM75" s="1147"/>
      <c r="BN75" s="1148"/>
    </row>
    <row r="76" spans="2:66" ht="20.25" customHeight="1">
      <c r="B76" s="136"/>
      <c r="C76" s="1282"/>
      <c r="D76" s="1283" t="s">
        <v>322</v>
      </c>
      <c r="E76" s="1280"/>
      <c r="F76" s="1281"/>
      <c r="G76" s="1195"/>
      <c r="H76" s="1196"/>
      <c r="I76" s="135"/>
      <c r="J76" s="134"/>
      <c r="K76" s="135"/>
      <c r="L76" s="134"/>
      <c r="M76" s="1197"/>
      <c r="N76" s="1198"/>
      <c r="O76" s="1199"/>
      <c r="P76" s="1200"/>
      <c r="Q76" s="1200"/>
      <c r="R76" s="1196"/>
      <c r="S76" s="1201" t="s">
        <v>325</v>
      </c>
      <c r="T76" s="1202"/>
      <c r="U76" s="1203"/>
      <c r="V76" s="148" t="s">
        <v>123</v>
      </c>
      <c r="W76" s="152"/>
      <c r="X76" s="152"/>
      <c r="Y76" s="151"/>
      <c r="Z76" s="150"/>
      <c r="AA76" s="128" t="s">
        <v>245</v>
      </c>
      <c r="AB76" s="275" t="s">
        <v>314</v>
      </c>
      <c r="AC76" s="275" t="s">
        <v>245</v>
      </c>
      <c r="AD76" s="275" t="s">
        <v>309</v>
      </c>
      <c r="AE76" s="275" t="s">
        <v>310</v>
      </c>
      <c r="AF76" s="275" t="s">
        <v>245</v>
      </c>
      <c r="AG76" s="129" t="s">
        <v>309</v>
      </c>
      <c r="AH76" s="128" t="s">
        <v>309</v>
      </c>
      <c r="AI76" s="275" t="s">
        <v>245</v>
      </c>
      <c r="AJ76" s="275" t="s">
        <v>314</v>
      </c>
      <c r="AK76" s="275" t="s">
        <v>245</v>
      </c>
      <c r="AL76" s="275" t="s">
        <v>309</v>
      </c>
      <c r="AM76" s="275" t="s">
        <v>310</v>
      </c>
      <c r="AN76" s="129" t="s">
        <v>245</v>
      </c>
      <c r="AO76" s="128" t="s">
        <v>309</v>
      </c>
      <c r="AP76" s="275" t="s">
        <v>310</v>
      </c>
      <c r="AQ76" s="275" t="s">
        <v>245</v>
      </c>
      <c r="AR76" s="275" t="s">
        <v>314</v>
      </c>
      <c r="AS76" s="275" t="s">
        <v>245</v>
      </c>
      <c r="AT76" s="275" t="s">
        <v>309</v>
      </c>
      <c r="AU76" s="129" t="s">
        <v>245</v>
      </c>
      <c r="AV76" s="128" t="s">
        <v>245</v>
      </c>
      <c r="AW76" s="275" t="s">
        <v>309</v>
      </c>
      <c r="AX76" s="275" t="s">
        <v>310</v>
      </c>
      <c r="AY76" s="275" t="s">
        <v>245</v>
      </c>
      <c r="AZ76" s="275" t="s">
        <v>314</v>
      </c>
      <c r="BA76" s="275" t="s">
        <v>245</v>
      </c>
      <c r="BB76" s="129" t="s">
        <v>309</v>
      </c>
      <c r="BC76" s="128"/>
      <c r="BD76" s="275"/>
      <c r="BE76" s="274"/>
      <c r="BF76" s="1208"/>
      <c r="BG76" s="1209"/>
      <c r="BH76" s="1227"/>
      <c r="BI76" s="1228"/>
      <c r="BJ76" s="1225"/>
      <c r="BK76" s="1202"/>
      <c r="BL76" s="1202"/>
      <c r="BM76" s="1202"/>
      <c r="BN76" s="1226"/>
    </row>
    <row r="77" spans="2:66" ht="20.25" customHeight="1">
      <c r="B77" s="125">
        <f>B74+1</f>
        <v>20</v>
      </c>
      <c r="C77" s="1275"/>
      <c r="D77" s="1279"/>
      <c r="E77" s="1280"/>
      <c r="F77" s="1281"/>
      <c r="G77" s="1130" t="s">
        <v>109</v>
      </c>
      <c r="H77" s="1131"/>
      <c r="I77" s="124"/>
      <c r="J77" s="123"/>
      <c r="K77" s="124"/>
      <c r="L77" s="123"/>
      <c r="M77" s="1132" t="s">
        <v>313</v>
      </c>
      <c r="N77" s="1133"/>
      <c r="O77" s="1134" t="s">
        <v>306</v>
      </c>
      <c r="P77" s="1135"/>
      <c r="Q77" s="1135"/>
      <c r="R77" s="1131"/>
      <c r="S77" s="1204"/>
      <c r="T77" s="1144"/>
      <c r="U77" s="1205"/>
      <c r="V77" s="122" t="s">
        <v>122</v>
      </c>
      <c r="W77" s="121"/>
      <c r="X77" s="121"/>
      <c r="Y77" s="120"/>
      <c r="Z77" s="119"/>
      <c r="AA77" s="117" t="str">
        <f>IF(AA76="","",VLOOKUP(AA76,【記載例】シフト記号表!$C$5:$W$46,21,FALSE))</f>
        <v>-</v>
      </c>
      <c r="AB77" s="116">
        <f>IF(AB76="","",VLOOKUP(AB76,【記載例】シフト記号表!$C$5:$W$46,21,FALSE))</f>
        <v>2</v>
      </c>
      <c r="AC77" s="116" t="str">
        <f>IF(AC76="","",VLOOKUP(AC76,【記載例】シフト記号表!$C$5:$W$46,21,FALSE))</f>
        <v>-</v>
      </c>
      <c r="AD77" s="116">
        <f>IF(AD76="","",VLOOKUP(AD76,【記載例】シフト記号表!$C$5:$W$46,21,FALSE))</f>
        <v>5.0000000000000009</v>
      </c>
      <c r="AE77" s="116">
        <f>IF(AE76="","",VLOOKUP(AE76,【記載例】シフト記号表!$C$5:$W$46,21,FALSE))</f>
        <v>5.9999999999999991</v>
      </c>
      <c r="AF77" s="116" t="str">
        <f>IF(AF76="","",VLOOKUP(AF76,【記載例】シフト記号表!$C$5:$W$46,21,FALSE))</f>
        <v>-</v>
      </c>
      <c r="AG77" s="118">
        <f>IF(AG76="","",VLOOKUP(AG76,【記載例】シフト記号表!$C$5:$W$46,21,FALSE))</f>
        <v>5.0000000000000009</v>
      </c>
      <c r="AH77" s="117">
        <f>IF(AH76="","",VLOOKUP(AH76,【記載例】シフト記号表!$C$5:$W$46,21,FALSE))</f>
        <v>5.0000000000000009</v>
      </c>
      <c r="AI77" s="116" t="str">
        <f>IF(AI76="","",VLOOKUP(AI76,【記載例】シフト記号表!$C$5:$W$46,21,FALSE))</f>
        <v>-</v>
      </c>
      <c r="AJ77" s="116">
        <f>IF(AJ76="","",VLOOKUP(AJ76,【記載例】シフト記号表!$C$5:$W$46,21,FALSE))</f>
        <v>2</v>
      </c>
      <c r="AK77" s="116" t="str">
        <f>IF(AK76="","",VLOOKUP(AK76,【記載例】シフト記号表!$C$5:$W$46,21,FALSE))</f>
        <v>-</v>
      </c>
      <c r="AL77" s="116">
        <f>IF(AL76="","",VLOOKUP(AL76,【記載例】シフト記号表!$C$5:$W$46,21,FALSE))</f>
        <v>5.0000000000000009</v>
      </c>
      <c r="AM77" s="116">
        <f>IF(AM76="","",VLOOKUP(AM76,【記載例】シフト記号表!$C$5:$W$46,21,FALSE))</f>
        <v>5.9999999999999991</v>
      </c>
      <c r="AN77" s="118" t="str">
        <f>IF(AN76="","",VLOOKUP(AN76,【記載例】シフト記号表!$C$5:$W$46,21,FALSE))</f>
        <v>-</v>
      </c>
      <c r="AO77" s="117">
        <f>IF(AO76="","",VLOOKUP(AO76,【記載例】シフト記号表!$C$5:$W$46,21,FALSE))</f>
        <v>5.0000000000000009</v>
      </c>
      <c r="AP77" s="116">
        <f>IF(AP76="","",VLOOKUP(AP76,【記載例】シフト記号表!$C$5:$W$46,21,FALSE))</f>
        <v>5.9999999999999991</v>
      </c>
      <c r="AQ77" s="116" t="str">
        <f>IF(AQ76="","",VLOOKUP(AQ76,【記載例】シフト記号表!$C$5:$W$46,21,FALSE))</f>
        <v>-</v>
      </c>
      <c r="AR77" s="116">
        <f>IF(AR76="","",VLOOKUP(AR76,【記載例】シフト記号表!$C$5:$W$46,21,FALSE))</f>
        <v>2</v>
      </c>
      <c r="AS77" s="116" t="str">
        <f>IF(AS76="","",VLOOKUP(AS76,【記載例】シフト記号表!$C$5:$W$46,21,FALSE))</f>
        <v>-</v>
      </c>
      <c r="AT77" s="116">
        <f>IF(AT76="","",VLOOKUP(AT76,【記載例】シフト記号表!$C$5:$W$46,21,FALSE))</f>
        <v>5.0000000000000009</v>
      </c>
      <c r="AU77" s="118" t="str">
        <f>IF(AU76="","",VLOOKUP(AU76,【記載例】シフト記号表!$C$5:$W$46,21,FALSE))</f>
        <v>-</v>
      </c>
      <c r="AV77" s="117" t="str">
        <f>IF(AV76="","",VLOOKUP(AV76,【記載例】シフト記号表!$C$5:$W$46,21,FALSE))</f>
        <v>-</v>
      </c>
      <c r="AW77" s="116">
        <f>IF(AW76="","",VLOOKUP(AW76,【記載例】シフト記号表!$C$5:$W$46,21,FALSE))</f>
        <v>5.0000000000000009</v>
      </c>
      <c r="AX77" s="116">
        <f>IF(AX76="","",VLOOKUP(AX76,【記載例】シフト記号表!$C$5:$W$46,21,FALSE))</f>
        <v>5.9999999999999991</v>
      </c>
      <c r="AY77" s="116" t="str">
        <f>IF(AY76="","",VLOOKUP(AY76,【記載例】シフト記号表!$C$5:$W$46,21,FALSE))</f>
        <v>-</v>
      </c>
      <c r="AZ77" s="116">
        <f>IF(AZ76="","",VLOOKUP(AZ76,【記載例】シフト記号表!$C$5:$W$46,21,FALSE))</f>
        <v>2</v>
      </c>
      <c r="BA77" s="116" t="str">
        <f>IF(BA76="","",VLOOKUP(BA76,【記載例】シフト記号表!$C$5:$W$46,21,FALSE))</f>
        <v>-</v>
      </c>
      <c r="BB77" s="118">
        <f>IF(BB76="","",VLOOKUP(BB76,【記載例】シフト記号表!$C$5:$W$46,21,FALSE))</f>
        <v>5.0000000000000009</v>
      </c>
      <c r="BC77" s="117" t="str">
        <f>IF(BC76="","",VLOOKUP(BC76,【記載例】シフト記号表!$C$5:$W$46,21,FALSE))</f>
        <v/>
      </c>
      <c r="BD77" s="116" t="str">
        <f>IF(BD76="","",VLOOKUP(BD76,【記載例】シフト記号表!$C$5:$W$46,21,FALSE))</f>
        <v/>
      </c>
      <c r="BE77" s="273" t="str">
        <f>IF(BE76="","",VLOOKUP(BE76,【記載例】シフト記号表!$C$5:$W$46,21,FALSE))</f>
        <v/>
      </c>
      <c r="BF77" s="1136">
        <f>IF($BI$3="計画",SUM(AA77:BB77),IF($BI$3="実績",SUM(AA77:BE77),""))</f>
        <v>72</v>
      </c>
      <c r="BG77" s="1137"/>
      <c r="BH77" s="1138">
        <f>IF($BI$3="計画",BF77/4,IF($BI$3="実績",(BF77/($BI$7/7)),""))</f>
        <v>18</v>
      </c>
      <c r="BI77" s="1139"/>
      <c r="BJ77" s="1143"/>
      <c r="BK77" s="1144"/>
      <c r="BL77" s="1144"/>
      <c r="BM77" s="1144"/>
      <c r="BN77" s="1145"/>
    </row>
    <row r="78" spans="2:66" ht="20.25" customHeight="1">
      <c r="B78" s="144"/>
      <c r="C78" s="1275"/>
      <c r="D78" s="1279"/>
      <c r="E78" s="1280"/>
      <c r="F78" s="1281"/>
      <c r="G78" s="1105"/>
      <c r="H78" s="1106"/>
      <c r="I78" s="1107" t="str">
        <f>G77</f>
        <v>介護職員</v>
      </c>
      <c r="J78" s="1106"/>
      <c r="K78" s="1107" t="str">
        <f>M77</f>
        <v>A</v>
      </c>
      <c r="L78" s="1106"/>
      <c r="M78" s="1214"/>
      <c r="N78" s="1215"/>
      <c r="O78" s="1216"/>
      <c r="P78" s="1217"/>
      <c r="Q78" s="1217"/>
      <c r="R78" s="1218"/>
      <c r="S78" s="1206"/>
      <c r="T78" s="1147"/>
      <c r="U78" s="1207"/>
      <c r="V78" s="149" t="s">
        <v>121</v>
      </c>
      <c r="W78" s="142"/>
      <c r="X78" s="142"/>
      <c r="Y78" s="141"/>
      <c r="Z78" s="140"/>
      <c r="AA78" s="138" t="str">
        <f>IF(AA76="","",VLOOKUP(AA76,【記載例】シフト記号表!$C$5:$Y$46,23,FALSE))</f>
        <v>-</v>
      </c>
      <c r="AB78" s="137">
        <f>IF(AB76="","",VLOOKUP(AB76,【記載例】シフト記号表!$C$5:$Y$46,23,FALSE))</f>
        <v>14</v>
      </c>
      <c r="AC78" s="137" t="str">
        <f>IF(AC76="","",VLOOKUP(AC76,【記載例】シフト記号表!$C$5:$Y$46,23,FALSE))</f>
        <v>-</v>
      </c>
      <c r="AD78" s="137">
        <f>IF(AD76="","",VLOOKUP(AD76,【記載例】シフト記号表!$C$5:$Y$46,23,FALSE))</f>
        <v>2.9999999999999991</v>
      </c>
      <c r="AE78" s="137">
        <f>IF(AE76="","",VLOOKUP(AE76,【記載例】シフト記号表!$C$5:$Y$46,23,FALSE))</f>
        <v>1.9999999999999991</v>
      </c>
      <c r="AF78" s="137" t="str">
        <f>IF(AF76="","",VLOOKUP(AF76,【記載例】シフト記号表!$C$5:$Y$46,23,FALSE))</f>
        <v>-</v>
      </c>
      <c r="AG78" s="139">
        <f>IF(AG76="","",VLOOKUP(AG76,【記載例】シフト記号表!$C$5:$Y$46,23,FALSE))</f>
        <v>2.9999999999999991</v>
      </c>
      <c r="AH78" s="138">
        <f>IF(AH76="","",VLOOKUP(AH76,【記載例】シフト記号表!$C$5:$Y$46,23,FALSE))</f>
        <v>2.9999999999999991</v>
      </c>
      <c r="AI78" s="137" t="str">
        <f>IF(AI76="","",VLOOKUP(AI76,【記載例】シフト記号表!$C$5:$Y$46,23,FALSE))</f>
        <v>-</v>
      </c>
      <c r="AJ78" s="137">
        <f>IF(AJ76="","",VLOOKUP(AJ76,【記載例】シフト記号表!$C$5:$Y$46,23,FALSE))</f>
        <v>14</v>
      </c>
      <c r="AK78" s="137" t="str">
        <f>IF(AK76="","",VLOOKUP(AK76,【記載例】シフト記号表!$C$5:$Y$46,23,FALSE))</f>
        <v>-</v>
      </c>
      <c r="AL78" s="137">
        <f>IF(AL76="","",VLOOKUP(AL76,【記載例】シフト記号表!$C$5:$Y$46,23,FALSE))</f>
        <v>2.9999999999999991</v>
      </c>
      <c r="AM78" s="137">
        <f>IF(AM76="","",VLOOKUP(AM76,【記載例】シフト記号表!$C$5:$Y$46,23,FALSE))</f>
        <v>1.9999999999999991</v>
      </c>
      <c r="AN78" s="139" t="str">
        <f>IF(AN76="","",VLOOKUP(AN76,【記載例】シフト記号表!$C$5:$Y$46,23,FALSE))</f>
        <v>-</v>
      </c>
      <c r="AO78" s="138">
        <f>IF(AO76="","",VLOOKUP(AO76,【記載例】シフト記号表!$C$5:$Y$46,23,FALSE))</f>
        <v>2.9999999999999991</v>
      </c>
      <c r="AP78" s="137">
        <f>IF(AP76="","",VLOOKUP(AP76,【記載例】シフト記号表!$C$5:$Y$46,23,FALSE))</f>
        <v>1.9999999999999991</v>
      </c>
      <c r="AQ78" s="137" t="str">
        <f>IF(AQ76="","",VLOOKUP(AQ76,【記載例】シフト記号表!$C$5:$Y$46,23,FALSE))</f>
        <v>-</v>
      </c>
      <c r="AR78" s="137">
        <f>IF(AR76="","",VLOOKUP(AR76,【記載例】シフト記号表!$C$5:$Y$46,23,FALSE))</f>
        <v>14</v>
      </c>
      <c r="AS78" s="137" t="str">
        <f>IF(AS76="","",VLOOKUP(AS76,【記載例】シフト記号表!$C$5:$Y$46,23,FALSE))</f>
        <v>-</v>
      </c>
      <c r="AT78" s="137">
        <f>IF(AT76="","",VLOOKUP(AT76,【記載例】シフト記号表!$C$5:$Y$46,23,FALSE))</f>
        <v>2.9999999999999991</v>
      </c>
      <c r="AU78" s="139" t="str">
        <f>IF(AU76="","",VLOOKUP(AU76,【記載例】シフト記号表!$C$5:$Y$46,23,FALSE))</f>
        <v>-</v>
      </c>
      <c r="AV78" s="138" t="str">
        <f>IF(AV76="","",VLOOKUP(AV76,【記載例】シフト記号表!$C$5:$Y$46,23,FALSE))</f>
        <v>-</v>
      </c>
      <c r="AW78" s="137">
        <f>IF(AW76="","",VLOOKUP(AW76,【記載例】シフト記号表!$C$5:$Y$46,23,FALSE))</f>
        <v>2.9999999999999991</v>
      </c>
      <c r="AX78" s="137">
        <f>IF(AX76="","",VLOOKUP(AX76,【記載例】シフト記号表!$C$5:$Y$46,23,FALSE))</f>
        <v>1.9999999999999991</v>
      </c>
      <c r="AY78" s="137" t="str">
        <f>IF(AY76="","",VLOOKUP(AY76,【記載例】シフト記号表!$C$5:$Y$46,23,FALSE))</f>
        <v>-</v>
      </c>
      <c r="AZ78" s="137">
        <f>IF(AZ76="","",VLOOKUP(AZ76,【記載例】シフト記号表!$C$5:$Y$46,23,FALSE))</f>
        <v>14</v>
      </c>
      <c r="BA78" s="137" t="str">
        <f>IF(BA76="","",VLOOKUP(BA76,【記載例】シフト記号表!$C$5:$Y$46,23,FALSE))</f>
        <v>-</v>
      </c>
      <c r="BB78" s="139">
        <f>IF(BB76="","",VLOOKUP(BB76,【記載例】シフト記号表!$C$5:$Y$46,23,FALSE))</f>
        <v>2.9999999999999991</v>
      </c>
      <c r="BC78" s="138" t="str">
        <f>IF(BC76="","",VLOOKUP(BC76,【記載例】シフト記号表!$C$5:$Y$46,23,FALSE))</f>
        <v/>
      </c>
      <c r="BD78" s="137" t="str">
        <f>IF(BD76="","",VLOOKUP(BD76,【記載例】シフト記号表!$C$5:$Y$46,23,FALSE))</f>
        <v/>
      </c>
      <c r="BE78" s="160" t="str">
        <f>IF(BE76="","",VLOOKUP(BE76,【記載例】シフト記号表!$C$5:$Y$46,23,FALSE))</f>
        <v/>
      </c>
      <c r="BF78" s="1179">
        <f>IF($BI$3="計画",SUM(AA78:BB78),IF($BI$3="実績",SUM(AA78:BE78),""))</f>
        <v>88</v>
      </c>
      <c r="BG78" s="1180"/>
      <c r="BH78" s="1181">
        <f>IF($BI$3="計画",BF78/4,IF($BI$3="実績",(BF78/($BI$7/7)),""))</f>
        <v>22</v>
      </c>
      <c r="BI78" s="1182"/>
      <c r="BJ78" s="1146"/>
      <c r="BK78" s="1147"/>
      <c r="BL78" s="1147"/>
      <c r="BM78" s="1147"/>
      <c r="BN78" s="1148"/>
    </row>
    <row r="79" spans="2:66" ht="20.25" customHeight="1">
      <c r="B79" s="136"/>
      <c r="C79" s="1282"/>
      <c r="D79" s="1283" t="s">
        <v>322</v>
      </c>
      <c r="E79" s="1280"/>
      <c r="F79" s="1281"/>
      <c r="G79" s="1130"/>
      <c r="H79" s="1131"/>
      <c r="I79" s="124"/>
      <c r="J79" s="123"/>
      <c r="K79" s="124"/>
      <c r="L79" s="123"/>
      <c r="M79" s="1197"/>
      <c r="N79" s="1198"/>
      <c r="O79" s="1134"/>
      <c r="P79" s="1135"/>
      <c r="Q79" s="1135"/>
      <c r="R79" s="1131"/>
      <c r="S79" s="1201" t="s">
        <v>324</v>
      </c>
      <c r="T79" s="1202"/>
      <c r="U79" s="1203"/>
      <c r="V79" s="148" t="s">
        <v>123</v>
      </c>
      <c r="W79" s="147"/>
      <c r="X79" s="147"/>
      <c r="Y79" s="146"/>
      <c r="Z79" s="145"/>
      <c r="AA79" s="128" t="s">
        <v>309</v>
      </c>
      <c r="AB79" s="275" t="s">
        <v>245</v>
      </c>
      <c r="AC79" s="275" t="s">
        <v>314</v>
      </c>
      <c r="AD79" s="275" t="s">
        <v>245</v>
      </c>
      <c r="AE79" s="275" t="s">
        <v>309</v>
      </c>
      <c r="AF79" s="275" t="s">
        <v>310</v>
      </c>
      <c r="AG79" s="129" t="s">
        <v>245</v>
      </c>
      <c r="AH79" s="128" t="s">
        <v>310</v>
      </c>
      <c r="AI79" s="275" t="s">
        <v>309</v>
      </c>
      <c r="AJ79" s="275" t="s">
        <v>245</v>
      </c>
      <c r="AK79" s="275" t="s">
        <v>314</v>
      </c>
      <c r="AL79" s="275" t="s">
        <v>245</v>
      </c>
      <c r="AM79" s="275" t="s">
        <v>309</v>
      </c>
      <c r="AN79" s="129" t="s">
        <v>245</v>
      </c>
      <c r="AO79" s="128" t="s">
        <v>310</v>
      </c>
      <c r="AP79" s="275" t="s">
        <v>309</v>
      </c>
      <c r="AQ79" s="275" t="s">
        <v>245</v>
      </c>
      <c r="AR79" s="275" t="s">
        <v>245</v>
      </c>
      <c r="AS79" s="275" t="s">
        <v>314</v>
      </c>
      <c r="AT79" s="275" t="s">
        <v>245</v>
      </c>
      <c r="AU79" s="129" t="s">
        <v>310</v>
      </c>
      <c r="AV79" s="128" t="s">
        <v>310</v>
      </c>
      <c r="AW79" s="275" t="s">
        <v>245</v>
      </c>
      <c r="AX79" s="275" t="s">
        <v>309</v>
      </c>
      <c r="AY79" s="275" t="s">
        <v>310</v>
      </c>
      <c r="AZ79" s="275" t="s">
        <v>245</v>
      </c>
      <c r="BA79" s="275" t="s">
        <v>314</v>
      </c>
      <c r="BB79" s="129" t="s">
        <v>245</v>
      </c>
      <c r="BC79" s="128"/>
      <c r="BD79" s="275"/>
      <c r="BE79" s="274"/>
      <c r="BF79" s="1208"/>
      <c r="BG79" s="1209"/>
      <c r="BH79" s="1227"/>
      <c r="BI79" s="1228"/>
      <c r="BJ79" s="1225"/>
      <c r="BK79" s="1202"/>
      <c r="BL79" s="1202"/>
      <c r="BM79" s="1202"/>
      <c r="BN79" s="1226"/>
    </row>
    <row r="80" spans="2:66" ht="20.25" customHeight="1">
      <c r="B80" s="125">
        <f>B77+1</f>
        <v>21</v>
      </c>
      <c r="C80" s="1275"/>
      <c r="D80" s="1279"/>
      <c r="E80" s="1280"/>
      <c r="F80" s="1281"/>
      <c r="G80" s="1130" t="s">
        <v>109</v>
      </c>
      <c r="H80" s="1131"/>
      <c r="I80" s="124"/>
      <c r="J80" s="123"/>
      <c r="K80" s="124"/>
      <c r="L80" s="123"/>
      <c r="M80" s="1132" t="s">
        <v>313</v>
      </c>
      <c r="N80" s="1133"/>
      <c r="O80" s="1134" t="s">
        <v>306</v>
      </c>
      <c r="P80" s="1135"/>
      <c r="Q80" s="1135"/>
      <c r="R80" s="1131"/>
      <c r="S80" s="1204"/>
      <c r="T80" s="1144"/>
      <c r="U80" s="1205"/>
      <c r="V80" s="122" t="s">
        <v>122</v>
      </c>
      <c r="W80" s="121"/>
      <c r="X80" s="121"/>
      <c r="Y80" s="120"/>
      <c r="Z80" s="119"/>
      <c r="AA80" s="117">
        <f>IF(AA79="","",VLOOKUP(AA79,【記載例】シフト記号表!$C$5:$W$46,21,FALSE))</f>
        <v>5.0000000000000009</v>
      </c>
      <c r="AB80" s="116" t="str">
        <f>IF(AB79="","",VLOOKUP(AB79,【記載例】シフト記号表!$C$5:$W$46,21,FALSE))</f>
        <v>-</v>
      </c>
      <c r="AC80" s="116">
        <f>IF(AC79="","",VLOOKUP(AC79,【記載例】シフト記号表!$C$5:$W$46,21,FALSE))</f>
        <v>2</v>
      </c>
      <c r="AD80" s="116" t="str">
        <f>IF(AD79="","",VLOOKUP(AD79,【記載例】シフト記号表!$C$5:$W$46,21,FALSE))</f>
        <v>-</v>
      </c>
      <c r="AE80" s="116">
        <f>IF(AE79="","",VLOOKUP(AE79,【記載例】シフト記号表!$C$5:$W$46,21,FALSE))</f>
        <v>5.0000000000000009</v>
      </c>
      <c r="AF80" s="116">
        <f>IF(AF79="","",VLOOKUP(AF79,【記載例】シフト記号表!$C$5:$W$46,21,FALSE))</f>
        <v>5.9999999999999991</v>
      </c>
      <c r="AG80" s="118" t="str">
        <f>IF(AG79="","",VLOOKUP(AG79,【記載例】シフト記号表!$C$5:$W$46,21,FALSE))</f>
        <v>-</v>
      </c>
      <c r="AH80" s="117">
        <f>IF(AH79="","",VLOOKUP(AH79,【記載例】シフト記号表!$C$5:$W$46,21,FALSE))</f>
        <v>5.9999999999999991</v>
      </c>
      <c r="AI80" s="116">
        <f>IF(AI79="","",VLOOKUP(AI79,【記載例】シフト記号表!$C$5:$W$46,21,FALSE))</f>
        <v>5.0000000000000009</v>
      </c>
      <c r="AJ80" s="116" t="str">
        <f>IF(AJ79="","",VLOOKUP(AJ79,【記載例】シフト記号表!$C$5:$W$46,21,FALSE))</f>
        <v>-</v>
      </c>
      <c r="AK80" s="116">
        <f>IF(AK79="","",VLOOKUP(AK79,【記載例】シフト記号表!$C$5:$W$46,21,FALSE))</f>
        <v>2</v>
      </c>
      <c r="AL80" s="116" t="str">
        <f>IF(AL79="","",VLOOKUP(AL79,【記載例】シフト記号表!$C$5:$W$46,21,FALSE))</f>
        <v>-</v>
      </c>
      <c r="AM80" s="116">
        <f>IF(AM79="","",VLOOKUP(AM79,【記載例】シフト記号表!$C$5:$W$46,21,FALSE))</f>
        <v>5.0000000000000009</v>
      </c>
      <c r="AN80" s="118" t="str">
        <f>IF(AN79="","",VLOOKUP(AN79,【記載例】シフト記号表!$C$5:$W$46,21,FALSE))</f>
        <v>-</v>
      </c>
      <c r="AO80" s="117">
        <f>IF(AO79="","",VLOOKUP(AO79,【記載例】シフト記号表!$C$5:$W$46,21,FALSE))</f>
        <v>5.9999999999999991</v>
      </c>
      <c r="AP80" s="116">
        <f>IF(AP79="","",VLOOKUP(AP79,【記載例】シフト記号表!$C$5:$W$46,21,FALSE))</f>
        <v>5.0000000000000009</v>
      </c>
      <c r="AQ80" s="116" t="str">
        <f>IF(AQ79="","",VLOOKUP(AQ79,【記載例】シフト記号表!$C$5:$W$46,21,FALSE))</f>
        <v>-</v>
      </c>
      <c r="AR80" s="116" t="str">
        <f>IF(AR79="","",VLOOKUP(AR79,【記載例】シフト記号表!$C$5:$W$46,21,FALSE))</f>
        <v>-</v>
      </c>
      <c r="AS80" s="116">
        <f>IF(AS79="","",VLOOKUP(AS79,【記載例】シフト記号表!$C$5:$W$46,21,FALSE))</f>
        <v>2</v>
      </c>
      <c r="AT80" s="116" t="str">
        <f>IF(AT79="","",VLOOKUP(AT79,【記載例】シフト記号表!$C$5:$W$46,21,FALSE))</f>
        <v>-</v>
      </c>
      <c r="AU80" s="118">
        <f>IF(AU79="","",VLOOKUP(AU79,【記載例】シフト記号表!$C$5:$W$46,21,FALSE))</f>
        <v>5.9999999999999991</v>
      </c>
      <c r="AV80" s="117">
        <f>IF(AV79="","",VLOOKUP(AV79,【記載例】シフト記号表!$C$5:$W$46,21,FALSE))</f>
        <v>5.9999999999999991</v>
      </c>
      <c r="AW80" s="116" t="str">
        <f>IF(AW79="","",VLOOKUP(AW79,【記載例】シフト記号表!$C$5:$W$46,21,FALSE))</f>
        <v>-</v>
      </c>
      <c r="AX80" s="116">
        <f>IF(AX79="","",VLOOKUP(AX79,【記載例】シフト記号表!$C$5:$W$46,21,FALSE))</f>
        <v>5.0000000000000009</v>
      </c>
      <c r="AY80" s="116">
        <f>IF(AY79="","",VLOOKUP(AY79,【記載例】シフト記号表!$C$5:$W$46,21,FALSE))</f>
        <v>5.9999999999999991</v>
      </c>
      <c r="AZ80" s="116" t="str">
        <f>IF(AZ79="","",VLOOKUP(AZ79,【記載例】シフト記号表!$C$5:$W$46,21,FALSE))</f>
        <v>-</v>
      </c>
      <c r="BA80" s="116">
        <f>IF(BA79="","",VLOOKUP(BA79,【記載例】シフト記号表!$C$5:$W$46,21,FALSE))</f>
        <v>2</v>
      </c>
      <c r="BB80" s="118" t="str">
        <f>IF(BB79="","",VLOOKUP(BB79,【記載例】シフト記号表!$C$5:$W$46,21,FALSE))</f>
        <v>-</v>
      </c>
      <c r="BC80" s="117" t="str">
        <f>IF(BC79="","",VLOOKUP(BC79,【記載例】シフト記号表!$C$5:$W$46,21,FALSE))</f>
        <v/>
      </c>
      <c r="BD80" s="116" t="str">
        <f>IF(BD79="","",VLOOKUP(BD79,【記載例】シフト記号表!$C$5:$W$46,21,FALSE))</f>
        <v/>
      </c>
      <c r="BE80" s="273" t="str">
        <f>IF(BE79="","",VLOOKUP(BE79,【記載例】シフト記号表!$C$5:$W$46,21,FALSE))</f>
        <v/>
      </c>
      <c r="BF80" s="1136">
        <f>IF($BI$3="計画",SUM(AA80:BB80),IF($BI$3="実績",SUM(AA80:BE80),""))</f>
        <v>74</v>
      </c>
      <c r="BG80" s="1137"/>
      <c r="BH80" s="1138">
        <f>IF($BI$3="計画",BF80/4,IF($BI$3="実績",(BF80/($BI$7/7)),""))</f>
        <v>18.5</v>
      </c>
      <c r="BI80" s="1139"/>
      <c r="BJ80" s="1143"/>
      <c r="BK80" s="1144"/>
      <c r="BL80" s="1144"/>
      <c r="BM80" s="1144"/>
      <c r="BN80" s="1145"/>
    </row>
    <row r="81" spans="2:66" ht="20.25" customHeight="1">
      <c r="B81" s="144"/>
      <c r="C81" s="1275"/>
      <c r="D81" s="1279"/>
      <c r="E81" s="1280"/>
      <c r="F81" s="1281"/>
      <c r="G81" s="1105"/>
      <c r="H81" s="1106"/>
      <c r="I81" s="1107" t="str">
        <f>G80</f>
        <v>介護職員</v>
      </c>
      <c r="J81" s="1106"/>
      <c r="K81" s="1107" t="str">
        <f>M80</f>
        <v>A</v>
      </c>
      <c r="L81" s="1106"/>
      <c r="M81" s="1214"/>
      <c r="N81" s="1215"/>
      <c r="O81" s="1216"/>
      <c r="P81" s="1217"/>
      <c r="Q81" s="1217"/>
      <c r="R81" s="1218"/>
      <c r="S81" s="1206"/>
      <c r="T81" s="1147"/>
      <c r="U81" s="1207"/>
      <c r="V81" s="143" t="s">
        <v>121</v>
      </c>
      <c r="W81" s="142"/>
      <c r="X81" s="142"/>
      <c r="Y81" s="141"/>
      <c r="Z81" s="140"/>
      <c r="AA81" s="138">
        <f>IF(AA79="","",VLOOKUP(AA79,【記載例】シフト記号表!$C$5:$Y$46,23,FALSE))</f>
        <v>2.9999999999999991</v>
      </c>
      <c r="AB81" s="137" t="str">
        <f>IF(AB79="","",VLOOKUP(AB79,【記載例】シフト記号表!$C$5:$Y$46,23,FALSE))</f>
        <v>-</v>
      </c>
      <c r="AC81" s="137">
        <f>IF(AC79="","",VLOOKUP(AC79,【記載例】シフト記号表!$C$5:$Y$46,23,FALSE))</f>
        <v>14</v>
      </c>
      <c r="AD81" s="137" t="str">
        <f>IF(AD79="","",VLOOKUP(AD79,【記載例】シフト記号表!$C$5:$Y$46,23,FALSE))</f>
        <v>-</v>
      </c>
      <c r="AE81" s="137">
        <f>IF(AE79="","",VLOOKUP(AE79,【記載例】シフト記号表!$C$5:$Y$46,23,FALSE))</f>
        <v>2.9999999999999991</v>
      </c>
      <c r="AF81" s="137">
        <f>IF(AF79="","",VLOOKUP(AF79,【記載例】シフト記号表!$C$5:$Y$46,23,FALSE))</f>
        <v>1.9999999999999991</v>
      </c>
      <c r="AG81" s="139" t="str">
        <f>IF(AG79="","",VLOOKUP(AG79,【記載例】シフト記号表!$C$5:$Y$46,23,FALSE))</f>
        <v>-</v>
      </c>
      <c r="AH81" s="138">
        <f>IF(AH79="","",VLOOKUP(AH79,【記載例】シフト記号表!$C$5:$Y$46,23,FALSE))</f>
        <v>1.9999999999999991</v>
      </c>
      <c r="AI81" s="137">
        <f>IF(AI79="","",VLOOKUP(AI79,【記載例】シフト記号表!$C$5:$Y$46,23,FALSE))</f>
        <v>2.9999999999999991</v>
      </c>
      <c r="AJ81" s="137" t="str">
        <f>IF(AJ79="","",VLOOKUP(AJ79,【記載例】シフト記号表!$C$5:$Y$46,23,FALSE))</f>
        <v>-</v>
      </c>
      <c r="AK81" s="137">
        <f>IF(AK79="","",VLOOKUP(AK79,【記載例】シフト記号表!$C$5:$Y$46,23,FALSE))</f>
        <v>14</v>
      </c>
      <c r="AL81" s="137" t="str">
        <f>IF(AL79="","",VLOOKUP(AL79,【記載例】シフト記号表!$C$5:$Y$46,23,FALSE))</f>
        <v>-</v>
      </c>
      <c r="AM81" s="137">
        <f>IF(AM79="","",VLOOKUP(AM79,【記載例】シフト記号表!$C$5:$Y$46,23,FALSE))</f>
        <v>2.9999999999999991</v>
      </c>
      <c r="AN81" s="139" t="str">
        <f>IF(AN79="","",VLOOKUP(AN79,【記載例】シフト記号表!$C$5:$Y$46,23,FALSE))</f>
        <v>-</v>
      </c>
      <c r="AO81" s="138">
        <f>IF(AO79="","",VLOOKUP(AO79,【記載例】シフト記号表!$C$5:$Y$46,23,FALSE))</f>
        <v>1.9999999999999991</v>
      </c>
      <c r="AP81" s="137">
        <f>IF(AP79="","",VLOOKUP(AP79,【記載例】シフト記号表!$C$5:$Y$46,23,FALSE))</f>
        <v>2.9999999999999991</v>
      </c>
      <c r="AQ81" s="137" t="str">
        <f>IF(AQ79="","",VLOOKUP(AQ79,【記載例】シフト記号表!$C$5:$Y$46,23,FALSE))</f>
        <v>-</v>
      </c>
      <c r="AR81" s="137" t="str">
        <f>IF(AR79="","",VLOOKUP(AR79,【記載例】シフト記号表!$C$5:$Y$46,23,FALSE))</f>
        <v>-</v>
      </c>
      <c r="AS81" s="137">
        <f>IF(AS79="","",VLOOKUP(AS79,【記載例】シフト記号表!$C$5:$Y$46,23,FALSE))</f>
        <v>14</v>
      </c>
      <c r="AT81" s="137" t="str">
        <f>IF(AT79="","",VLOOKUP(AT79,【記載例】シフト記号表!$C$5:$Y$46,23,FALSE))</f>
        <v>-</v>
      </c>
      <c r="AU81" s="139">
        <f>IF(AU79="","",VLOOKUP(AU79,【記載例】シフト記号表!$C$5:$Y$46,23,FALSE))</f>
        <v>1.9999999999999991</v>
      </c>
      <c r="AV81" s="138">
        <f>IF(AV79="","",VLOOKUP(AV79,【記載例】シフト記号表!$C$5:$Y$46,23,FALSE))</f>
        <v>1.9999999999999991</v>
      </c>
      <c r="AW81" s="137" t="str">
        <f>IF(AW79="","",VLOOKUP(AW79,【記載例】シフト記号表!$C$5:$Y$46,23,FALSE))</f>
        <v>-</v>
      </c>
      <c r="AX81" s="137">
        <f>IF(AX79="","",VLOOKUP(AX79,【記載例】シフト記号表!$C$5:$Y$46,23,FALSE))</f>
        <v>2.9999999999999991</v>
      </c>
      <c r="AY81" s="137">
        <f>IF(AY79="","",VLOOKUP(AY79,【記載例】シフト記号表!$C$5:$Y$46,23,FALSE))</f>
        <v>1.9999999999999991</v>
      </c>
      <c r="AZ81" s="137" t="str">
        <f>IF(AZ79="","",VLOOKUP(AZ79,【記載例】シフト記号表!$C$5:$Y$46,23,FALSE))</f>
        <v>-</v>
      </c>
      <c r="BA81" s="137">
        <f>IF(BA79="","",VLOOKUP(BA79,【記載例】シフト記号表!$C$5:$Y$46,23,FALSE))</f>
        <v>14</v>
      </c>
      <c r="BB81" s="139" t="str">
        <f>IF(BB79="","",VLOOKUP(BB79,【記載例】シフト記号表!$C$5:$Y$46,23,FALSE))</f>
        <v>-</v>
      </c>
      <c r="BC81" s="138" t="str">
        <f>IF(BC79="","",VLOOKUP(BC79,【記載例】シフト記号表!$C$5:$Y$46,23,FALSE))</f>
        <v/>
      </c>
      <c r="BD81" s="137" t="str">
        <f>IF(BD79="","",VLOOKUP(BD79,【記載例】シフト記号表!$C$5:$Y$46,23,FALSE))</f>
        <v/>
      </c>
      <c r="BE81" s="160" t="str">
        <f>IF(BE79="","",VLOOKUP(BE79,【記載例】シフト記号表!$C$5:$Y$46,23,FALSE))</f>
        <v/>
      </c>
      <c r="BF81" s="1179">
        <f>IF($BI$3="計画",SUM(AA81:BB81),IF($BI$3="実績",SUM(AA81:BE81),""))</f>
        <v>86</v>
      </c>
      <c r="BG81" s="1180"/>
      <c r="BH81" s="1181">
        <f>IF($BI$3="計画",BF81/4,IF($BI$3="実績",(BF81/($BI$7/7)),""))</f>
        <v>21.5</v>
      </c>
      <c r="BI81" s="1182"/>
      <c r="BJ81" s="1146"/>
      <c r="BK81" s="1147"/>
      <c r="BL81" s="1147"/>
      <c r="BM81" s="1147"/>
      <c r="BN81" s="1148"/>
    </row>
    <row r="82" spans="2:66" ht="20.25" customHeight="1">
      <c r="B82" s="136"/>
      <c r="C82" s="1282"/>
      <c r="D82" s="1283" t="s">
        <v>322</v>
      </c>
      <c r="E82" s="1280"/>
      <c r="F82" s="1281"/>
      <c r="G82" s="1130"/>
      <c r="H82" s="1131"/>
      <c r="I82" s="124"/>
      <c r="J82" s="123"/>
      <c r="K82" s="124"/>
      <c r="L82" s="123"/>
      <c r="M82" s="1197"/>
      <c r="N82" s="1198"/>
      <c r="O82" s="1134"/>
      <c r="P82" s="1135"/>
      <c r="Q82" s="1135"/>
      <c r="R82" s="1131"/>
      <c r="S82" s="1201" t="s">
        <v>323</v>
      </c>
      <c r="T82" s="1202"/>
      <c r="U82" s="1203"/>
      <c r="V82" s="148" t="s">
        <v>123</v>
      </c>
      <c r="W82" s="147"/>
      <c r="X82" s="147"/>
      <c r="Y82" s="146"/>
      <c r="Z82" s="145"/>
      <c r="AA82" s="128" t="s">
        <v>310</v>
      </c>
      <c r="AB82" s="275" t="s">
        <v>309</v>
      </c>
      <c r="AC82" s="275" t="s">
        <v>245</v>
      </c>
      <c r="AD82" s="275" t="s">
        <v>314</v>
      </c>
      <c r="AE82" s="275" t="s">
        <v>245</v>
      </c>
      <c r="AF82" s="275" t="s">
        <v>245</v>
      </c>
      <c r="AG82" s="129" t="s">
        <v>310</v>
      </c>
      <c r="AH82" s="128" t="s">
        <v>309</v>
      </c>
      <c r="AI82" s="275" t="s">
        <v>309</v>
      </c>
      <c r="AJ82" s="275" t="s">
        <v>310</v>
      </c>
      <c r="AK82" s="275" t="s">
        <v>245</v>
      </c>
      <c r="AL82" s="275" t="s">
        <v>314</v>
      </c>
      <c r="AM82" s="275" t="s">
        <v>245</v>
      </c>
      <c r="AN82" s="129" t="s">
        <v>245</v>
      </c>
      <c r="AO82" s="128" t="s">
        <v>309</v>
      </c>
      <c r="AP82" s="275" t="s">
        <v>245</v>
      </c>
      <c r="AQ82" s="275" t="s">
        <v>309</v>
      </c>
      <c r="AR82" s="275" t="s">
        <v>309</v>
      </c>
      <c r="AS82" s="275" t="s">
        <v>245</v>
      </c>
      <c r="AT82" s="275" t="s">
        <v>314</v>
      </c>
      <c r="AU82" s="129" t="s">
        <v>245</v>
      </c>
      <c r="AV82" s="128" t="s">
        <v>309</v>
      </c>
      <c r="AW82" s="275" t="s">
        <v>310</v>
      </c>
      <c r="AX82" s="275" t="s">
        <v>245</v>
      </c>
      <c r="AY82" s="275" t="s">
        <v>309</v>
      </c>
      <c r="AZ82" s="275" t="s">
        <v>245</v>
      </c>
      <c r="BA82" s="275" t="s">
        <v>245</v>
      </c>
      <c r="BB82" s="129" t="s">
        <v>314</v>
      </c>
      <c r="BC82" s="128"/>
      <c r="BD82" s="275"/>
      <c r="BE82" s="274"/>
      <c r="BF82" s="1208"/>
      <c r="BG82" s="1209"/>
      <c r="BH82" s="1227"/>
      <c r="BI82" s="1228"/>
      <c r="BJ82" s="1225"/>
      <c r="BK82" s="1202"/>
      <c r="BL82" s="1202"/>
      <c r="BM82" s="1202"/>
      <c r="BN82" s="1226"/>
    </row>
    <row r="83" spans="2:66" ht="20.25" customHeight="1">
      <c r="B83" s="125">
        <f>B80+1</f>
        <v>22</v>
      </c>
      <c r="C83" s="1275"/>
      <c r="D83" s="1279"/>
      <c r="E83" s="1280"/>
      <c r="F83" s="1281"/>
      <c r="G83" s="1130" t="s">
        <v>109</v>
      </c>
      <c r="H83" s="1131"/>
      <c r="I83" s="124"/>
      <c r="J83" s="123"/>
      <c r="K83" s="124"/>
      <c r="L83" s="123"/>
      <c r="M83" s="1132" t="s">
        <v>313</v>
      </c>
      <c r="N83" s="1133"/>
      <c r="O83" s="1134" t="s">
        <v>306</v>
      </c>
      <c r="P83" s="1135"/>
      <c r="Q83" s="1135"/>
      <c r="R83" s="1131"/>
      <c r="S83" s="1204"/>
      <c r="T83" s="1144"/>
      <c r="U83" s="1205"/>
      <c r="V83" s="122" t="s">
        <v>122</v>
      </c>
      <c r="W83" s="121"/>
      <c r="X83" s="121"/>
      <c r="Y83" s="120"/>
      <c r="Z83" s="119"/>
      <c r="AA83" s="117">
        <f>IF(AA82="","",VLOOKUP(AA82,【記載例】シフト記号表!$C$5:$W$46,21,FALSE))</f>
        <v>5.9999999999999991</v>
      </c>
      <c r="AB83" s="116">
        <f>IF(AB82="","",VLOOKUP(AB82,【記載例】シフト記号表!$C$5:$W$46,21,FALSE))</f>
        <v>5.0000000000000009</v>
      </c>
      <c r="AC83" s="116" t="str">
        <f>IF(AC82="","",VLOOKUP(AC82,【記載例】シフト記号表!$C$5:$W$46,21,FALSE))</f>
        <v>-</v>
      </c>
      <c r="AD83" s="116">
        <f>IF(AD82="","",VLOOKUP(AD82,【記載例】シフト記号表!$C$5:$W$46,21,FALSE))</f>
        <v>2</v>
      </c>
      <c r="AE83" s="116" t="str">
        <f>IF(AE82="","",VLOOKUP(AE82,【記載例】シフト記号表!$C$5:$W$46,21,FALSE))</f>
        <v>-</v>
      </c>
      <c r="AF83" s="116" t="str">
        <f>IF(AF82="","",VLOOKUP(AF82,【記載例】シフト記号表!$C$5:$W$46,21,FALSE))</f>
        <v>-</v>
      </c>
      <c r="AG83" s="118">
        <f>IF(AG82="","",VLOOKUP(AG82,【記載例】シフト記号表!$C$5:$W$46,21,FALSE))</f>
        <v>5.9999999999999991</v>
      </c>
      <c r="AH83" s="117">
        <f>IF(AH82="","",VLOOKUP(AH82,【記載例】シフト記号表!$C$5:$W$46,21,FALSE))</f>
        <v>5.0000000000000009</v>
      </c>
      <c r="AI83" s="116">
        <f>IF(AI82="","",VLOOKUP(AI82,【記載例】シフト記号表!$C$5:$W$46,21,FALSE))</f>
        <v>5.0000000000000009</v>
      </c>
      <c r="AJ83" s="116">
        <f>IF(AJ82="","",VLOOKUP(AJ82,【記載例】シフト記号表!$C$5:$W$46,21,FALSE))</f>
        <v>5.9999999999999991</v>
      </c>
      <c r="AK83" s="116" t="str">
        <f>IF(AK82="","",VLOOKUP(AK82,【記載例】シフト記号表!$C$5:$W$46,21,FALSE))</f>
        <v>-</v>
      </c>
      <c r="AL83" s="116">
        <f>IF(AL82="","",VLOOKUP(AL82,【記載例】シフト記号表!$C$5:$W$46,21,FALSE))</f>
        <v>2</v>
      </c>
      <c r="AM83" s="116" t="str">
        <f>IF(AM82="","",VLOOKUP(AM82,【記載例】シフト記号表!$C$5:$W$46,21,FALSE))</f>
        <v>-</v>
      </c>
      <c r="AN83" s="118" t="str">
        <f>IF(AN82="","",VLOOKUP(AN82,【記載例】シフト記号表!$C$5:$W$46,21,FALSE))</f>
        <v>-</v>
      </c>
      <c r="AO83" s="117">
        <f>IF(AO82="","",VLOOKUP(AO82,【記載例】シフト記号表!$C$5:$W$46,21,FALSE))</f>
        <v>5.0000000000000009</v>
      </c>
      <c r="AP83" s="116" t="str">
        <f>IF(AP82="","",VLOOKUP(AP82,【記載例】シフト記号表!$C$5:$W$46,21,FALSE))</f>
        <v>-</v>
      </c>
      <c r="AQ83" s="116">
        <f>IF(AQ82="","",VLOOKUP(AQ82,【記載例】シフト記号表!$C$5:$W$46,21,FALSE))</f>
        <v>5.0000000000000009</v>
      </c>
      <c r="AR83" s="116">
        <f>IF(AR82="","",VLOOKUP(AR82,【記載例】シフト記号表!$C$5:$W$46,21,FALSE))</f>
        <v>5.0000000000000009</v>
      </c>
      <c r="AS83" s="116" t="str">
        <f>IF(AS82="","",VLOOKUP(AS82,【記載例】シフト記号表!$C$5:$W$46,21,FALSE))</f>
        <v>-</v>
      </c>
      <c r="AT83" s="116">
        <f>IF(AT82="","",VLOOKUP(AT82,【記載例】シフト記号表!$C$5:$W$46,21,FALSE))</f>
        <v>2</v>
      </c>
      <c r="AU83" s="118" t="str">
        <f>IF(AU82="","",VLOOKUP(AU82,【記載例】シフト記号表!$C$5:$W$46,21,FALSE))</f>
        <v>-</v>
      </c>
      <c r="AV83" s="117">
        <f>IF(AV82="","",VLOOKUP(AV82,【記載例】シフト記号表!$C$5:$W$46,21,FALSE))</f>
        <v>5.0000000000000009</v>
      </c>
      <c r="AW83" s="116">
        <f>IF(AW82="","",VLOOKUP(AW82,【記載例】シフト記号表!$C$5:$W$46,21,FALSE))</f>
        <v>5.9999999999999991</v>
      </c>
      <c r="AX83" s="116" t="str">
        <f>IF(AX82="","",VLOOKUP(AX82,【記載例】シフト記号表!$C$5:$W$46,21,FALSE))</f>
        <v>-</v>
      </c>
      <c r="AY83" s="116">
        <f>IF(AY82="","",VLOOKUP(AY82,【記載例】シフト記号表!$C$5:$W$46,21,FALSE))</f>
        <v>5.0000000000000009</v>
      </c>
      <c r="AZ83" s="116" t="str">
        <f>IF(AZ82="","",VLOOKUP(AZ82,【記載例】シフト記号表!$C$5:$W$46,21,FALSE))</f>
        <v>-</v>
      </c>
      <c r="BA83" s="116" t="str">
        <f>IF(BA82="","",VLOOKUP(BA82,【記載例】シフト記号表!$C$5:$W$46,21,FALSE))</f>
        <v>-</v>
      </c>
      <c r="BB83" s="118">
        <f>IF(BB82="","",VLOOKUP(BB82,【記載例】シフト記号表!$C$5:$W$46,21,FALSE))</f>
        <v>2</v>
      </c>
      <c r="BC83" s="117" t="str">
        <f>IF(BC82="","",VLOOKUP(BC82,【記載例】シフト記号表!$C$5:$W$46,21,FALSE))</f>
        <v/>
      </c>
      <c r="BD83" s="116" t="str">
        <f>IF(BD82="","",VLOOKUP(BD82,【記載例】シフト記号表!$C$5:$W$46,21,FALSE))</f>
        <v/>
      </c>
      <c r="BE83" s="273" t="str">
        <f>IF(BE82="","",VLOOKUP(BE82,【記載例】シフト記号表!$C$5:$W$46,21,FALSE))</f>
        <v/>
      </c>
      <c r="BF83" s="1136">
        <f>IF($BI$3="計画",SUM(AA83:BB83),IF($BI$3="実績",SUM(AA83:BE83),""))</f>
        <v>72</v>
      </c>
      <c r="BG83" s="1137"/>
      <c r="BH83" s="1138">
        <f>IF($BI$3="計画",BF83/4,IF($BI$3="実績",(BF83/($BI$7/7)),""))</f>
        <v>18</v>
      </c>
      <c r="BI83" s="1139"/>
      <c r="BJ83" s="1143"/>
      <c r="BK83" s="1144"/>
      <c r="BL83" s="1144"/>
      <c r="BM83" s="1144"/>
      <c r="BN83" s="1145"/>
    </row>
    <row r="84" spans="2:66" ht="20.25" customHeight="1">
      <c r="B84" s="144"/>
      <c r="C84" s="1275"/>
      <c r="D84" s="1279"/>
      <c r="E84" s="1280"/>
      <c r="F84" s="1281"/>
      <c r="G84" s="1105"/>
      <c r="H84" s="1106"/>
      <c r="I84" s="1107" t="str">
        <f>G83</f>
        <v>介護職員</v>
      </c>
      <c r="J84" s="1106"/>
      <c r="K84" s="1107" t="str">
        <f>M83</f>
        <v>A</v>
      </c>
      <c r="L84" s="1106"/>
      <c r="M84" s="1214"/>
      <c r="N84" s="1215"/>
      <c r="O84" s="1216"/>
      <c r="P84" s="1217"/>
      <c r="Q84" s="1217"/>
      <c r="R84" s="1218"/>
      <c r="S84" s="1206"/>
      <c r="T84" s="1147"/>
      <c r="U84" s="1207"/>
      <c r="V84" s="143" t="s">
        <v>121</v>
      </c>
      <c r="W84" s="142"/>
      <c r="X84" s="142"/>
      <c r="Y84" s="141"/>
      <c r="Z84" s="140"/>
      <c r="AA84" s="138">
        <f>IF(AA82="","",VLOOKUP(AA82,【記載例】シフト記号表!$C$5:$Y$46,23,FALSE))</f>
        <v>1.9999999999999991</v>
      </c>
      <c r="AB84" s="137">
        <f>IF(AB82="","",VLOOKUP(AB82,【記載例】シフト記号表!$C$5:$Y$46,23,FALSE))</f>
        <v>2.9999999999999991</v>
      </c>
      <c r="AC84" s="137" t="str">
        <f>IF(AC82="","",VLOOKUP(AC82,【記載例】シフト記号表!$C$5:$Y$46,23,FALSE))</f>
        <v>-</v>
      </c>
      <c r="AD84" s="137">
        <f>IF(AD82="","",VLOOKUP(AD82,【記載例】シフト記号表!$C$5:$Y$46,23,FALSE))</f>
        <v>14</v>
      </c>
      <c r="AE84" s="137" t="str">
        <f>IF(AE82="","",VLOOKUP(AE82,【記載例】シフト記号表!$C$5:$Y$46,23,FALSE))</f>
        <v>-</v>
      </c>
      <c r="AF84" s="137" t="str">
        <f>IF(AF82="","",VLOOKUP(AF82,【記載例】シフト記号表!$C$5:$Y$46,23,FALSE))</f>
        <v>-</v>
      </c>
      <c r="AG84" s="139">
        <f>IF(AG82="","",VLOOKUP(AG82,【記載例】シフト記号表!$C$5:$Y$46,23,FALSE))</f>
        <v>1.9999999999999991</v>
      </c>
      <c r="AH84" s="138">
        <f>IF(AH82="","",VLOOKUP(AH82,【記載例】シフト記号表!$C$5:$Y$46,23,FALSE))</f>
        <v>2.9999999999999991</v>
      </c>
      <c r="AI84" s="137">
        <f>IF(AI82="","",VLOOKUP(AI82,【記載例】シフト記号表!$C$5:$Y$46,23,FALSE))</f>
        <v>2.9999999999999991</v>
      </c>
      <c r="AJ84" s="137">
        <f>IF(AJ82="","",VLOOKUP(AJ82,【記載例】シフト記号表!$C$5:$Y$46,23,FALSE))</f>
        <v>1.9999999999999991</v>
      </c>
      <c r="AK84" s="137" t="str">
        <f>IF(AK82="","",VLOOKUP(AK82,【記載例】シフト記号表!$C$5:$Y$46,23,FALSE))</f>
        <v>-</v>
      </c>
      <c r="AL84" s="137">
        <f>IF(AL82="","",VLOOKUP(AL82,【記載例】シフト記号表!$C$5:$Y$46,23,FALSE))</f>
        <v>14</v>
      </c>
      <c r="AM84" s="137" t="str">
        <f>IF(AM82="","",VLOOKUP(AM82,【記載例】シフト記号表!$C$5:$Y$46,23,FALSE))</f>
        <v>-</v>
      </c>
      <c r="AN84" s="139" t="str">
        <f>IF(AN82="","",VLOOKUP(AN82,【記載例】シフト記号表!$C$5:$Y$46,23,FALSE))</f>
        <v>-</v>
      </c>
      <c r="AO84" s="138">
        <f>IF(AO82="","",VLOOKUP(AO82,【記載例】シフト記号表!$C$5:$Y$46,23,FALSE))</f>
        <v>2.9999999999999991</v>
      </c>
      <c r="AP84" s="137" t="str">
        <f>IF(AP82="","",VLOOKUP(AP82,【記載例】シフト記号表!$C$5:$Y$46,23,FALSE))</f>
        <v>-</v>
      </c>
      <c r="AQ84" s="137">
        <f>IF(AQ82="","",VLOOKUP(AQ82,【記載例】シフト記号表!$C$5:$Y$46,23,FALSE))</f>
        <v>2.9999999999999991</v>
      </c>
      <c r="AR84" s="137">
        <f>IF(AR82="","",VLOOKUP(AR82,【記載例】シフト記号表!$C$5:$Y$46,23,FALSE))</f>
        <v>2.9999999999999991</v>
      </c>
      <c r="AS84" s="137" t="str">
        <f>IF(AS82="","",VLOOKUP(AS82,【記載例】シフト記号表!$C$5:$Y$46,23,FALSE))</f>
        <v>-</v>
      </c>
      <c r="AT84" s="137">
        <f>IF(AT82="","",VLOOKUP(AT82,【記載例】シフト記号表!$C$5:$Y$46,23,FALSE))</f>
        <v>14</v>
      </c>
      <c r="AU84" s="139" t="str">
        <f>IF(AU82="","",VLOOKUP(AU82,【記載例】シフト記号表!$C$5:$Y$46,23,FALSE))</f>
        <v>-</v>
      </c>
      <c r="AV84" s="138">
        <f>IF(AV82="","",VLOOKUP(AV82,【記載例】シフト記号表!$C$5:$Y$46,23,FALSE))</f>
        <v>2.9999999999999991</v>
      </c>
      <c r="AW84" s="137">
        <f>IF(AW82="","",VLOOKUP(AW82,【記載例】シフト記号表!$C$5:$Y$46,23,FALSE))</f>
        <v>1.9999999999999991</v>
      </c>
      <c r="AX84" s="137" t="str">
        <f>IF(AX82="","",VLOOKUP(AX82,【記載例】シフト記号表!$C$5:$Y$46,23,FALSE))</f>
        <v>-</v>
      </c>
      <c r="AY84" s="137">
        <f>IF(AY82="","",VLOOKUP(AY82,【記載例】シフト記号表!$C$5:$Y$46,23,FALSE))</f>
        <v>2.9999999999999991</v>
      </c>
      <c r="AZ84" s="137" t="str">
        <f>IF(AZ82="","",VLOOKUP(AZ82,【記載例】シフト記号表!$C$5:$Y$46,23,FALSE))</f>
        <v>-</v>
      </c>
      <c r="BA84" s="137" t="str">
        <f>IF(BA82="","",VLOOKUP(BA82,【記載例】シフト記号表!$C$5:$Y$46,23,FALSE))</f>
        <v>-</v>
      </c>
      <c r="BB84" s="139">
        <f>IF(BB82="","",VLOOKUP(BB82,【記載例】シフト記号表!$C$5:$Y$46,23,FALSE))</f>
        <v>14</v>
      </c>
      <c r="BC84" s="138" t="str">
        <f>IF(BC82="","",VLOOKUP(BC82,【記載例】シフト記号表!$C$5:$Y$46,23,FALSE))</f>
        <v/>
      </c>
      <c r="BD84" s="137" t="str">
        <f>IF(BD82="","",VLOOKUP(BD82,【記載例】シフト記号表!$C$5:$Y$46,23,FALSE))</f>
        <v/>
      </c>
      <c r="BE84" s="160" t="str">
        <f>IF(BE82="","",VLOOKUP(BE82,【記載例】シフト記号表!$C$5:$Y$46,23,FALSE))</f>
        <v/>
      </c>
      <c r="BF84" s="1179">
        <f>IF($BI$3="計画",SUM(AA84:BB84),IF($BI$3="実績",SUM(AA84:BE84),""))</f>
        <v>88</v>
      </c>
      <c r="BG84" s="1180"/>
      <c r="BH84" s="1181">
        <f>IF($BI$3="計画",BF84/4,IF($BI$3="実績",(BF84/($BI$7/7)),""))</f>
        <v>22</v>
      </c>
      <c r="BI84" s="1182"/>
      <c r="BJ84" s="1146"/>
      <c r="BK84" s="1147"/>
      <c r="BL84" s="1147"/>
      <c r="BM84" s="1147"/>
      <c r="BN84" s="1148"/>
    </row>
    <row r="85" spans="2:66" ht="20.25" customHeight="1">
      <c r="B85" s="136"/>
      <c r="C85" s="1282"/>
      <c r="D85" s="1283" t="s">
        <v>322</v>
      </c>
      <c r="E85" s="1280"/>
      <c r="F85" s="1281"/>
      <c r="G85" s="1130"/>
      <c r="H85" s="1131"/>
      <c r="I85" s="124"/>
      <c r="J85" s="123"/>
      <c r="K85" s="124"/>
      <c r="L85" s="123"/>
      <c r="M85" s="1197"/>
      <c r="N85" s="1198"/>
      <c r="O85" s="1134"/>
      <c r="P85" s="1135"/>
      <c r="Q85" s="1135"/>
      <c r="R85" s="1131"/>
      <c r="S85" s="1201" t="s">
        <v>321</v>
      </c>
      <c r="T85" s="1202"/>
      <c r="U85" s="1203"/>
      <c r="V85" s="148" t="s">
        <v>123</v>
      </c>
      <c r="W85" s="147"/>
      <c r="X85" s="147"/>
      <c r="Y85" s="146"/>
      <c r="Z85" s="145"/>
      <c r="AA85" s="128" t="s">
        <v>245</v>
      </c>
      <c r="AB85" s="275" t="s">
        <v>310</v>
      </c>
      <c r="AC85" s="275" t="s">
        <v>309</v>
      </c>
      <c r="AD85" s="275" t="s">
        <v>245</v>
      </c>
      <c r="AE85" s="275" t="s">
        <v>309</v>
      </c>
      <c r="AF85" s="275" t="s">
        <v>309</v>
      </c>
      <c r="AG85" s="129" t="s">
        <v>245</v>
      </c>
      <c r="AH85" s="128" t="s">
        <v>245</v>
      </c>
      <c r="AI85" s="275" t="s">
        <v>310</v>
      </c>
      <c r="AJ85" s="275" t="s">
        <v>309</v>
      </c>
      <c r="AK85" s="275" t="s">
        <v>309</v>
      </c>
      <c r="AL85" s="275" t="s">
        <v>245</v>
      </c>
      <c r="AM85" s="275" t="s">
        <v>245</v>
      </c>
      <c r="AN85" s="129" t="s">
        <v>310</v>
      </c>
      <c r="AO85" s="128" t="s">
        <v>245</v>
      </c>
      <c r="AP85" s="275" t="s">
        <v>245</v>
      </c>
      <c r="AQ85" s="275" t="s">
        <v>310</v>
      </c>
      <c r="AR85" s="275" t="s">
        <v>310</v>
      </c>
      <c r="AS85" s="275" t="s">
        <v>309</v>
      </c>
      <c r="AT85" s="275" t="s">
        <v>245</v>
      </c>
      <c r="AU85" s="129" t="s">
        <v>309</v>
      </c>
      <c r="AV85" s="128" t="s">
        <v>245</v>
      </c>
      <c r="AW85" s="275" t="s">
        <v>309</v>
      </c>
      <c r="AX85" s="275" t="s">
        <v>309</v>
      </c>
      <c r="AY85" s="275" t="s">
        <v>245</v>
      </c>
      <c r="AZ85" s="275" t="s">
        <v>309</v>
      </c>
      <c r="BA85" s="275" t="s">
        <v>310</v>
      </c>
      <c r="BB85" s="129" t="s">
        <v>245</v>
      </c>
      <c r="BC85" s="128"/>
      <c r="BD85" s="275"/>
      <c r="BE85" s="274"/>
      <c r="BF85" s="1208"/>
      <c r="BG85" s="1209"/>
      <c r="BH85" s="1227"/>
      <c r="BI85" s="1228"/>
      <c r="BJ85" s="1225"/>
      <c r="BK85" s="1202"/>
      <c r="BL85" s="1202"/>
      <c r="BM85" s="1202"/>
      <c r="BN85" s="1226"/>
    </row>
    <row r="86" spans="2:66" ht="20.25" customHeight="1">
      <c r="B86" s="125">
        <f>B83+1</f>
        <v>23</v>
      </c>
      <c r="C86" s="1275"/>
      <c r="D86" s="1279"/>
      <c r="E86" s="1280"/>
      <c r="F86" s="1281"/>
      <c r="G86" s="1130" t="s">
        <v>109</v>
      </c>
      <c r="H86" s="1131"/>
      <c r="I86" s="124"/>
      <c r="J86" s="123"/>
      <c r="K86" s="124"/>
      <c r="L86" s="123"/>
      <c r="M86" s="1132" t="s">
        <v>307</v>
      </c>
      <c r="N86" s="1133"/>
      <c r="O86" s="1134" t="s">
        <v>306</v>
      </c>
      <c r="P86" s="1135"/>
      <c r="Q86" s="1135"/>
      <c r="R86" s="1131"/>
      <c r="S86" s="1204"/>
      <c r="T86" s="1144"/>
      <c r="U86" s="1205"/>
      <c r="V86" s="122" t="s">
        <v>122</v>
      </c>
      <c r="W86" s="121"/>
      <c r="X86" s="121"/>
      <c r="Y86" s="120"/>
      <c r="Z86" s="119"/>
      <c r="AA86" s="117" t="str">
        <f>IF(AA85="","",VLOOKUP(AA85,【記載例】シフト記号表!$C$5:$W$46,21,FALSE))</f>
        <v>-</v>
      </c>
      <c r="AB86" s="116">
        <f>IF(AB85="","",VLOOKUP(AB85,【記載例】シフト記号表!$C$5:$W$46,21,FALSE))</f>
        <v>5.9999999999999991</v>
      </c>
      <c r="AC86" s="116">
        <f>IF(AC85="","",VLOOKUP(AC85,【記載例】シフト記号表!$C$5:$W$46,21,FALSE))</f>
        <v>5.0000000000000009</v>
      </c>
      <c r="AD86" s="116" t="str">
        <f>IF(AD85="","",VLOOKUP(AD85,【記載例】シフト記号表!$C$5:$W$46,21,FALSE))</f>
        <v>-</v>
      </c>
      <c r="AE86" s="116">
        <f>IF(AE85="","",VLOOKUP(AE85,【記載例】シフト記号表!$C$5:$W$46,21,FALSE))</f>
        <v>5.0000000000000009</v>
      </c>
      <c r="AF86" s="116">
        <f>IF(AF85="","",VLOOKUP(AF85,【記載例】シフト記号表!$C$5:$W$46,21,FALSE))</f>
        <v>5.0000000000000009</v>
      </c>
      <c r="AG86" s="118" t="str">
        <f>IF(AG85="","",VLOOKUP(AG85,【記載例】シフト記号表!$C$5:$W$46,21,FALSE))</f>
        <v>-</v>
      </c>
      <c r="AH86" s="117" t="str">
        <f>IF(AH85="","",VLOOKUP(AH85,【記載例】シフト記号表!$C$5:$W$46,21,FALSE))</f>
        <v>-</v>
      </c>
      <c r="AI86" s="116">
        <f>IF(AI85="","",VLOOKUP(AI85,【記載例】シフト記号表!$C$5:$W$46,21,FALSE))</f>
        <v>5.9999999999999991</v>
      </c>
      <c r="AJ86" s="116">
        <f>IF(AJ85="","",VLOOKUP(AJ85,【記載例】シフト記号表!$C$5:$W$46,21,FALSE))</f>
        <v>5.0000000000000009</v>
      </c>
      <c r="AK86" s="116">
        <f>IF(AK85="","",VLOOKUP(AK85,【記載例】シフト記号表!$C$5:$W$46,21,FALSE))</f>
        <v>5.0000000000000009</v>
      </c>
      <c r="AL86" s="116" t="str">
        <f>IF(AL85="","",VLOOKUP(AL85,【記載例】シフト記号表!$C$5:$W$46,21,FALSE))</f>
        <v>-</v>
      </c>
      <c r="AM86" s="116" t="str">
        <f>IF(AM85="","",VLOOKUP(AM85,【記載例】シフト記号表!$C$5:$W$46,21,FALSE))</f>
        <v>-</v>
      </c>
      <c r="AN86" s="118">
        <f>IF(AN85="","",VLOOKUP(AN85,【記載例】シフト記号表!$C$5:$W$46,21,FALSE))</f>
        <v>5.9999999999999991</v>
      </c>
      <c r="AO86" s="117" t="str">
        <f>IF(AO85="","",VLOOKUP(AO85,【記載例】シフト記号表!$C$5:$W$46,21,FALSE))</f>
        <v>-</v>
      </c>
      <c r="AP86" s="116" t="str">
        <f>IF(AP85="","",VLOOKUP(AP85,【記載例】シフト記号表!$C$5:$W$46,21,FALSE))</f>
        <v>-</v>
      </c>
      <c r="AQ86" s="116">
        <f>IF(AQ85="","",VLOOKUP(AQ85,【記載例】シフト記号表!$C$5:$W$46,21,FALSE))</f>
        <v>5.9999999999999991</v>
      </c>
      <c r="AR86" s="116">
        <f>IF(AR85="","",VLOOKUP(AR85,【記載例】シフト記号表!$C$5:$W$46,21,FALSE))</f>
        <v>5.9999999999999991</v>
      </c>
      <c r="AS86" s="116">
        <f>IF(AS85="","",VLOOKUP(AS85,【記載例】シフト記号表!$C$5:$W$46,21,FALSE))</f>
        <v>5.0000000000000009</v>
      </c>
      <c r="AT86" s="116" t="str">
        <f>IF(AT85="","",VLOOKUP(AT85,【記載例】シフト記号表!$C$5:$W$46,21,FALSE))</f>
        <v>-</v>
      </c>
      <c r="AU86" s="118">
        <f>IF(AU85="","",VLOOKUP(AU85,【記載例】シフト記号表!$C$5:$W$46,21,FALSE))</f>
        <v>5.0000000000000009</v>
      </c>
      <c r="AV86" s="117" t="str">
        <f>IF(AV85="","",VLOOKUP(AV85,【記載例】シフト記号表!$C$5:$W$46,21,FALSE))</f>
        <v>-</v>
      </c>
      <c r="AW86" s="116">
        <f>IF(AW85="","",VLOOKUP(AW85,【記載例】シフト記号表!$C$5:$W$46,21,FALSE))</f>
        <v>5.0000000000000009</v>
      </c>
      <c r="AX86" s="116">
        <f>IF(AX85="","",VLOOKUP(AX85,【記載例】シフト記号表!$C$5:$W$46,21,FALSE))</f>
        <v>5.0000000000000009</v>
      </c>
      <c r="AY86" s="116" t="str">
        <f>IF(AY85="","",VLOOKUP(AY85,【記載例】シフト記号表!$C$5:$W$46,21,FALSE))</f>
        <v>-</v>
      </c>
      <c r="AZ86" s="116">
        <f>IF(AZ85="","",VLOOKUP(AZ85,【記載例】シフト記号表!$C$5:$W$46,21,FALSE))</f>
        <v>5.0000000000000009</v>
      </c>
      <c r="BA86" s="116">
        <f>IF(BA85="","",VLOOKUP(BA85,【記載例】シフト記号表!$C$5:$W$46,21,FALSE))</f>
        <v>5.9999999999999991</v>
      </c>
      <c r="BB86" s="118" t="str">
        <f>IF(BB85="","",VLOOKUP(BB85,【記載例】シフト記号表!$C$5:$W$46,21,FALSE))</f>
        <v>-</v>
      </c>
      <c r="BC86" s="117" t="str">
        <f>IF(BC85="","",VLOOKUP(BC85,【記載例】シフト記号表!$C$5:$W$46,21,FALSE))</f>
        <v/>
      </c>
      <c r="BD86" s="116" t="str">
        <f>IF(BD85="","",VLOOKUP(BD85,【記載例】シフト記号表!$C$5:$W$46,21,FALSE))</f>
        <v/>
      </c>
      <c r="BE86" s="273" t="str">
        <f>IF(BE85="","",VLOOKUP(BE85,【記載例】シフト記号表!$C$5:$W$46,21,FALSE))</f>
        <v/>
      </c>
      <c r="BF86" s="1136">
        <f>IF($BI$3="計画",SUM(AA86:BB86),IF($BI$3="実績",SUM(AA86:BE86),""))</f>
        <v>86</v>
      </c>
      <c r="BG86" s="1137"/>
      <c r="BH86" s="1138">
        <f>IF($BI$3="計画",BF86/4,IF($BI$3="実績",(BF86/($BI$7/7)),""))</f>
        <v>21.5</v>
      </c>
      <c r="BI86" s="1139"/>
      <c r="BJ86" s="1143"/>
      <c r="BK86" s="1144"/>
      <c r="BL86" s="1144"/>
      <c r="BM86" s="1144"/>
      <c r="BN86" s="1145"/>
    </row>
    <row r="87" spans="2:66" ht="20.25" customHeight="1">
      <c r="B87" s="144"/>
      <c r="C87" s="1275"/>
      <c r="D87" s="1279"/>
      <c r="E87" s="1280"/>
      <c r="F87" s="1281"/>
      <c r="G87" s="1105"/>
      <c r="H87" s="1106"/>
      <c r="I87" s="1107" t="str">
        <f>G86</f>
        <v>介護職員</v>
      </c>
      <c r="J87" s="1106"/>
      <c r="K87" s="1107" t="str">
        <f>M86</f>
        <v>C</v>
      </c>
      <c r="L87" s="1106"/>
      <c r="M87" s="1214"/>
      <c r="N87" s="1215"/>
      <c r="O87" s="1216"/>
      <c r="P87" s="1217"/>
      <c r="Q87" s="1217"/>
      <c r="R87" s="1218"/>
      <c r="S87" s="1206"/>
      <c r="T87" s="1147"/>
      <c r="U87" s="1207"/>
      <c r="V87" s="143" t="s">
        <v>121</v>
      </c>
      <c r="W87" s="142"/>
      <c r="X87" s="142"/>
      <c r="Y87" s="141"/>
      <c r="Z87" s="140"/>
      <c r="AA87" s="138" t="str">
        <f>IF(AA85="","",VLOOKUP(AA85,【記載例】シフト記号表!$C$5:$Y$46,23,FALSE))</f>
        <v>-</v>
      </c>
      <c r="AB87" s="137">
        <f>IF(AB85="","",VLOOKUP(AB85,【記載例】シフト記号表!$C$5:$Y$46,23,FALSE))</f>
        <v>1.9999999999999991</v>
      </c>
      <c r="AC87" s="137">
        <f>IF(AC85="","",VLOOKUP(AC85,【記載例】シフト記号表!$C$5:$Y$46,23,FALSE))</f>
        <v>2.9999999999999991</v>
      </c>
      <c r="AD87" s="137" t="str">
        <f>IF(AD85="","",VLOOKUP(AD85,【記載例】シフト記号表!$C$5:$Y$46,23,FALSE))</f>
        <v>-</v>
      </c>
      <c r="AE87" s="137">
        <f>IF(AE85="","",VLOOKUP(AE85,【記載例】シフト記号表!$C$5:$Y$46,23,FALSE))</f>
        <v>2.9999999999999991</v>
      </c>
      <c r="AF87" s="137">
        <f>IF(AF85="","",VLOOKUP(AF85,【記載例】シフト記号表!$C$5:$Y$46,23,FALSE))</f>
        <v>2.9999999999999991</v>
      </c>
      <c r="AG87" s="139" t="str">
        <f>IF(AG85="","",VLOOKUP(AG85,【記載例】シフト記号表!$C$5:$Y$46,23,FALSE))</f>
        <v>-</v>
      </c>
      <c r="AH87" s="138" t="str">
        <f>IF(AH85="","",VLOOKUP(AH85,【記載例】シフト記号表!$C$5:$Y$46,23,FALSE))</f>
        <v>-</v>
      </c>
      <c r="AI87" s="137">
        <f>IF(AI85="","",VLOOKUP(AI85,【記載例】シフト記号表!$C$5:$Y$46,23,FALSE))</f>
        <v>1.9999999999999991</v>
      </c>
      <c r="AJ87" s="137">
        <f>IF(AJ85="","",VLOOKUP(AJ85,【記載例】シフト記号表!$C$5:$Y$46,23,FALSE))</f>
        <v>2.9999999999999991</v>
      </c>
      <c r="AK87" s="137">
        <f>IF(AK85="","",VLOOKUP(AK85,【記載例】シフト記号表!$C$5:$Y$46,23,FALSE))</f>
        <v>2.9999999999999991</v>
      </c>
      <c r="AL87" s="137" t="str">
        <f>IF(AL85="","",VLOOKUP(AL85,【記載例】シフト記号表!$C$5:$Y$46,23,FALSE))</f>
        <v>-</v>
      </c>
      <c r="AM87" s="137" t="str">
        <f>IF(AM85="","",VLOOKUP(AM85,【記載例】シフト記号表!$C$5:$Y$46,23,FALSE))</f>
        <v>-</v>
      </c>
      <c r="AN87" s="139">
        <f>IF(AN85="","",VLOOKUP(AN85,【記載例】シフト記号表!$C$5:$Y$46,23,FALSE))</f>
        <v>1.9999999999999991</v>
      </c>
      <c r="AO87" s="138" t="str">
        <f>IF(AO85="","",VLOOKUP(AO85,【記載例】シフト記号表!$C$5:$Y$46,23,FALSE))</f>
        <v>-</v>
      </c>
      <c r="AP87" s="137" t="str">
        <f>IF(AP85="","",VLOOKUP(AP85,【記載例】シフト記号表!$C$5:$Y$46,23,FALSE))</f>
        <v>-</v>
      </c>
      <c r="AQ87" s="137">
        <f>IF(AQ85="","",VLOOKUP(AQ85,【記載例】シフト記号表!$C$5:$Y$46,23,FALSE))</f>
        <v>1.9999999999999991</v>
      </c>
      <c r="AR87" s="137">
        <f>IF(AR85="","",VLOOKUP(AR85,【記載例】シフト記号表!$C$5:$Y$46,23,FALSE))</f>
        <v>1.9999999999999991</v>
      </c>
      <c r="AS87" s="137">
        <f>IF(AS85="","",VLOOKUP(AS85,【記載例】シフト記号表!$C$5:$Y$46,23,FALSE))</f>
        <v>2.9999999999999991</v>
      </c>
      <c r="AT87" s="137" t="str">
        <f>IF(AT85="","",VLOOKUP(AT85,【記載例】シフト記号表!$C$5:$Y$46,23,FALSE))</f>
        <v>-</v>
      </c>
      <c r="AU87" s="139">
        <f>IF(AU85="","",VLOOKUP(AU85,【記載例】シフト記号表!$C$5:$Y$46,23,FALSE))</f>
        <v>2.9999999999999991</v>
      </c>
      <c r="AV87" s="138" t="str">
        <f>IF(AV85="","",VLOOKUP(AV85,【記載例】シフト記号表!$C$5:$Y$46,23,FALSE))</f>
        <v>-</v>
      </c>
      <c r="AW87" s="137">
        <f>IF(AW85="","",VLOOKUP(AW85,【記載例】シフト記号表!$C$5:$Y$46,23,FALSE))</f>
        <v>2.9999999999999991</v>
      </c>
      <c r="AX87" s="137">
        <f>IF(AX85="","",VLOOKUP(AX85,【記載例】シフト記号表!$C$5:$Y$46,23,FALSE))</f>
        <v>2.9999999999999991</v>
      </c>
      <c r="AY87" s="137" t="str">
        <f>IF(AY85="","",VLOOKUP(AY85,【記載例】シフト記号表!$C$5:$Y$46,23,FALSE))</f>
        <v>-</v>
      </c>
      <c r="AZ87" s="137">
        <f>IF(AZ85="","",VLOOKUP(AZ85,【記載例】シフト記号表!$C$5:$Y$46,23,FALSE))</f>
        <v>2.9999999999999991</v>
      </c>
      <c r="BA87" s="137">
        <f>IF(BA85="","",VLOOKUP(BA85,【記載例】シフト記号表!$C$5:$Y$46,23,FALSE))</f>
        <v>1.9999999999999991</v>
      </c>
      <c r="BB87" s="139" t="str">
        <f>IF(BB85="","",VLOOKUP(BB85,【記載例】シフト記号表!$C$5:$Y$46,23,FALSE))</f>
        <v>-</v>
      </c>
      <c r="BC87" s="138" t="str">
        <f>IF(BC85="","",VLOOKUP(BC85,【記載例】シフト記号表!$C$5:$Y$46,23,FALSE))</f>
        <v/>
      </c>
      <c r="BD87" s="137" t="str">
        <f>IF(BD85="","",VLOOKUP(BD85,【記載例】シフト記号表!$C$5:$Y$46,23,FALSE))</f>
        <v/>
      </c>
      <c r="BE87" s="160" t="str">
        <f>IF(BE85="","",VLOOKUP(BE85,【記載例】シフト記号表!$C$5:$Y$46,23,FALSE))</f>
        <v/>
      </c>
      <c r="BF87" s="1179">
        <f>IF($BI$3="計画",SUM(AA87:BB87),IF($BI$3="実績",SUM(AA87:BE87),""))</f>
        <v>41.999999999999993</v>
      </c>
      <c r="BG87" s="1180"/>
      <c r="BH87" s="1181">
        <f>IF($BI$3="計画",BF87/4,IF($BI$3="実績",(BF87/($BI$7/7)),""))</f>
        <v>10.499999999999998</v>
      </c>
      <c r="BI87" s="1182"/>
      <c r="BJ87" s="1146"/>
      <c r="BK87" s="1147"/>
      <c r="BL87" s="1147"/>
      <c r="BM87" s="1147"/>
      <c r="BN87" s="1148"/>
    </row>
    <row r="88" spans="2:66" ht="20.25" customHeight="1">
      <c r="B88" s="136"/>
      <c r="C88" s="1282" t="s">
        <v>320</v>
      </c>
      <c r="D88" s="1283" t="s">
        <v>312</v>
      </c>
      <c r="E88" s="1280"/>
      <c r="F88" s="1281"/>
      <c r="G88" s="1130"/>
      <c r="H88" s="1131"/>
      <c r="I88" s="124"/>
      <c r="J88" s="123"/>
      <c r="K88" s="124"/>
      <c r="L88" s="123"/>
      <c r="M88" s="1197"/>
      <c r="N88" s="1198"/>
      <c r="O88" s="1134"/>
      <c r="P88" s="1135"/>
      <c r="Q88" s="1135"/>
      <c r="R88" s="1131"/>
      <c r="S88" s="1201" t="s">
        <v>319</v>
      </c>
      <c r="T88" s="1202"/>
      <c r="U88" s="1203"/>
      <c r="V88" s="148" t="s">
        <v>123</v>
      </c>
      <c r="W88" s="147"/>
      <c r="X88" s="147"/>
      <c r="Y88" s="146"/>
      <c r="Z88" s="145"/>
      <c r="AA88" s="128" t="s">
        <v>309</v>
      </c>
      <c r="AB88" s="275" t="s">
        <v>309</v>
      </c>
      <c r="AC88" s="275" t="s">
        <v>245</v>
      </c>
      <c r="AD88" s="275" t="s">
        <v>245</v>
      </c>
      <c r="AE88" s="275" t="s">
        <v>314</v>
      </c>
      <c r="AF88" s="275" t="s">
        <v>245</v>
      </c>
      <c r="AG88" s="129" t="s">
        <v>310</v>
      </c>
      <c r="AH88" s="128" t="s">
        <v>310</v>
      </c>
      <c r="AI88" s="275" t="s">
        <v>245</v>
      </c>
      <c r="AJ88" s="275" t="s">
        <v>309</v>
      </c>
      <c r="AK88" s="275" t="s">
        <v>309</v>
      </c>
      <c r="AL88" s="275" t="s">
        <v>245</v>
      </c>
      <c r="AM88" s="275" t="s">
        <v>314</v>
      </c>
      <c r="AN88" s="129" t="s">
        <v>245</v>
      </c>
      <c r="AO88" s="128" t="s">
        <v>310</v>
      </c>
      <c r="AP88" s="275" t="s">
        <v>310</v>
      </c>
      <c r="AQ88" s="275" t="s">
        <v>245</v>
      </c>
      <c r="AR88" s="275" t="s">
        <v>309</v>
      </c>
      <c r="AS88" s="275" t="s">
        <v>245</v>
      </c>
      <c r="AT88" s="275" t="s">
        <v>245</v>
      </c>
      <c r="AU88" s="129" t="s">
        <v>314</v>
      </c>
      <c r="AV88" s="128" t="s">
        <v>245</v>
      </c>
      <c r="AW88" s="275" t="s">
        <v>310</v>
      </c>
      <c r="AX88" s="275" t="s">
        <v>310</v>
      </c>
      <c r="AY88" s="275" t="s">
        <v>245</v>
      </c>
      <c r="AZ88" s="275" t="s">
        <v>310</v>
      </c>
      <c r="BA88" s="275" t="s">
        <v>309</v>
      </c>
      <c r="BB88" s="129" t="s">
        <v>309</v>
      </c>
      <c r="BC88" s="128"/>
      <c r="BD88" s="275"/>
      <c r="BE88" s="274"/>
      <c r="BF88" s="1208"/>
      <c r="BG88" s="1209"/>
      <c r="BH88" s="1227"/>
      <c r="BI88" s="1228"/>
      <c r="BJ88" s="1225"/>
      <c r="BK88" s="1202"/>
      <c r="BL88" s="1202"/>
      <c r="BM88" s="1202"/>
      <c r="BN88" s="1226"/>
    </row>
    <row r="89" spans="2:66" ht="20.25" customHeight="1">
      <c r="B89" s="125">
        <f>B86+1</f>
        <v>24</v>
      </c>
      <c r="C89" s="1275"/>
      <c r="D89" s="1279"/>
      <c r="E89" s="1280"/>
      <c r="F89" s="1281"/>
      <c r="G89" s="1130" t="s">
        <v>109</v>
      </c>
      <c r="H89" s="1131"/>
      <c r="I89" s="124"/>
      <c r="J89" s="123"/>
      <c r="K89" s="124"/>
      <c r="L89" s="123"/>
      <c r="M89" s="1132" t="s">
        <v>313</v>
      </c>
      <c r="N89" s="1133"/>
      <c r="O89" s="1134" t="s">
        <v>318</v>
      </c>
      <c r="P89" s="1135"/>
      <c r="Q89" s="1135"/>
      <c r="R89" s="1131"/>
      <c r="S89" s="1204"/>
      <c r="T89" s="1144"/>
      <c r="U89" s="1205"/>
      <c r="V89" s="122" t="s">
        <v>122</v>
      </c>
      <c r="W89" s="121"/>
      <c r="X89" s="121"/>
      <c r="Y89" s="120"/>
      <c r="Z89" s="119"/>
      <c r="AA89" s="117">
        <f>IF(AA88="","",VLOOKUP(AA88,【記載例】シフト記号表!$C$5:$W$46,21,FALSE))</f>
        <v>5.0000000000000009</v>
      </c>
      <c r="AB89" s="116">
        <f>IF(AB88="","",VLOOKUP(AB88,【記載例】シフト記号表!$C$5:$W$46,21,FALSE))</f>
        <v>5.0000000000000009</v>
      </c>
      <c r="AC89" s="116" t="str">
        <f>IF(AC88="","",VLOOKUP(AC88,【記載例】シフト記号表!$C$5:$W$46,21,FALSE))</f>
        <v>-</v>
      </c>
      <c r="AD89" s="116" t="str">
        <f>IF(AD88="","",VLOOKUP(AD88,【記載例】シフト記号表!$C$5:$W$46,21,FALSE))</f>
        <v>-</v>
      </c>
      <c r="AE89" s="116">
        <f>IF(AE88="","",VLOOKUP(AE88,【記載例】シフト記号表!$C$5:$W$46,21,FALSE))</f>
        <v>2</v>
      </c>
      <c r="AF89" s="116" t="str">
        <f>IF(AF88="","",VLOOKUP(AF88,【記載例】シフト記号表!$C$5:$W$46,21,FALSE))</f>
        <v>-</v>
      </c>
      <c r="AG89" s="118">
        <f>IF(AG88="","",VLOOKUP(AG88,【記載例】シフト記号表!$C$5:$W$46,21,FALSE))</f>
        <v>5.9999999999999991</v>
      </c>
      <c r="AH89" s="117">
        <f>IF(AH88="","",VLOOKUP(AH88,【記載例】シフト記号表!$C$5:$W$46,21,FALSE))</f>
        <v>5.9999999999999991</v>
      </c>
      <c r="AI89" s="116" t="str">
        <f>IF(AI88="","",VLOOKUP(AI88,【記載例】シフト記号表!$C$5:$W$46,21,FALSE))</f>
        <v>-</v>
      </c>
      <c r="AJ89" s="116">
        <f>IF(AJ88="","",VLOOKUP(AJ88,【記載例】シフト記号表!$C$5:$W$46,21,FALSE))</f>
        <v>5.0000000000000009</v>
      </c>
      <c r="AK89" s="116">
        <f>IF(AK88="","",VLOOKUP(AK88,【記載例】シフト記号表!$C$5:$W$46,21,FALSE))</f>
        <v>5.0000000000000009</v>
      </c>
      <c r="AL89" s="116" t="str">
        <f>IF(AL88="","",VLOOKUP(AL88,【記載例】シフト記号表!$C$5:$W$46,21,FALSE))</f>
        <v>-</v>
      </c>
      <c r="AM89" s="116">
        <f>IF(AM88="","",VLOOKUP(AM88,【記載例】シフト記号表!$C$5:$W$46,21,FALSE))</f>
        <v>2</v>
      </c>
      <c r="AN89" s="118" t="str">
        <f>IF(AN88="","",VLOOKUP(AN88,【記載例】シフト記号表!$C$5:$W$46,21,FALSE))</f>
        <v>-</v>
      </c>
      <c r="AO89" s="117">
        <f>IF(AO88="","",VLOOKUP(AO88,【記載例】シフト記号表!$C$5:$W$46,21,FALSE))</f>
        <v>5.9999999999999991</v>
      </c>
      <c r="AP89" s="116">
        <f>IF(AP88="","",VLOOKUP(AP88,【記載例】シフト記号表!$C$5:$W$46,21,FALSE))</f>
        <v>5.9999999999999991</v>
      </c>
      <c r="AQ89" s="116" t="str">
        <f>IF(AQ88="","",VLOOKUP(AQ88,【記載例】シフト記号表!$C$5:$W$46,21,FALSE))</f>
        <v>-</v>
      </c>
      <c r="AR89" s="116">
        <f>IF(AR88="","",VLOOKUP(AR88,【記載例】シフト記号表!$C$5:$W$46,21,FALSE))</f>
        <v>5.0000000000000009</v>
      </c>
      <c r="AS89" s="116" t="str">
        <f>IF(AS88="","",VLOOKUP(AS88,【記載例】シフト記号表!$C$5:$W$46,21,FALSE))</f>
        <v>-</v>
      </c>
      <c r="AT89" s="116" t="str">
        <f>IF(AT88="","",VLOOKUP(AT88,【記載例】シフト記号表!$C$5:$W$46,21,FALSE))</f>
        <v>-</v>
      </c>
      <c r="AU89" s="118">
        <f>IF(AU88="","",VLOOKUP(AU88,【記載例】シフト記号表!$C$5:$W$46,21,FALSE))</f>
        <v>2</v>
      </c>
      <c r="AV89" s="117" t="str">
        <f>IF(AV88="","",VLOOKUP(AV88,【記載例】シフト記号表!$C$5:$W$46,21,FALSE))</f>
        <v>-</v>
      </c>
      <c r="AW89" s="116">
        <f>IF(AW88="","",VLOOKUP(AW88,【記載例】シフト記号表!$C$5:$W$46,21,FALSE))</f>
        <v>5.9999999999999991</v>
      </c>
      <c r="AX89" s="116">
        <f>IF(AX88="","",VLOOKUP(AX88,【記載例】シフト記号表!$C$5:$W$46,21,FALSE))</f>
        <v>5.9999999999999991</v>
      </c>
      <c r="AY89" s="116" t="str">
        <f>IF(AY88="","",VLOOKUP(AY88,【記載例】シフト記号表!$C$5:$W$46,21,FALSE))</f>
        <v>-</v>
      </c>
      <c r="AZ89" s="116">
        <f>IF(AZ88="","",VLOOKUP(AZ88,【記載例】シフト記号表!$C$5:$W$46,21,FALSE))</f>
        <v>5.9999999999999991</v>
      </c>
      <c r="BA89" s="116">
        <f>IF(BA88="","",VLOOKUP(BA88,【記載例】シフト記号表!$C$5:$W$46,21,FALSE))</f>
        <v>5.0000000000000009</v>
      </c>
      <c r="BB89" s="118">
        <f>IF(BB88="","",VLOOKUP(BB88,【記載例】シフト記号表!$C$5:$W$46,21,FALSE))</f>
        <v>5.0000000000000009</v>
      </c>
      <c r="BC89" s="117" t="str">
        <f>IF(BC88="","",VLOOKUP(BC88,【記載例】シフト記号表!$C$5:$W$46,21,FALSE))</f>
        <v/>
      </c>
      <c r="BD89" s="116" t="str">
        <f>IF(BD88="","",VLOOKUP(BD88,【記載例】シフト記号表!$C$5:$W$46,21,FALSE))</f>
        <v/>
      </c>
      <c r="BE89" s="273" t="str">
        <f>IF(BE88="","",VLOOKUP(BE88,【記載例】シフト記号表!$C$5:$W$46,21,FALSE))</f>
        <v/>
      </c>
      <c r="BF89" s="1136">
        <f>IF($BI$3="計画",SUM(AA89:BB89),IF($BI$3="実績",SUM(AA89:BE89),""))</f>
        <v>83</v>
      </c>
      <c r="BG89" s="1137"/>
      <c r="BH89" s="1138">
        <f>IF($BI$3="計画",BF89/4,IF($BI$3="実績",(BF89/($BI$7/7)),""))</f>
        <v>20.75</v>
      </c>
      <c r="BI89" s="1139"/>
      <c r="BJ89" s="1143"/>
      <c r="BK89" s="1144"/>
      <c r="BL89" s="1144"/>
      <c r="BM89" s="1144"/>
      <c r="BN89" s="1145"/>
    </row>
    <row r="90" spans="2:66" ht="20.25" customHeight="1">
      <c r="B90" s="144"/>
      <c r="C90" s="1275"/>
      <c r="D90" s="1279"/>
      <c r="E90" s="1280"/>
      <c r="F90" s="1281"/>
      <c r="G90" s="1105"/>
      <c r="H90" s="1106"/>
      <c r="I90" s="1107" t="str">
        <f>G89</f>
        <v>介護職員</v>
      </c>
      <c r="J90" s="1106"/>
      <c r="K90" s="1107" t="str">
        <f>M89</f>
        <v>A</v>
      </c>
      <c r="L90" s="1106"/>
      <c r="M90" s="1214"/>
      <c r="N90" s="1215"/>
      <c r="O90" s="1216"/>
      <c r="P90" s="1217"/>
      <c r="Q90" s="1217"/>
      <c r="R90" s="1218"/>
      <c r="S90" s="1206"/>
      <c r="T90" s="1147"/>
      <c r="U90" s="1207"/>
      <c r="V90" s="143" t="s">
        <v>121</v>
      </c>
      <c r="W90" s="142"/>
      <c r="X90" s="142"/>
      <c r="Y90" s="141"/>
      <c r="Z90" s="140"/>
      <c r="AA90" s="138">
        <f>IF(AA88="","",VLOOKUP(AA88,【記載例】シフト記号表!$C$5:$Y$46,23,FALSE))</f>
        <v>2.9999999999999991</v>
      </c>
      <c r="AB90" s="137">
        <f>IF(AB88="","",VLOOKUP(AB88,【記載例】シフト記号表!$C$5:$Y$46,23,FALSE))</f>
        <v>2.9999999999999991</v>
      </c>
      <c r="AC90" s="137" t="str">
        <f>IF(AC88="","",VLOOKUP(AC88,【記載例】シフト記号表!$C$5:$Y$46,23,FALSE))</f>
        <v>-</v>
      </c>
      <c r="AD90" s="137" t="str">
        <f>IF(AD88="","",VLOOKUP(AD88,【記載例】シフト記号表!$C$5:$Y$46,23,FALSE))</f>
        <v>-</v>
      </c>
      <c r="AE90" s="137">
        <f>IF(AE88="","",VLOOKUP(AE88,【記載例】シフト記号表!$C$5:$Y$46,23,FALSE))</f>
        <v>14</v>
      </c>
      <c r="AF90" s="137" t="str">
        <f>IF(AF88="","",VLOOKUP(AF88,【記載例】シフト記号表!$C$5:$Y$46,23,FALSE))</f>
        <v>-</v>
      </c>
      <c r="AG90" s="139">
        <f>IF(AG88="","",VLOOKUP(AG88,【記載例】シフト記号表!$C$5:$Y$46,23,FALSE))</f>
        <v>1.9999999999999991</v>
      </c>
      <c r="AH90" s="138">
        <f>IF(AH88="","",VLOOKUP(AH88,【記載例】シフト記号表!$C$5:$Y$46,23,FALSE))</f>
        <v>1.9999999999999991</v>
      </c>
      <c r="AI90" s="137" t="str">
        <f>IF(AI88="","",VLOOKUP(AI88,【記載例】シフト記号表!$C$5:$Y$46,23,FALSE))</f>
        <v>-</v>
      </c>
      <c r="AJ90" s="137">
        <f>IF(AJ88="","",VLOOKUP(AJ88,【記載例】シフト記号表!$C$5:$Y$46,23,FALSE))</f>
        <v>2.9999999999999991</v>
      </c>
      <c r="AK90" s="137">
        <f>IF(AK88="","",VLOOKUP(AK88,【記載例】シフト記号表!$C$5:$Y$46,23,FALSE))</f>
        <v>2.9999999999999991</v>
      </c>
      <c r="AL90" s="137" t="str">
        <f>IF(AL88="","",VLOOKUP(AL88,【記載例】シフト記号表!$C$5:$Y$46,23,FALSE))</f>
        <v>-</v>
      </c>
      <c r="AM90" s="137">
        <f>IF(AM88="","",VLOOKUP(AM88,【記載例】シフト記号表!$C$5:$Y$46,23,FALSE))</f>
        <v>14</v>
      </c>
      <c r="AN90" s="139" t="str">
        <f>IF(AN88="","",VLOOKUP(AN88,【記載例】シフト記号表!$C$5:$Y$46,23,FALSE))</f>
        <v>-</v>
      </c>
      <c r="AO90" s="138">
        <f>IF(AO88="","",VLOOKUP(AO88,【記載例】シフト記号表!$C$5:$Y$46,23,FALSE))</f>
        <v>1.9999999999999991</v>
      </c>
      <c r="AP90" s="137">
        <f>IF(AP88="","",VLOOKUP(AP88,【記載例】シフト記号表!$C$5:$Y$46,23,FALSE))</f>
        <v>1.9999999999999991</v>
      </c>
      <c r="AQ90" s="137" t="str">
        <f>IF(AQ88="","",VLOOKUP(AQ88,【記載例】シフト記号表!$C$5:$Y$46,23,FALSE))</f>
        <v>-</v>
      </c>
      <c r="AR90" s="137">
        <f>IF(AR88="","",VLOOKUP(AR88,【記載例】シフト記号表!$C$5:$Y$46,23,FALSE))</f>
        <v>2.9999999999999991</v>
      </c>
      <c r="AS90" s="137" t="str">
        <f>IF(AS88="","",VLOOKUP(AS88,【記載例】シフト記号表!$C$5:$Y$46,23,FALSE))</f>
        <v>-</v>
      </c>
      <c r="AT90" s="137" t="str">
        <f>IF(AT88="","",VLOOKUP(AT88,【記載例】シフト記号表!$C$5:$Y$46,23,FALSE))</f>
        <v>-</v>
      </c>
      <c r="AU90" s="139">
        <f>IF(AU88="","",VLOOKUP(AU88,【記載例】シフト記号表!$C$5:$Y$46,23,FALSE))</f>
        <v>14</v>
      </c>
      <c r="AV90" s="138" t="str">
        <f>IF(AV88="","",VLOOKUP(AV88,【記載例】シフト記号表!$C$5:$Y$46,23,FALSE))</f>
        <v>-</v>
      </c>
      <c r="AW90" s="137">
        <f>IF(AW88="","",VLOOKUP(AW88,【記載例】シフト記号表!$C$5:$Y$46,23,FALSE))</f>
        <v>1.9999999999999991</v>
      </c>
      <c r="AX90" s="137">
        <f>IF(AX88="","",VLOOKUP(AX88,【記載例】シフト記号表!$C$5:$Y$46,23,FALSE))</f>
        <v>1.9999999999999991</v>
      </c>
      <c r="AY90" s="137" t="str">
        <f>IF(AY88="","",VLOOKUP(AY88,【記載例】シフト記号表!$C$5:$Y$46,23,FALSE))</f>
        <v>-</v>
      </c>
      <c r="AZ90" s="137">
        <f>IF(AZ88="","",VLOOKUP(AZ88,【記載例】シフト記号表!$C$5:$Y$46,23,FALSE))</f>
        <v>1.9999999999999991</v>
      </c>
      <c r="BA90" s="137">
        <f>IF(BA88="","",VLOOKUP(BA88,【記載例】シフト記号表!$C$5:$Y$46,23,FALSE))</f>
        <v>2.9999999999999991</v>
      </c>
      <c r="BB90" s="139">
        <f>IF(BB88="","",VLOOKUP(BB88,【記載例】シフト記号表!$C$5:$Y$46,23,FALSE))</f>
        <v>2.9999999999999991</v>
      </c>
      <c r="BC90" s="138" t="str">
        <f>IF(BC88="","",VLOOKUP(BC88,【記載例】シフト記号表!$C$5:$Y$46,23,FALSE))</f>
        <v/>
      </c>
      <c r="BD90" s="137" t="str">
        <f>IF(BD88="","",VLOOKUP(BD88,【記載例】シフト記号表!$C$5:$Y$46,23,FALSE))</f>
        <v/>
      </c>
      <c r="BE90" s="160" t="str">
        <f>IF(BE88="","",VLOOKUP(BE88,【記載例】シフト記号表!$C$5:$Y$46,23,FALSE))</f>
        <v/>
      </c>
      <c r="BF90" s="1179">
        <f>IF($BI$3="計画",SUM(AA90:BB90),IF($BI$3="実績",SUM(AA90:BE90),""))</f>
        <v>77</v>
      </c>
      <c r="BG90" s="1180"/>
      <c r="BH90" s="1181">
        <f>IF($BI$3="計画",BF90/4,IF($BI$3="実績",(BF90/($BI$7/7)),""))</f>
        <v>19.25</v>
      </c>
      <c r="BI90" s="1182"/>
      <c r="BJ90" s="1146"/>
      <c r="BK90" s="1147"/>
      <c r="BL90" s="1147"/>
      <c r="BM90" s="1147"/>
      <c r="BN90" s="1148"/>
    </row>
    <row r="91" spans="2:66" ht="20.25" customHeight="1">
      <c r="B91" s="136"/>
      <c r="C91" s="1282"/>
      <c r="D91" s="1283" t="s">
        <v>312</v>
      </c>
      <c r="E91" s="1280"/>
      <c r="F91" s="1281"/>
      <c r="G91" s="1130"/>
      <c r="H91" s="1131"/>
      <c r="I91" s="124"/>
      <c r="J91" s="123"/>
      <c r="K91" s="124"/>
      <c r="L91" s="123"/>
      <c r="M91" s="1197"/>
      <c r="N91" s="1198"/>
      <c r="O91" s="1134"/>
      <c r="P91" s="1135"/>
      <c r="Q91" s="1135"/>
      <c r="R91" s="1131"/>
      <c r="S91" s="1201" t="s">
        <v>317</v>
      </c>
      <c r="T91" s="1202"/>
      <c r="U91" s="1203"/>
      <c r="V91" s="148" t="s">
        <v>123</v>
      </c>
      <c r="W91" s="147"/>
      <c r="X91" s="147"/>
      <c r="Y91" s="146"/>
      <c r="Z91" s="145"/>
      <c r="AA91" s="128" t="s">
        <v>245</v>
      </c>
      <c r="AB91" s="275" t="s">
        <v>310</v>
      </c>
      <c r="AC91" s="275" t="s">
        <v>309</v>
      </c>
      <c r="AD91" s="275" t="s">
        <v>309</v>
      </c>
      <c r="AE91" s="275" t="s">
        <v>245</v>
      </c>
      <c r="AF91" s="275" t="s">
        <v>314</v>
      </c>
      <c r="AG91" s="129" t="s">
        <v>245</v>
      </c>
      <c r="AH91" s="128" t="s">
        <v>309</v>
      </c>
      <c r="AI91" s="275" t="s">
        <v>245</v>
      </c>
      <c r="AJ91" s="275" t="s">
        <v>309</v>
      </c>
      <c r="AK91" s="275" t="s">
        <v>309</v>
      </c>
      <c r="AL91" s="275" t="s">
        <v>245</v>
      </c>
      <c r="AM91" s="275" t="s">
        <v>245</v>
      </c>
      <c r="AN91" s="129" t="s">
        <v>314</v>
      </c>
      <c r="AO91" s="128" t="s">
        <v>245</v>
      </c>
      <c r="AP91" s="275" t="s">
        <v>309</v>
      </c>
      <c r="AQ91" s="275" t="s">
        <v>309</v>
      </c>
      <c r="AR91" s="275" t="s">
        <v>309</v>
      </c>
      <c r="AS91" s="275" t="s">
        <v>310</v>
      </c>
      <c r="AT91" s="275" t="s">
        <v>310</v>
      </c>
      <c r="AU91" s="129" t="s">
        <v>245</v>
      </c>
      <c r="AV91" s="128" t="s">
        <v>314</v>
      </c>
      <c r="AW91" s="275" t="s">
        <v>245</v>
      </c>
      <c r="AX91" s="275" t="s">
        <v>310</v>
      </c>
      <c r="AY91" s="275" t="s">
        <v>309</v>
      </c>
      <c r="AZ91" s="275" t="s">
        <v>245</v>
      </c>
      <c r="BA91" s="275" t="s">
        <v>245</v>
      </c>
      <c r="BB91" s="129" t="s">
        <v>310</v>
      </c>
      <c r="BC91" s="128"/>
      <c r="BD91" s="275"/>
      <c r="BE91" s="274"/>
      <c r="BF91" s="1208"/>
      <c r="BG91" s="1209"/>
      <c r="BH91" s="1227"/>
      <c r="BI91" s="1228"/>
      <c r="BJ91" s="1225"/>
      <c r="BK91" s="1202"/>
      <c r="BL91" s="1202"/>
      <c r="BM91" s="1202"/>
      <c r="BN91" s="1226"/>
    </row>
    <row r="92" spans="2:66" ht="20.25" customHeight="1">
      <c r="B92" s="125">
        <f>B89+1</f>
        <v>25</v>
      </c>
      <c r="C92" s="1275"/>
      <c r="D92" s="1279"/>
      <c r="E92" s="1280"/>
      <c r="F92" s="1281"/>
      <c r="G92" s="1130" t="s">
        <v>109</v>
      </c>
      <c r="H92" s="1131"/>
      <c r="I92" s="124"/>
      <c r="J92" s="123"/>
      <c r="K92" s="124"/>
      <c r="L92" s="123"/>
      <c r="M92" s="1132" t="s">
        <v>313</v>
      </c>
      <c r="N92" s="1133"/>
      <c r="O92" s="1134" t="s">
        <v>306</v>
      </c>
      <c r="P92" s="1135"/>
      <c r="Q92" s="1135"/>
      <c r="R92" s="1131"/>
      <c r="S92" s="1204"/>
      <c r="T92" s="1144"/>
      <c r="U92" s="1205"/>
      <c r="V92" s="122" t="s">
        <v>122</v>
      </c>
      <c r="W92" s="121"/>
      <c r="X92" s="121"/>
      <c r="Y92" s="120"/>
      <c r="Z92" s="119"/>
      <c r="AA92" s="117" t="str">
        <f>IF(AA91="","",VLOOKUP(AA91,【記載例】シフト記号表!$C$5:$W$46,21,FALSE))</f>
        <v>-</v>
      </c>
      <c r="AB92" s="116">
        <f>IF(AB91="","",VLOOKUP(AB91,【記載例】シフト記号表!$C$5:$W$46,21,FALSE))</f>
        <v>5.9999999999999991</v>
      </c>
      <c r="AC92" s="116">
        <f>IF(AC91="","",VLOOKUP(AC91,【記載例】シフト記号表!$C$5:$W$46,21,FALSE))</f>
        <v>5.0000000000000009</v>
      </c>
      <c r="AD92" s="116">
        <f>IF(AD91="","",VLOOKUP(AD91,【記載例】シフト記号表!$C$5:$W$46,21,FALSE))</f>
        <v>5.0000000000000009</v>
      </c>
      <c r="AE92" s="116" t="str">
        <f>IF(AE91="","",VLOOKUP(AE91,【記載例】シフト記号表!$C$5:$W$46,21,FALSE))</f>
        <v>-</v>
      </c>
      <c r="AF92" s="116">
        <f>IF(AF91="","",VLOOKUP(AF91,【記載例】シフト記号表!$C$5:$W$46,21,FALSE))</f>
        <v>2</v>
      </c>
      <c r="AG92" s="118" t="str">
        <f>IF(AG91="","",VLOOKUP(AG91,【記載例】シフト記号表!$C$5:$W$46,21,FALSE))</f>
        <v>-</v>
      </c>
      <c r="AH92" s="117">
        <f>IF(AH91="","",VLOOKUP(AH91,【記載例】シフト記号表!$C$5:$W$46,21,FALSE))</f>
        <v>5.0000000000000009</v>
      </c>
      <c r="AI92" s="116" t="str">
        <f>IF(AI91="","",VLOOKUP(AI91,【記載例】シフト記号表!$C$5:$W$46,21,FALSE))</f>
        <v>-</v>
      </c>
      <c r="AJ92" s="116">
        <f>IF(AJ91="","",VLOOKUP(AJ91,【記載例】シフト記号表!$C$5:$W$46,21,FALSE))</f>
        <v>5.0000000000000009</v>
      </c>
      <c r="AK92" s="116">
        <f>IF(AK91="","",VLOOKUP(AK91,【記載例】シフト記号表!$C$5:$W$46,21,FALSE))</f>
        <v>5.0000000000000009</v>
      </c>
      <c r="AL92" s="116" t="str">
        <f>IF(AL91="","",VLOOKUP(AL91,【記載例】シフト記号表!$C$5:$W$46,21,FALSE))</f>
        <v>-</v>
      </c>
      <c r="AM92" s="116" t="str">
        <f>IF(AM91="","",VLOOKUP(AM91,【記載例】シフト記号表!$C$5:$W$46,21,FALSE))</f>
        <v>-</v>
      </c>
      <c r="AN92" s="118">
        <f>IF(AN91="","",VLOOKUP(AN91,【記載例】シフト記号表!$C$5:$W$46,21,FALSE))</f>
        <v>2</v>
      </c>
      <c r="AO92" s="117" t="str">
        <f>IF(AO91="","",VLOOKUP(AO91,【記載例】シフト記号表!$C$5:$W$46,21,FALSE))</f>
        <v>-</v>
      </c>
      <c r="AP92" s="116">
        <f>IF(AP91="","",VLOOKUP(AP91,【記載例】シフト記号表!$C$5:$W$46,21,FALSE))</f>
        <v>5.0000000000000009</v>
      </c>
      <c r="AQ92" s="116">
        <f>IF(AQ91="","",VLOOKUP(AQ91,【記載例】シフト記号表!$C$5:$W$46,21,FALSE))</f>
        <v>5.0000000000000009</v>
      </c>
      <c r="AR92" s="116">
        <f>IF(AR91="","",VLOOKUP(AR91,【記載例】シフト記号表!$C$5:$W$46,21,FALSE))</f>
        <v>5.0000000000000009</v>
      </c>
      <c r="AS92" s="116">
        <f>IF(AS91="","",VLOOKUP(AS91,【記載例】シフト記号表!$C$5:$W$46,21,FALSE))</f>
        <v>5.9999999999999991</v>
      </c>
      <c r="AT92" s="116">
        <f>IF(AT91="","",VLOOKUP(AT91,【記載例】シフト記号表!$C$5:$W$46,21,FALSE))</f>
        <v>5.9999999999999991</v>
      </c>
      <c r="AU92" s="118" t="str">
        <f>IF(AU91="","",VLOOKUP(AU91,【記載例】シフト記号表!$C$5:$W$46,21,FALSE))</f>
        <v>-</v>
      </c>
      <c r="AV92" s="117">
        <f>IF(AV91="","",VLOOKUP(AV91,【記載例】シフト記号表!$C$5:$W$46,21,FALSE))</f>
        <v>2</v>
      </c>
      <c r="AW92" s="116" t="str">
        <f>IF(AW91="","",VLOOKUP(AW91,【記載例】シフト記号表!$C$5:$W$46,21,FALSE))</f>
        <v>-</v>
      </c>
      <c r="AX92" s="116">
        <f>IF(AX91="","",VLOOKUP(AX91,【記載例】シフト記号表!$C$5:$W$46,21,FALSE))</f>
        <v>5.9999999999999991</v>
      </c>
      <c r="AY92" s="116">
        <f>IF(AY91="","",VLOOKUP(AY91,【記載例】シフト記号表!$C$5:$W$46,21,FALSE))</f>
        <v>5.0000000000000009</v>
      </c>
      <c r="AZ92" s="116" t="str">
        <f>IF(AZ91="","",VLOOKUP(AZ91,【記載例】シフト記号表!$C$5:$W$46,21,FALSE))</f>
        <v>-</v>
      </c>
      <c r="BA92" s="116" t="str">
        <f>IF(BA91="","",VLOOKUP(BA91,【記載例】シフト記号表!$C$5:$W$46,21,FALSE))</f>
        <v>-</v>
      </c>
      <c r="BB92" s="118">
        <f>IF(BB91="","",VLOOKUP(BB91,【記載例】シフト記号表!$C$5:$W$46,21,FALSE))</f>
        <v>5.9999999999999991</v>
      </c>
      <c r="BC92" s="117" t="str">
        <f>IF(BC91="","",VLOOKUP(BC91,【記載例】シフト記号表!$C$5:$W$46,21,FALSE))</f>
        <v/>
      </c>
      <c r="BD92" s="116" t="str">
        <f>IF(BD91="","",VLOOKUP(BD91,【記載例】シフト記号表!$C$5:$W$46,21,FALSE))</f>
        <v/>
      </c>
      <c r="BE92" s="273" t="str">
        <f>IF(BE91="","",VLOOKUP(BE91,【記載例】シフト記号表!$C$5:$W$46,21,FALSE))</f>
        <v/>
      </c>
      <c r="BF92" s="1136">
        <f>IF($BI$3="計画",SUM(AA92:BB92),IF($BI$3="実績",SUM(AA92:BE92),""))</f>
        <v>81</v>
      </c>
      <c r="BG92" s="1137"/>
      <c r="BH92" s="1138">
        <f>IF($BI$3="計画",BF92/4,IF($BI$3="実績",(BF92/($BI$7/7)),""))</f>
        <v>20.25</v>
      </c>
      <c r="BI92" s="1139"/>
      <c r="BJ92" s="1143"/>
      <c r="BK92" s="1144"/>
      <c r="BL92" s="1144"/>
      <c r="BM92" s="1144"/>
      <c r="BN92" s="1145"/>
    </row>
    <row r="93" spans="2:66" ht="20.25" customHeight="1">
      <c r="B93" s="144"/>
      <c r="C93" s="1275"/>
      <c r="D93" s="1279"/>
      <c r="E93" s="1280"/>
      <c r="F93" s="1281"/>
      <c r="G93" s="1105"/>
      <c r="H93" s="1106"/>
      <c r="I93" s="1107" t="str">
        <f>G92</f>
        <v>介護職員</v>
      </c>
      <c r="J93" s="1106"/>
      <c r="K93" s="1107" t="str">
        <f>M92</f>
        <v>A</v>
      </c>
      <c r="L93" s="1106"/>
      <c r="M93" s="1214"/>
      <c r="N93" s="1215"/>
      <c r="O93" s="1216"/>
      <c r="P93" s="1217"/>
      <c r="Q93" s="1217"/>
      <c r="R93" s="1218"/>
      <c r="S93" s="1206"/>
      <c r="T93" s="1147"/>
      <c r="U93" s="1207"/>
      <c r="V93" s="143" t="s">
        <v>121</v>
      </c>
      <c r="W93" s="142"/>
      <c r="X93" s="142"/>
      <c r="Y93" s="141"/>
      <c r="Z93" s="140"/>
      <c r="AA93" s="138" t="str">
        <f>IF(AA91="","",VLOOKUP(AA91,【記載例】シフト記号表!$C$5:$Y$46,23,FALSE))</f>
        <v>-</v>
      </c>
      <c r="AB93" s="137">
        <f>IF(AB91="","",VLOOKUP(AB91,【記載例】シフト記号表!$C$5:$Y$46,23,FALSE))</f>
        <v>1.9999999999999991</v>
      </c>
      <c r="AC93" s="137">
        <f>IF(AC91="","",VLOOKUP(AC91,【記載例】シフト記号表!$C$5:$Y$46,23,FALSE))</f>
        <v>2.9999999999999991</v>
      </c>
      <c r="AD93" s="137">
        <f>IF(AD91="","",VLOOKUP(AD91,【記載例】シフト記号表!$C$5:$Y$46,23,FALSE))</f>
        <v>2.9999999999999991</v>
      </c>
      <c r="AE93" s="137" t="str">
        <f>IF(AE91="","",VLOOKUP(AE91,【記載例】シフト記号表!$C$5:$Y$46,23,FALSE))</f>
        <v>-</v>
      </c>
      <c r="AF93" s="137">
        <f>IF(AF91="","",VLOOKUP(AF91,【記載例】シフト記号表!$C$5:$Y$46,23,FALSE))</f>
        <v>14</v>
      </c>
      <c r="AG93" s="139" t="str">
        <f>IF(AG91="","",VLOOKUP(AG91,【記載例】シフト記号表!$C$5:$Y$46,23,FALSE))</f>
        <v>-</v>
      </c>
      <c r="AH93" s="138">
        <f>IF(AH91="","",VLOOKUP(AH91,【記載例】シフト記号表!$C$5:$Y$46,23,FALSE))</f>
        <v>2.9999999999999991</v>
      </c>
      <c r="AI93" s="137" t="str">
        <f>IF(AI91="","",VLOOKUP(AI91,【記載例】シフト記号表!$C$5:$Y$46,23,FALSE))</f>
        <v>-</v>
      </c>
      <c r="AJ93" s="137">
        <f>IF(AJ91="","",VLOOKUP(AJ91,【記載例】シフト記号表!$C$5:$Y$46,23,FALSE))</f>
        <v>2.9999999999999991</v>
      </c>
      <c r="AK93" s="137">
        <f>IF(AK91="","",VLOOKUP(AK91,【記載例】シフト記号表!$C$5:$Y$46,23,FALSE))</f>
        <v>2.9999999999999991</v>
      </c>
      <c r="AL93" s="137" t="str">
        <f>IF(AL91="","",VLOOKUP(AL91,【記載例】シフト記号表!$C$5:$Y$46,23,FALSE))</f>
        <v>-</v>
      </c>
      <c r="AM93" s="137" t="str">
        <f>IF(AM91="","",VLOOKUP(AM91,【記載例】シフト記号表!$C$5:$Y$46,23,FALSE))</f>
        <v>-</v>
      </c>
      <c r="AN93" s="139">
        <f>IF(AN91="","",VLOOKUP(AN91,【記載例】シフト記号表!$C$5:$Y$46,23,FALSE))</f>
        <v>14</v>
      </c>
      <c r="AO93" s="138" t="str">
        <f>IF(AO91="","",VLOOKUP(AO91,【記載例】シフト記号表!$C$5:$Y$46,23,FALSE))</f>
        <v>-</v>
      </c>
      <c r="AP93" s="137">
        <f>IF(AP91="","",VLOOKUP(AP91,【記載例】シフト記号表!$C$5:$Y$46,23,FALSE))</f>
        <v>2.9999999999999991</v>
      </c>
      <c r="AQ93" s="137">
        <f>IF(AQ91="","",VLOOKUP(AQ91,【記載例】シフト記号表!$C$5:$Y$46,23,FALSE))</f>
        <v>2.9999999999999991</v>
      </c>
      <c r="AR93" s="137">
        <f>IF(AR91="","",VLOOKUP(AR91,【記載例】シフト記号表!$C$5:$Y$46,23,FALSE))</f>
        <v>2.9999999999999991</v>
      </c>
      <c r="AS93" s="137">
        <f>IF(AS91="","",VLOOKUP(AS91,【記載例】シフト記号表!$C$5:$Y$46,23,FALSE))</f>
        <v>1.9999999999999991</v>
      </c>
      <c r="AT93" s="137">
        <f>IF(AT91="","",VLOOKUP(AT91,【記載例】シフト記号表!$C$5:$Y$46,23,FALSE))</f>
        <v>1.9999999999999991</v>
      </c>
      <c r="AU93" s="139" t="str">
        <f>IF(AU91="","",VLOOKUP(AU91,【記載例】シフト記号表!$C$5:$Y$46,23,FALSE))</f>
        <v>-</v>
      </c>
      <c r="AV93" s="138">
        <f>IF(AV91="","",VLOOKUP(AV91,【記載例】シフト記号表!$C$5:$Y$46,23,FALSE))</f>
        <v>14</v>
      </c>
      <c r="AW93" s="137" t="str">
        <f>IF(AW91="","",VLOOKUP(AW91,【記載例】シフト記号表!$C$5:$Y$46,23,FALSE))</f>
        <v>-</v>
      </c>
      <c r="AX93" s="137">
        <f>IF(AX91="","",VLOOKUP(AX91,【記載例】シフト記号表!$C$5:$Y$46,23,FALSE))</f>
        <v>1.9999999999999991</v>
      </c>
      <c r="AY93" s="137">
        <f>IF(AY91="","",VLOOKUP(AY91,【記載例】シフト記号表!$C$5:$Y$46,23,FALSE))</f>
        <v>2.9999999999999991</v>
      </c>
      <c r="AZ93" s="137" t="str">
        <f>IF(AZ91="","",VLOOKUP(AZ91,【記載例】シフト記号表!$C$5:$Y$46,23,FALSE))</f>
        <v>-</v>
      </c>
      <c r="BA93" s="137" t="str">
        <f>IF(BA91="","",VLOOKUP(BA91,【記載例】シフト記号表!$C$5:$Y$46,23,FALSE))</f>
        <v>-</v>
      </c>
      <c r="BB93" s="139">
        <f>IF(BB91="","",VLOOKUP(BB91,【記載例】シフト記号表!$C$5:$Y$46,23,FALSE))</f>
        <v>1.9999999999999991</v>
      </c>
      <c r="BC93" s="138" t="str">
        <f>IF(BC91="","",VLOOKUP(BC91,【記載例】シフト記号表!$C$5:$Y$46,23,FALSE))</f>
        <v/>
      </c>
      <c r="BD93" s="137" t="str">
        <f>IF(BD91="","",VLOOKUP(BD91,【記載例】シフト記号表!$C$5:$Y$46,23,FALSE))</f>
        <v/>
      </c>
      <c r="BE93" s="160" t="str">
        <f>IF(BE91="","",VLOOKUP(BE91,【記載例】シフト記号表!$C$5:$Y$46,23,FALSE))</f>
        <v/>
      </c>
      <c r="BF93" s="1179">
        <f>IF($BI$3="計画",SUM(AA93:BB93),IF($BI$3="実績",SUM(AA93:BE93),""))</f>
        <v>79</v>
      </c>
      <c r="BG93" s="1180"/>
      <c r="BH93" s="1181">
        <f>IF($BI$3="計画",BF93/4,IF($BI$3="実績",(BF93/($BI$7/7)),""))</f>
        <v>19.75</v>
      </c>
      <c r="BI93" s="1182"/>
      <c r="BJ93" s="1146"/>
      <c r="BK93" s="1147"/>
      <c r="BL93" s="1147"/>
      <c r="BM93" s="1147"/>
      <c r="BN93" s="1148"/>
    </row>
    <row r="94" spans="2:66" ht="20.25" customHeight="1">
      <c r="B94" s="136"/>
      <c r="C94" s="1282"/>
      <c r="D94" s="1283" t="s">
        <v>312</v>
      </c>
      <c r="E94" s="1280"/>
      <c r="F94" s="1281"/>
      <c r="G94" s="1130"/>
      <c r="H94" s="1131"/>
      <c r="I94" s="124"/>
      <c r="J94" s="123"/>
      <c r="K94" s="124"/>
      <c r="L94" s="123"/>
      <c r="M94" s="1197"/>
      <c r="N94" s="1198"/>
      <c r="O94" s="1134"/>
      <c r="P94" s="1135"/>
      <c r="Q94" s="1135"/>
      <c r="R94" s="1131"/>
      <c r="S94" s="1201" t="s">
        <v>316</v>
      </c>
      <c r="T94" s="1202"/>
      <c r="U94" s="1203"/>
      <c r="V94" s="148" t="s">
        <v>123</v>
      </c>
      <c r="W94" s="147"/>
      <c r="X94" s="147"/>
      <c r="Y94" s="146"/>
      <c r="Z94" s="145"/>
      <c r="AA94" s="128" t="s">
        <v>310</v>
      </c>
      <c r="AB94" s="275" t="s">
        <v>245</v>
      </c>
      <c r="AC94" s="275" t="s">
        <v>310</v>
      </c>
      <c r="AD94" s="275" t="s">
        <v>245</v>
      </c>
      <c r="AE94" s="275" t="s">
        <v>309</v>
      </c>
      <c r="AF94" s="275" t="s">
        <v>245</v>
      </c>
      <c r="AG94" s="129" t="s">
        <v>314</v>
      </c>
      <c r="AH94" s="128" t="s">
        <v>245</v>
      </c>
      <c r="AI94" s="275" t="s">
        <v>309</v>
      </c>
      <c r="AJ94" s="275" t="s">
        <v>309</v>
      </c>
      <c r="AK94" s="275" t="s">
        <v>310</v>
      </c>
      <c r="AL94" s="275" t="s">
        <v>310</v>
      </c>
      <c r="AM94" s="275" t="s">
        <v>245</v>
      </c>
      <c r="AN94" s="129" t="s">
        <v>309</v>
      </c>
      <c r="AO94" s="128" t="s">
        <v>314</v>
      </c>
      <c r="AP94" s="275" t="s">
        <v>245</v>
      </c>
      <c r="AQ94" s="275" t="s">
        <v>310</v>
      </c>
      <c r="AR94" s="275" t="s">
        <v>245</v>
      </c>
      <c r="AS94" s="275" t="s">
        <v>309</v>
      </c>
      <c r="AT94" s="275" t="s">
        <v>309</v>
      </c>
      <c r="AU94" s="129" t="s">
        <v>245</v>
      </c>
      <c r="AV94" s="128" t="s">
        <v>245</v>
      </c>
      <c r="AW94" s="275" t="s">
        <v>314</v>
      </c>
      <c r="AX94" s="275" t="s">
        <v>245</v>
      </c>
      <c r="AY94" s="275" t="s">
        <v>310</v>
      </c>
      <c r="AZ94" s="275" t="s">
        <v>309</v>
      </c>
      <c r="BA94" s="275" t="s">
        <v>309</v>
      </c>
      <c r="BB94" s="129" t="s">
        <v>245</v>
      </c>
      <c r="BC94" s="128"/>
      <c r="BD94" s="275"/>
      <c r="BE94" s="274"/>
      <c r="BF94" s="1208"/>
      <c r="BG94" s="1209"/>
      <c r="BH94" s="1227"/>
      <c r="BI94" s="1228"/>
      <c r="BJ94" s="1225"/>
      <c r="BK94" s="1202"/>
      <c r="BL94" s="1202"/>
      <c r="BM94" s="1202"/>
      <c r="BN94" s="1226"/>
    </row>
    <row r="95" spans="2:66" ht="20.25" customHeight="1">
      <c r="B95" s="125">
        <f>B92+1</f>
        <v>26</v>
      </c>
      <c r="C95" s="1275"/>
      <c r="D95" s="1279"/>
      <c r="E95" s="1280"/>
      <c r="F95" s="1281"/>
      <c r="G95" s="1130" t="s">
        <v>109</v>
      </c>
      <c r="H95" s="1131"/>
      <c r="I95" s="124"/>
      <c r="J95" s="123"/>
      <c r="K95" s="124"/>
      <c r="L95" s="123"/>
      <c r="M95" s="1132" t="s">
        <v>313</v>
      </c>
      <c r="N95" s="1133"/>
      <c r="O95" s="1134" t="s">
        <v>306</v>
      </c>
      <c r="P95" s="1135"/>
      <c r="Q95" s="1135"/>
      <c r="R95" s="1131"/>
      <c r="S95" s="1204"/>
      <c r="T95" s="1144"/>
      <c r="U95" s="1205"/>
      <c r="V95" s="122" t="s">
        <v>122</v>
      </c>
      <c r="W95" s="121"/>
      <c r="X95" s="121"/>
      <c r="Y95" s="120"/>
      <c r="Z95" s="119"/>
      <c r="AA95" s="117">
        <f>IF(AA94="","",VLOOKUP(AA94,【記載例】シフト記号表!$C$5:$W$46,21,FALSE))</f>
        <v>5.9999999999999991</v>
      </c>
      <c r="AB95" s="116" t="str">
        <f>IF(AB94="","",VLOOKUP(AB94,【記載例】シフト記号表!$C$5:$W$46,21,FALSE))</f>
        <v>-</v>
      </c>
      <c r="AC95" s="116">
        <f>IF(AC94="","",VLOOKUP(AC94,【記載例】シフト記号表!$C$5:$W$46,21,FALSE))</f>
        <v>5.9999999999999991</v>
      </c>
      <c r="AD95" s="116" t="str">
        <f>IF(AD94="","",VLOOKUP(AD94,【記載例】シフト記号表!$C$5:$W$46,21,FALSE))</f>
        <v>-</v>
      </c>
      <c r="AE95" s="116">
        <f>IF(AE94="","",VLOOKUP(AE94,【記載例】シフト記号表!$C$5:$W$46,21,FALSE))</f>
        <v>5.0000000000000009</v>
      </c>
      <c r="AF95" s="116" t="str">
        <f>IF(AF94="","",VLOOKUP(AF94,【記載例】シフト記号表!$C$5:$W$46,21,FALSE))</f>
        <v>-</v>
      </c>
      <c r="AG95" s="118">
        <f>IF(AG94="","",VLOOKUP(AG94,【記載例】シフト記号表!$C$5:$W$46,21,FALSE))</f>
        <v>2</v>
      </c>
      <c r="AH95" s="117" t="str">
        <f>IF(AH94="","",VLOOKUP(AH94,【記載例】シフト記号表!$C$5:$W$46,21,FALSE))</f>
        <v>-</v>
      </c>
      <c r="AI95" s="116">
        <f>IF(AI94="","",VLOOKUP(AI94,【記載例】シフト記号表!$C$5:$W$46,21,FALSE))</f>
        <v>5.0000000000000009</v>
      </c>
      <c r="AJ95" s="116">
        <f>IF(AJ94="","",VLOOKUP(AJ94,【記載例】シフト記号表!$C$5:$W$46,21,FALSE))</f>
        <v>5.0000000000000009</v>
      </c>
      <c r="AK95" s="116">
        <f>IF(AK94="","",VLOOKUP(AK94,【記載例】シフト記号表!$C$5:$W$46,21,FALSE))</f>
        <v>5.9999999999999991</v>
      </c>
      <c r="AL95" s="116">
        <f>IF(AL94="","",VLOOKUP(AL94,【記載例】シフト記号表!$C$5:$W$46,21,FALSE))</f>
        <v>5.9999999999999991</v>
      </c>
      <c r="AM95" s="116" t="str">
        <f>IF(AM94="","",VLOOKUP(AM94,【記載例】シフト記号表!$C$5:$W$46,21,FALSE))</f>
        <v>-</v>
      </c>
      <c r="AN95" s="118">
        <f>IF(AN94="","",VLOOKUP(AN94,【記載例】シフト記号表!$C$5:$W$46,21,FALSE))</f>
        <v>5.0000000000000009</v>
      </c>
      <c r="AO95" s="117">
        <f>IF(AO94="","",VLOOKUP(AO94,【記載例】シフト記号表!$C$5:$W$46,21,FALSE))</f>
        <v>2</v>
      </c>
      <c r="AP95" s="116" t="str">
        <f>IF(AP94="","",VLOOKUP(AP94,【記載例】シフト記号表!$C$5:$W$46,21,FALSE))</f>
        <v>-</v>
      </c>
      <c r="AQ95" s="116">
        <f>IF(AQ94="","",VLOOKUP(AQ94,【記載例】シフト記号表!$C$5:$W$46,21,FALSE))</f>
        <v>5.9999999999999991</v>
      </c>
      <c r="AR95" s="116" t="str">
        <f>IF(AR94="","",VLOOKUP(AR94,【記載例】シフト記号表!$C$5:$W$46,21,FALSE))</f>
        <v>-</v>
      </c>
      <c r="AS95" s="116">
        <f>IF(AS94="","",VLOOKUP(AS94,【記載例】シフト記号表!$C$5:$W$46,21,FALSE))</f>
        <v>5.0000000000000009</v>
      </c>
      <c r="AT95" s="116">
        <f>IF(AT94="","",VLOOKUP(AT94,【記載例】シフト記号表!$C$5:$W$46,21,FALSE))</f>
        <v>5.0000000000000009</v>
      </c>
      <c r="AU95" s="118" t="str">
        <f>IF(AU94="","",VLOOKUP(AU94,【記載例】シフト記号表!$C$5:$W$46,21,FALSE))</f>
        <v>-</v>
      </c>
      <c r="AV95" s="117" t="str">
        <f>IF(AV94="","",VLOOKUP(AV94,【記載例】シフト記号表!$C$5:$W$46,21,FALSE))</f>
        <v>-</v>
      </c>
      <c r="AW95" s="116">
        <f>IF(AW94="","",VLOOKUP(AW94,【記載例】シフト記号表!$C$5:$W$46,21,FALSE))</f>
        <v>2</v>
      </c>
      <c r="AX95" s="116" t="str">
        <f>IF(AX94="","",VLOOKUP(AX94,【記載例】シフト記号表!$C$5:$W$46,21,FALSE))</f>
        <v>-</v>
      </c>
      <c r="AY95" s="116">
        <f>IF(AY94="","",VLOOKUP(AY94,【記載例】シフト記号表!$C$5:$W$46,21,FALSE))</f>
        <v>5.9999999999999991</v>
      </c>
      <c r="AZ95" s="116">
        <f>IF(AZ94="","",VLOOKUP(AZ94,【記載例】シフト記号表!$C$5:$W$46,21,FALSE))</f>
        <v>5.0000000000000009</v>
      </c>
      <c r="BA95" s="116">
        <f>IF(BA94="","",VLOOKUP(BA94,【記載例】シフト記号表!$C$5:$W$46,21,FALSE))</f>
        <v>5.0000000000000009</v>
      </c>
      <c r="BB95" s="118" t="str">
        <f>IF(BB94="","",VLOOKUP(BB94,【記載例】シフト記号表!$C$5:$W$46,21,FALSE))</f>
        <v>-</v>
      </c>
      <c r="BC95" s="117" t="str">
        <f>IF(BC94="","",VLOOKUP(BC94,【記載例】シフト記号表!$C$5:$W$46,21,FALSE))</f>
        <v/>
      </c>
      <c r="BD95" s="116" t="str">
        <f>IF(BD94="","",VLOOKUP(BD94,【記載例】シフト記号表!$C$5:$W$46,21,FALSE))</f>
        <v/>
      </c>
      <c r="BE95" s="273" t="str">
        <f>IF(BE94="","",VLOOKUP(BE94,【記載例】シフト記号表!$C$5:$W$46,21,FALSE))</f>
        <v/>
      </c>
      <c r="BF95" s="1136">
        <f>IF($BI$3="計画",SUM(AA95:BB95),IF($BI$3="実績",SUM(AA95:BE95),""))</f>
        <v>82</v>
      </c>
      <c r="BG95" s="1137"/>
      <c r="BH95" s="1138">
        <f>IF($BI$3="計画",BF95/4,IF($BI$3="実績",(BF95/($BI$7/7)),""))</f>
        <v>20.5</v>
      </c>
      <c r="BI95" s="1139"/>
      <c r="BJ95" s="1143"/>
      <c r="BK95" s="1144"/>
      <c r="BL95" s="1144"/>
      <c r="BM95" s="1144"/>
      <c r="BN95" s="1145"/>
    </row>
    <row r="96" spans="2:66" ht="20.25" customHeight="1">
      <c r="B96" s="144"/>
      <c r="C96" s="1275"/>
      <c r="D96" s="1279"/>
      <c r="E96" s="1280"/>
      <c r="F96" s="1281"/>
      <c r="G96" s="1105"/>
      <c r="H96" s="1106"/>
      <c r="I96" s="1107" t="str">
        <f>G95</f>
        <v>介護職員</v>
      </c>
      <c r="J96" s="1106"/>
      <c r="K96" s="1107" t="str">
        <f>M95</f>
        <v>A</v>
      </c>
      <c r="L96" s="1106"/>
      <c r="M96" s="1214"/>
      <c r="N96" s="1215"/>
      <c r="O96" s="1216"/>
      <c r="P96" s="1217"/>
      <c r="Q96" s="1217"/>
      <c r="R96" s="1218"/>
      <c r="S96" s="1206"/>
      <c r="T96" s="1147"/>
      <c r="U96" s="1207"/>
      <c r="V96" s="143" t="s">
        <v>121</v>
      </c>
      <c r="W96" s="142"/>
      <c r="X96" s="142"/>
      <c r="Y96" s="141"/>
      <c r="Z96" s="140"/>
      <c r="AA96" s="138">
        <f>IF(AA94="","",VLOOKUP(AA94,【記載例】シフト記号表!$C$5:$Y$46,23,FALSE))</f>
        <v>1.9999999999999991</v>
      </c>
      <c r="AB96" s="137" t="str">
        <f>IF(AB94="","",VLOOKUP(AB94,【記載例】シフト記号表!$C$5:$Y$46,23,FALSE))</f>
        <v>-</v>
      </c>
      <c r="AC96" s="137">
        <f>IF(AC94="","",VLOOKUP(AC94,【記載例】シフト記号表!$C$5:$Y$46,23,FALSE))</f>
        <v>1.9999999999999991</v>
      </c>
      <c r="AD96" s="137" t="str">
        <f>IF(AD94="","",VLOOKUP(AD94,【記載例】シフト記号表!$C$5:$Y$46,23,FALSE))</f>
        <v>-</v>
      </c>
      <c r="AE96" s="137">
        <f>IF(AE94="","",VLOOKUP(AE94,【記載例】シフト記号表!$C$5:$Y$46,23,FALSE))</f>
        <v>2.9999999999999991</v>
      </c>
      <c r="AF96" s="137" t="str">
        <f>IF(AF94="","",VLOOKUP(AF94,【記載例】シフト記号表!$C$5:$Y$46,23,FALSE))</f>
        <v>-</v>
      </c>
      <c r="AG96" s="139">
        <f>IF(AG94="","",VLOOKUP(AG94,【記載例】シフト記号表!$C$5:$Y$46,23,FALSE))</f>
        <v>14</v>
      </c>
      <c r="AH96" s="138" t="str">
        <f>IF(AH94="","",VLOOKUP(AH94,【記載例】シフト記号表!$C$5:$Y$46,23,FALSE))</f>
        <v>-</v>
      </c>
      <c r="AI96" s="137">
        <f>IF(AI94="","",VLOOKUP(AI94,【記載例】シフト記号表!$C$5:$Y$46,23,FALSE))</f>
        <v>2.9999999999999991</v>
      </c>
      <c r="AJ96" s="137">
        <f>IF(AJ94="","",VLOOKUP(AJ94,【記載例】シフト記号表!$C$5:$Y$46,23,FALSE))</f>
        <v>2.9999999999999991</v>
      </c>
      <c r="AK96" s="137">
        <f>IF(AK94="","",VLOOKUP(AK94,【記載例】シフト記号表!$C$5:$Y$46,23,FALSE))</f>
        <v>1.9999999999999991</v>
      </c>
      <c r="AL96" s="137">
        <f>IF(AL94="","",VLOOKUP(AL94,【記載例】シフト記号表!$C$5:$Y$46,23,FALSE))</f>
        <v>1.9999999999999991</v>
      </c>
      <c r="AM96" s="137" t="str">
        <f>IF(AM94="","",VLOOKUP(AM94,【記載例】シフト記号表!$C$5:$Y$46,23,FALSE))</f>
        <v>-</v>
      </c>
      <c r="AN96" s="139">
        <f>IF(AN94="","",VLOOKUP(AN94,【記載例】シフト記号表!$C$5:$Y$46,23,FALSE))</f>
        <v>2.9999999999999991</v>
      </c>
      <c r="AO96" s="138">
        <f>IF(AO94="","",VLOOKUP(AO94,【記載例】シフト記号表!$C$5:$Y$46,23,FALSE))</f>
        <v>14</v>
      </c>
      <c r="AP96" s="137" t="str">
        <f>IF(AP94="","",VLOOKUP(AP94,【記載例】シフト記号表!$C$5:$Y$46,23,FALSE))</f>
        <v>-</v>
      </c>
      <c r="AQ96" s="137">
        <f>IF(AQ94="","",VLOOKUP(AQ94,【記載例】シフト記号表!$C$5:$Y$46,23,FALSE))</f>
        <v>1.9999999999999991</v>
      </c>
      <c r="AR96" s="137" t="str">
        <f>IF(AR94="","",VLOOKUP(AR94,【記載例】シフト記号表!$C$5:$Y$46,23,FALSE))</f>
        <v>-</v>
      </c>
      <c r="AS96" s="137">
        <f>IF(AS94="","",VLOOKUP(AS94,【記載例】シフト記号表!$C$5:$Y$46,23,FALSE))</f>
        <v>2.9999999999999991</v>
      </c>
      <c r="AT96" s="137">
        <f>IF(AT94="","",VLOOKUP(AT94,【記載例】シフト記号表!$C$5:$Y$46,23,FALSE))</f>
        <v>2.9999999999999991</v>
      </c>
      <c r="AU96" s="139" t="str">
        <f>IF(AU94="","",VLOOKUP(AU94,【記載例】シフト記号表!$C$5:$Y$46,23,FALSE))</f>
        <v>-</v>
      </c>
      <c r="AV96" s="138" t="str">
        <f>IF(AV94="","",VLOOKUP(AV94,【記載例】シフト記号表!$C$5:$Y$46,23,FALSE))</f>
        <v>-</v>
      </c>
      <c r="AW96" s="137">
        <f>IF(AW94="","",VLOOKUP(AW94,【記載例】シフト記号表!$C$5:$Y$46,23,FALSE))</f>
        <v>14</v>
      </c>
      <c r="AX96" s="137" t="str">
        <f>IF(AX94="","",VLOOKUP(AX94,【記載例】シフト記号表!$C$5:$Y$46,23,FALSE))</f>
        <v>-</v>
      </c>
      <c r="AY96" s="137">
        <f>IF(AY94="","",VLOOKUP(AY94,【記載例】シフト記号表!$C$5:$Y$46,23,FALSE))</f>
        <v>1.9999999999999991</v>
      </c>
      <c r="AZ96" s="137">
        <f>IF(AZ94="","",VLOOKUP(AZ94,【記載例】シフト記号表!$C$5:$Y$46,23,FALSE))</f>
        <v>2.9999999999999991</v>
      </c>
      <c r="BA96" s="137">
        <f>IF(BA94="","",VLOOKUP(BA94,【記載例】シフト記号表!$C$5:$Y$46,23,FALSE))</f>
        <v>2.9999999999999991</v>
      </c>
      <c r="BB96" s="139" t="str">
        <f>IF(BB94="","",VLOOKUP(BB94,【記載例】シフト記号表!$C$5:$Y$46,23,FALSE))</f>
        <v>-</v>
      </c>
      <c r="BC96" s="138" t="str">
        <f>IF(BC94="","",VLOOKUP(BC94,【記載例】シフト記号表!$C$5:$Y$46,23,FALSE))</f>
        <v/>
      </c>
      <c r="BD96" s="137" t="str">
        <f>IF(BD94="","",VLOOKUP(BD94,【記載例】シフト記号表!$C$5:$Y$46,23,FALSE))</f>
        <v/>
      </c>
      <c r="BE96" s="160" t="str">
        <f>IF(BE94="","",VLOOKUP(BE94,【記載例】シフト記号表!$C$5:$Y$46,23,FALSE))</f>
        <v/>
      </c>
      <c r="BF96" s="1179">
        <f>IF($BI$3="計画",SUM(AA96:BB96),IF($BI$3="実績",SUM(AA96:BE96),""))</f>
        <v>78</v>
      </c>
      <c r="BG96" s="1180"/>
      <c r="BH96" s="1181">
        <f>IF($BI$3="計画",BF96/4,IF($BI$3="実績",(BF96/($BI$7/7)),""))</f>
        <v>19.5</v>
      </c>
      <c r="BI96" s="1182"/>
      <c r="BJ96" s="1146"/>
      <c r="BK96" s="1147"/>
      <c r="BL96" s="1147"/>
      <c r="BM96" s="1147"/>
      <c r="BN96" s="1148"/>
    </row>
    <row r="97" spans="2:66" ht="20.25" customHeight="1">
      <c r="B97" s="136"/>
      <c r="C97" s="1282"/>
      <c r="D97" s="1283" t="s">
        <v>312</v>
      </c>
      <c r="E97" s="1280"/>
      <c r="F97" s="1281"/>
      <c r="G97" s="1130"/>
      <c r="H97" s="1131"/>
      <c r="I97" s="124"/>
      <c r="J97" s="123"/>
      <c r="K97" s="124"/>
      <c r="L97" s="123"/>
      <c r="M97" s="1197"/>
      <c r="N97" s="1198"/>
      <c r="O97" s="1134"/>
      <c r="P97" s="1135"/>
      <c r="Q97" s="1135"/>
      <c r="R97" s="1131"/>
      <c r="S97" s="1201" t="s">
        <v>315</v>
      </c>
      <c r="T97" s="1202"/>
      <c r="U97" s="1203"/>
      <c r="V97" s="148" t="s">
        <v>123</v>
      </c>
      <c r="W97" s="147"/>
      <c r="X97" s="147"/>
      <c r="Y97" s="146"/>
      <c r="Z97" s="145"/>
      <c r="AA97" s="128" t="s">
        <v>245</v>
      </c>
      <c r="AB97" s="275" t="s">
        <v>309</v>
      </c>
      <c r="AC97" s="275" t="s">
        <v>309</v>
      </c>
      <c r="AD97" s="275" t="s">
        <v>310</v>
      </c>
      <c r="AE97" s="275" t="s">
        <v>310</v>
      </c>
      <c r="AF97" s="275" t="s">
        <v>310</v>
      </c>
      <c r="AG97" s="129" t="s">
        <v>245</v>
      </c>
      <c r="AH97" s="128" t="s">
        <v>314</v>
      </c>
      <c r="AI97" s="275" t="s">
        <v>245</v>
      </c>
      <c r="AJ97" s="275" t="s">
        <v>310</v>
      </c>
      <c r="AK97" s="275" t="s">
        <v>245</v>
      </c>
      <c r="AL97" s="275" t="s">
        <v>309</v>
      </c>
      <c r="AM97" s="275" t="s">
        <v>309</v>
      </c>
      <c r="AN97" s="129" t="s">
        <v>245</v>
      </c>
      <c r="AO97" s="128" t="s">
        <v>245</v>
      </c>
      <c r="AP97" s="275" t="s">
        <v>314</v>
      </c>
      <c r="AQ97" s="275" t="s">
        <v>245</v>
      </c>
      <c r="AR97" s="275" t="s">
        <v>310</v>
      </c>
      <c r="AS97" s="275" t="s">
        <v>245</v>
      </c>
      <c r="AT97" s="275" t="s">
        <v>230</v>
      </c>
      <c r="AU97" s="129" t="s">
        <v>309</v>
      </c>
      <c r="AV97" s="128" t="s">
        <v>230</v>
      </c>
      <c r="AW97" s="275" t="s">
        <v>245</v>
      </c>
      <c r="AX97" s="275" t="s">
        <v>314</v>
      </c>
      <c r="AY97" s="275" t="s">
        <v>245</v>
      </c>
      <c r="AZ97" s="275" t="s">
        <v>310</v>
      </c>
      <c r="BA97" s="275" t="s">
        <v>245</v>
      </c>
      <c r="BB97" s="129" t="s">
        <v>309</v>
      </c>
      <c r="BC97" s="128"/>
      <c r="BD97" s="275"/>
      <c r="BE97" s="274"/>
      <c r="BF97" s="1208"/>
      <c r="BG97" s="1209"/>
      <c r="BH97" s="1227"/>
      <c r="BI97" s="1228"/>
      <c r="BJ97" s="1225"/>
      <c r="BK97" s="1202"/>
      <c r="BL97" s="1202"/>
      <c r="BM97" s="1202"/>
      <c r="BN97" s="1226"/>
    </row>
    <row r="98" spans="2:66" ht="20.25" customHeight="1">
      <c r="B98" s="125">
        <f>B95+1</f>
        <v>27</v>
      </c>
      <c r="C98" s="1275"/>
      <c r="D98" s="1279"/>
      <c r="E98" s="1280"/>
      <c r="F98" s="1281"/>
      <c r="G98" s="1130" t="s">
        <v>109</v>
      </c>
      <c r="H98" s="1131"/>
      <c r="I98" s="124"/>
      <c r="J98" s="123"/>
      <c r="K98" s="124"/>
      <c r="L98" s="123"/>
      <c r="M98" s="1132" t="s">
        <v>313</v>
      </c>
      <c r="N98" s="1133"/>
      <c r="O98" s="1134" t="s">
        <v>306</v>
      </c>
      <c r="P98" s="1135"/>
      <c r="Q98" s="1135"/>
      <c r="R98" s="1131"/>
      <c r="S98" s="1204"/>
      <c r="T98" s="1144"/>
      <c r="U98" s="1205"/>
      <c r="V98" s="122" t="s">
        <v>122</v>
      </c>
      <c r="W98" s="121"/>
      <c r="X98" s="121"/>
      <c r="Y98" s="120"/>
      <c r="Z98" s="119"/>
      <c r="AA98" s="117" t="str">
        <f>IF(AA97="","",VLOOKUP(AA97,【記載例】シフト記号表!$C$5:$W$46,21,FALSE))</f>
        <v>-</v>
      </c>
      <c r="AB98" s="116">
        <f>IF(AB97="","",VLOOKUP(AB97,【記載例】シフト記号表!$C$5:$W$46,21,FALSE))</f>
        <v>5.0000000000000009</v>
      </c>
      <c r="AC98" s="116">
        <f>IF(AC97="","",VLOOKUP(AC97,【記載例】シフト記号表!$C$5:$W$46,21,FALSE))</f>
        <v>5.0000000000000009</v>
      </c>
      <c r="AD98" s="116">
        <f>IF(AD97="","",VLOOKUP(AD97,【記載例】シフト記号表!$C$5:$W$46,21,FALSE))</f>
        <v>5.9999999999999991</v>
      </c>
      <c r="AE98" s="116">
        <f>IF(AE97="","",VLOOKUP(AE97,【記載例】シフト記号表!$C$5:$W$46,21,FALSE))</f>
        <v>5.9999999999999991</v>
      </c>
      <c r="AF98" s="116">
        <f>IF(AF97="","",VLOOKUP(AF97,【記載例】シフト記号表!$C$5:$W$46,21,FALSE))</f>
        <v>5.9999999999999991</v>
      </c>
      <c r="AG98" s="118" t="str">
        <f>IF(AG97="","",VLOOKUP(AG97,【記載例】シフト記号表!$C$5:$W$46,21,FALSE))</f>
        <v>-</v>
      </c>
      <c r="AH98" s="117">
        <f>IF(AH97="","",VLOOKUP(AH97,【記載例】シフト記号表!$C$5:$W$46,21,FALSE))</f>
        <v>2</v>
      </c>
      <c r="AI98" s="116" t="str">
        <f>IF(AI97="","",VLOOKUP(AI97,【記載例】シフト記号表!$C$5:$W$46,21,FALSE))</f>
        <v>-</v>
      </c>
      <c r="AJ98" s="116">
        <f>IF(AJ97="","",VLOOKUP(AJ97,【記載例】シフト記号表!$C$5:$W$46,21,FALSE))</f>
        <v>5.9999999999999991</v>
      </c>
      <c r="AK98" s="116" t="str">
        <f>IF(AK97="","",VLOOKUP(AK97,【記載例】シフト記号表!$C$5:$W$46,21,FALSE))</f>
        <v>-</v>
      </c>
      <c r="AL98" s="116">
        <f>IF(AL97="","",VLOOKUP(AL97,【記載例】シフト記号表!$C$5:$W$46,21,FALSE))</f>
        <v>5.0000000000000009</v>
      </c>
      <c r="AM98" s="116">
        <f>IF(AM97="","",VLOOKUP(AM97,【記載例】シフト記号表!$C$5:$W$46,21,FALSE))</f>
        <v>5.0000000000000009</v>
      </c>
      <c r="AN98" s="118" t="str">
        <f>IF(AN97="","",VLOOKUP(AN97,【記載例】シフト記号表!$C$5:$W$46,21,FALSE))</f>
        <v>-</v>
      </c>
      <c r="AO98" s="117" t="str">
        <f>IF(AO97="","",VLOOKUP(AO97,【記載例】シフト記号表!$C$5:$W$46,21,FALSE))</f>
        <v>-</v>
      </c>
      <c r="AP98" s="116">
        <f>IF(AP97="","",VLOOKUP(AP97,【記載例】シフト記号表!$C$5:$W$46,21,FALSE))</f>
        <v>2</v>
      </c>
      <c r="AQ98" s="116" t="str">
        <f>IF(AQ97="","",VLOOKUP(AQ97,【記載例】シフト記号表!$C$5:$W$46,21,FALSE))</f>
        <v>-</v>
      </c>
      <c r="AR98" s="116">
        <f>IF(AR97="","",VLOOKUP(AR97,【記載例】シフト記号表!$C$5:$W$46,21,FALSE))</f>
        <v>5.9999999999999991</v>
      </c>
      <c r="AS98" s="116" t="str">
        <f>IF(AS97="","",VLOOKUP(AS97,【記載例】シフト記号表!$C$5:$W$46,21,FALSE))</f>
        <v>-</v>
      </c>
      <c r="AT98" s="116">
        <f>IF(AT97="","",VLOOKUP(AT97,【記載例】シフト記号表!$C$5:$W$46,21,FALSE))</f>
        <v>5.0000000000000009</v>
      </c>
      <c r="AU98" s="118">
        <f>IF(AU97="","",VLOOKUP(AU97,【記載例】シフト記号表!$C$5:$W$46,21,FALSE))</f>
        <v>5.0000000000000009</v>
      </c>
      <c r="AV98" s="117">
        <f>IF(AV97="","",VLOOKUP(AV97,【記載例】シフト記号表!$C$5:$W$46,21,FALSE))</f>
        <v>5.0000000000000009</v>
      </c>
      <c r="AW98" s="116" t="str">
        <f>IF(AW97="","",VLOOKUP(AW97,【記載例】シフト記号表!$C$5:$W$46,21,FALSE))</f>
        <v>-</v>
      </c>
      <c r="AX98" s="116">
        <f>IF(AX97="","",VLOOKUP(AX97,【記載例】シフト記号表!$C$5:$W$46,21,FALSE))</f>
        <v>2</v>
      </c>
      <c r="AY98" s="116" t="str">
        <f>IF(AY97="","",VLOOKUP(AY97,【記載例】シフト記号表!$C$5:$W$46,21,FALSE))</f>
        <v>-</v>
      </c>
      <c r="AZ98" s="116">
        <f>IF(AZ97="","",VLOOKUP(AZ97,【記載例】シフト記号表!$C$5:$W$46,21,FALSE))</f>
        <v>5.9999999999999991</v>
      </c>
      <c r="BA98" s="116" t="str">
        <f>IF(BA97="","",VLOOKUP(BA97,【記載例】シフト記号表!$C$5:$W$46,21,FALSE))</f>
        <v>-</v>
      </c>
      <c r="BB98" s="118">
        <f>IF(BB97="","",VLOOKUP(BB97,【記載例】シフト記号表!$C$5:$W$46,21,FALSE))</f>
        <v>5.0000000000000009</v>
      </c>
      <c r="BC98" s="117" t="str">
        <f>IF(BC97="","",VLOOKUP(BC97,【記載例】シフト記号表!$C$5:$W$46,21,FALSE))</f>
        <v/>
      </c>
      <c r="BD98" s="116" t="str">
        <f>IF(BD97="","",VLOOKUP(BD97,【記載例】シフト記号表!$C$5:$W$46,21,FALSE))</f>
        <v/>
      </c>
      <c r="BE98" s="273" t="str">
        <f>IF(BE97="","",VLOOKUP(BE97,【記載例】シフト記号表!$C$5:$W$46,21,FALSE))</f>
        <v/>
      </c>
      <c r="BF98" s="1136">
        <f>IF($BI$3="計画",SUM(AA98:BB98),IF($BI$3="実績",SUM(AA98:BE98),""))</f>
        <v>82</v>
      </c>
      <c r="BG98" s="1137"/>
      <c r="BH98" s="1138">
        <f>IF($BI$3="計画",BF98/4,IF($BI$3="実績",(BF98/($BI$7/7)),""))</f>
        <v>20.5</v>
      </c>
      <c r="BI98" s="1139"/>
      <c r="BJ98" s="1143"/>
      <c r="BK98" s="1144"/>
      <c r="BL98" s="1144"/>
      <c r="BM98" s="1144"/>
      <c r="BN98" s="1145"/>
    </row>
    <row r="99" spans="2:66" ht="20.25" customHeight="1">
      <c r="B99" s="144"/>
      <c r="C99" s="1275"/>
      <c r="D99" s="1279"/>
      <c r="E99" s="1280"/>
      <c r="F99" s="1281"/>
      <c r="G99" s="1105"/>
      <c r="H99" s="1106"/>
      <c r="I99" s="1107" t="str">
        <f>G98</f>
        <v>介護職員</v>
      </c>
      <c r="J99" s="1106"/>
      <c r="K99" s="1107" t="str">
        <f>M98</f>
        <v>A</v>
      </c>
      <c r="L99" s="1106"/>
      <c r="M99" s="1214"/>
      <c r="N99" s="1215"/>
      <c r="O99" s="1216"/>
      <c r="P99" s="1217"/>
      <c r="Q99" s="1217"/>
      <c r="R99" s="1218"/>
      <c r="S99" s="1206"/>
      <c r="T99" s="1147"/>
      <c r="U99" s="1207"/>
      <c r="V99" s="143" t="s">
        <v>121</v>
      </c>
      <c r="W99" s="142"/>
      <c r="X99" s="142"/>
      <c r="Y99" s="141"/>
      <c r="Z99" s="140"/>
      <c r="AA99" s="138" t="str">
        <f>IF(AA97="","",VLOOKUP(AA97,【記載例】シフト記号表!$C$5:$Y$46,23,FALSE))</f>
        <v>-</v>
      </c>
      <c r="AB99" s="137">
        <f>IF(AB97="","",VLOOKUP(AB97,【記載例】シフト記号表!$C$5:$Y$46,23,FALSE))</f>
        <v>2.9999999999999991</v>
      </c>
      <c r="AC99" s="137">
        <f>IF(AC97="","",VLOOKUP(AC97,【記載例】シフト記号表!$C$5:$Y$46,23,FALSE))</f>
        <v>2.9999999999999991</v>
      </c>
      <c r="AD99" s="137">
        <f>IF(AD97="","",VLOOKUP(AD97,【記載例】シフト記号表!$C$5:$Y$46,23,FALSE))</f>
        <v>1.9999999999999991</v>
      </c>
      <c r="AE99" s="137">
        <f>IF(AE97="","",VLOOKUP(AE97,【記載例】シフト記号表!$C$5:$Y$46,23,FALSE))</f>
        <v>1.9999999999999991</v>
      </c>
      <c r="AF99" s="137">
        <f>IF(AF97="","",VLOOKUP(AF97,【記載例】シフト記号表!$C$5:$Y$46,23,FALSE))</f>
        <v>1.9999999999999991</v>
      </c>
      <c r="AG99" s="139" t="str">
        <f>IF(AG97="","",VLOOKUP(AG97,【記載例】シフト記号表!$C$5:$Y$46,23,FALSE))</f>
        <v>-</v>
      </c>
      <c r="AH99" s="138">
        <f>IF(AH97="","",VLOOKUP(AH97,【記載例】シフト記号表!$C$5:$Y$46,23,FALSE))</f>
        <v>14</v>
      </c>
      <c r="AI99" s="137" t="str">
        <f>IF(AI97="","",VLOOKUP(AI97,【記載例】シフト記号表!$C$5:$Y$46,23,FALSE))</f>
        <v>-</v>
      </c>
      <c r="AJ99" s="137">
        <f>IF(AJ97="","",VLOOKUP(AJ97,【記載例】シフト記号表!$C$5:$Y$46,23,FALSE))</f>
        <v>1.9999999999999991</v>
      </c>
      <c r="AK99" s="137" t="str">
        <f>IF(AK97="","",VLOOKUP(AK97,【記載例】シフト記号表!$C$5:$Y$46,23,FALSE))</f>
        <v>-</v>
      </c>
      <c r="AL99" s="137">
        <f>IF(AL97="","",VLOOKUP(AL97,【記載例】シフト記号表!$C$5:$Y$46,23,FALSE))</f>
        <v>2.9999999999999991</v>
      </c>
      <c r="AM99" s="137">
        <f>IF(AM97="","",VLOOKUP(AM97,【記載例】シフト記号表!$C$5:$Y$46,23,FALSE))</f>
        <v>2.9999999999999991</v>
      </c>
      <c r="AN99" s="139" t="str">
        <f>IF(AN97="","",VLOOKUP(AN97,【記載例】シフト記号表!$C$5:$Y$46,23,FALSE))</f>
        <v>-</v>
      </c>
      <c r="AO99" s="138" t="str">
        <f>IF(AO97="","",VLOOKUP(AO97,【記載例】シフト記号表!$C$5:$Y$46,23,FALSE))</f>
        <v>-</v>
      </c>
      <c r="AP99" s="137">
        <f>IF(AP97="","",VLOOKUP(AP97,【記載例】シフト記号表!$C$5:$Y$46,23,FALSE))</f>
        <v>14</v>
      </c>
      <c r="AQ99" s="137" t="str">
        <f>IF(AQ97="","",VLOOKUP(AQ97,【記載例】シフト記号表!$C$5:$Y$46,23,FALSE))</f>
        <v>-</v>
      </c>
      <c r="AR99" s="137">
        <f>IF(AR97="","",VLOOKUP(AR97,【記載例】シフト記号表!$C$5:$Y$46,23,FALSE))</f>
        <v>1.9999999999999991</v>
      </c>
      <c r="AS99" s="137" t="str">
        <f>IF(AS97="","",VLOOKUP(AS97,【記載例】シフト記号表!$C$5:$Y$46,23,FALSE))</f>
        <v>-</v>
      </c>
      <c r="AT99" s="137">
        <f>IF(AT97="","",VLOOKUP(AT97,【記載例】シフト記号表!$C$5:$Y$46,23,FALSE))</f>
        <v>2.9999999999999991</v>
      </c>
      <c r="AU99" s="139">
        <f>IF(AU97="","",VLOOKUP(AU97,【記載例】シフト記号表!$C$5:$Y$46,23,FALSE))</f>
        <v>2.9999999999999991</v>
      </c>
      <c r="AV99" s="138">
        <f>IF(AV97="","",VLOOKUP(AV97,【記載例】シフト記号表!$C$5:$Y$46,23,FALSE))</f>
        <v>2.9999999999999991</v>
      </c>
      <c r="AW99" s="137" t="str">
        <f>IF(AW97="","",VLOOKUP(AW97,【記載例】シフト記号表!$C$5:$Y$46,23,FALSE))</f>
        <v>-</v>
      </c>
      <c r="AX99" s="137">
        <f>IF(AX97="","",VLOOKUP(AX97,【記載例】シフト記号表!$C$5:$Y$46,23,FALSE))</f>
        <v>14</v>
      </c>
      <c r="AY99" s="137" t="str">
        <f>IF(AY97="","",VLOOKUP(AY97,【記載例】シフト記号表!$C$5:$Y$46,23,FALSE))</f>
        <v>-</v>
      </c>
      <c r="AZ99" s="137">
        <f>IF(AZ97="","",VLOOKUP(AZ97,【記載例】シフト記号表!$C$5:$Y$46,23,FALSE))</f>
        <v>1.9999999999999991</v>
      </c>
      <c r="BA99" s="137" t="str">
        <f>IF(BA97="","",VLOOKUP(BA97,【記載例】シフト記号表!$C$5:$Y$46,23,FALSE))</f>
        <v>-</v>
      </c>
      <c r="BB99" s="139">
        <f>IF(BB97="","",VLOOKUP(BB97,【記載例】シフト記号表!$C$5:$Y$46,23,FALSE))</f>
        <v>2.9999999999999991</v>
      </c>
      <c r="BC99" s="138" t="str">
        <f>IF(BC97="","",VLOOKUP(BC97,【記載例】シフト記号表!$C$5:$Y$46,23,FALSE))</f>
        <v/>
      </c>
      <c r="BD99" s="137" t="str">
        <f>IF(BD97="","",VLOOKUP(BD97,【記載例】シフト記号表!$C$5:$Y$46,23,FALSE))</f>
        <v/>
      </c>
      <c r="BE99" s="160" t="str">
        <f>IF(BE97="","",VLOOKUP(BE97,【記載例】シフト記号表!$C$5:$Y$46,23,FALSE))</f>
        <v/>
      </c>
      <c r="BF99" s="1179">
        <f>IF($BI$3="計画",SUM(AA99:BB99),IF($BI$3="実績",SUM(AA99:BE99),""))</f>
        <v>78</v>
      </c>
      <c r="BG99" s="1180"/>
      <c r="BH99" s="1181">
        <f>IF($BI$3="計画",BF99/4,IF($BI$3="実績",(BF99/($BI$7/7)),""))</f>
        <v>19.5</v>
      </c>
      <c r="BI99" s="1182"/>
      <c r="BJ99" s="1146"/>
      <c r="BK99" s="1147"/>
      <c r="BL99" s="1147"/>
      <c r="BM99" s="1147"/>
      <c r="BN99" s="1148"/>
    </row>
    <row r="100" spans="2:66" ht="20.25" customHeight="1">
      <c r="B100" s="136"/>
      <c r="C100" s="1282"/>
      <c r="D100" s="1283" t="s">
        <v>312</v>
      </c>
      <c r="E100" s="1280"/>
      <c r="F100" s="1281"/>
      <c r="G100" s="1130"/>
      <c r="H100" s="1131"/>
      <c r="I100" s="124"/>
      <c r="J100" s="123"/>
      <c r="K100" s="124"/>
      <c r="L100" s="123"/>
      <c r="M100" s="1197"/>
      <c r="N100" s="1198"/>
      <c r="O100" s="1134"/>
      <c r="P100" s="1135"/>
      <c r="Q100" s="1135"/>
      <c r="R100" s="1131"/>
      <c r="S100" s="1201" t="s">
        <v>311</v>
      </c>
      <c r="T100" s="1202"/>
      <c r="U100" s="1203"/>
      <c r="V100" s="148" t="s">
        <v>123</v>
      </c>
      <c r="W100" s="147"/>
      <c r="X100" s="147"/>
      <c r="Y100" s="146"/>
      <c r="Z100" s="145"/>
      <c r="AA100" s="128" t="s">
        <v>309</v>
      </c>
      <c r="AB100" s="275" t="s">
        <v>245</v>
      </c>
      <c r="AC100" s="275" t="s">
        <v>245</v>
      </c>
      <c r="AD100" s="275" t="s">
        <v>309</v>
      </c>
      <c r="AE100" s="275" t="s">
        <v>245</v>
      </c>
      <c r="AF100" s="275" t="s">
        <v>309</v>
      </c>
      <c r="AG100" s="129" t="s">
        <v>309</v>
      </c>
      <c r="AH100" s="128" t="s">
        <v>245</v>
      </c>
      <c r="AI100" s="275" t="s">
        <v>309</v>
      </c>
      <c r="AJ100" s="275" t="s">
        <v>245</v>
      </c>
      <c r="AK100" s="275" t="s">
        <v>245</v>
      </c>
      <c r="AL100" s="275" t="s">
        <v>309</v>
      </c>
      <c r="AM100" s="275" t="s">
        <v>310</v>
      </c>
      <c r="AN100" s="129" t="s">
        <v>310</v>
      </c>
      <c r="AO100" s="128" t="s">
        <v>309</v>
      </c>
      <c r="AP100" s="275" t="s">
        <v>245</v>
      </c>
      <c r="AQ100" s="275" t="s">
        <v>230</v>
      </c>
      <c r="AR100" s="275" t="s">
        <v>245</v>
      </c>
      <c r="AS100" s="275" t="s">
        <v>230</v>
      </c>
      <c r="AT100" s="275" t="s">
        <v>245</v>
      </c>
      <c r="AU100" s="129" t="s">
        <v>233</v>
      </c>
      <c r="AV100" s="128" t="s">
        <v>233</v>
      </c>
      <c r="AW100" s="275" t="s">
        <v>230</v>
      </c>
      <c r="AX100" s="275" t="s">
        <v>245</v>
      </c>
      <c r="AY100" s="275" t="s">
        <v>308</v>
      </c>
      <c r="AZ100" s="275" t="s">
        <v>245</v>
      </c>
      <c r="BA100" s="275" t="s">
        <v>233</v>
      </c>
      <c r="BB100" s="129" t="s">
        <v>245</v>
      </c>
      <c r="BC100" s="128"/>
      <c r="BD100" s="275"/>
      <c r="BE100" s="274"/>
      <c r="BF100" s="1208"/>
      <c r="BG100" s="1209"/>
      <c r="BH100" s="1227"/>
      <c r="BI100" s="1228"/>
      <c r="BJ100" s="1225"/>
      <c r="BK100" s="1202"/>
      <c r="BL100" s="1202"/>
      <c r="BM100" s="1202"/>
      <c r="BN100" s="1226"/>
    </row>
    <row r="101" spans="2:66" ht="20.25" customHeight="1">
      <c r="B101" s="125">
        <f>B98+1</f>
        <v>28</v>
      </c>
      <c r="C101" s="1275"/>
      <c r="D101" s="1279"/>
      <c r="E101" s="1280"/>
      <c r="F101" s="1281"/>
      <c r="G101" s="1130" t="s">
        <v>109</v>
      </c>
      <c r="H101" s="1131"/>
      <c r="I101" s="124"/>
      <c r="J101" s="123"/>
      <c r="K101" s="124"/>
      <c r="L101" s="123"/>
      <c r="M101" s="1132" t="s">
        <v>307</v>
      </c>
      <c r="N101" s="1133"/>
      <c r="O101" s="1134" t="s">
        <v>306</v>
      </c>
      <c r="P101" s="1135"/>
      <c r="Q101" s="1135"/>
      <c r="R101" s="1131"/>
      <c r="S101" s="1204"/>
      <c r="T101" s="1144"/>
      <c r="U101" s="1205"/>
      <c r="V101" s="122" t="s">
        <v>122</v>
      </c>
      <c r="W101" s="121"/>
      <c r="X101" s="121"/>
      <c r="Y101" s="120"/>
      <c r="Z101" s="119"/>
      <c r="AA101" s="117">
        <f>IF(AA100="","",VLOOKUP(AA100,【記載例】シフト記号表!$C$5:$W$46,21,FALSE))</f>
        <v>5.0000000000000009</v>
      </c>
      <c r="AB101" s="116" t="str">
        <f>IF(AB100="","",VLOOKUP(AB100,【記載例】シフト記号表!$C$5:$W$46,21,FALSE))</f>
        <v>-</v>
      </c>
      <c r="AC101" s="116" t="str">
        <f>IF(AC100="","",VLOOKUP(AC100,【記載例】シフト記号表!$C$5:$W$46,21,FALSE))</f>
        <v>-</v>
      </c>
      <c r="AD101" s="116">
        <f>IF(AD100="","",VLOOKUP(AD100,【記載例】シフト記号表!$C$5:$W$46,21,FALSE))</f>
        <v>5.0000000000000009</v>
      </c>
      <c r="AE101" s="116" t="str">
        <f>IF(AE100="","",VLOOKUP(AE100,【記載例】シフト記号表!$C$5:$W$46,21,FALSE))</f>
        <v>-</v>
      </c>
      <c r="AF101" s="116">
        <f>IF(AF100="","",VLOOKUP(AF100,【記載例】シフト記号表!$C$5:$W$46,21,FALSE))</f>
        <v>5.0000000000000009</v>
      </c>
      <c r="AG101" s="118">
        <f>IF(AG100="","",VLOOKUP(AG100,【記載例】シフト記号表!$C$5:$W$46,21,FALSE))</f>
        <v>5.0000000000000009</v>
      </c>
      <c r="AH101" s="117" t="str">
        <f>IF(AH100="","",VLOOKUP(AH100,【記載例】シフト記号表!$C$5:$W$46,21,FALSE))</f>
        <v>-</v>
      </c>
      <c r="AI101" s="116">
        <f>IF(AI100="","",VLOOKUP(AI100,【記載例】シフト記号表!$C$5:$W$46,21,FALSE))</f>
        <v>5.0000000000000009</v>
      </c>
      <c r="AJ101" s="116" t="str">
        <f>IF(AJ100="","",VLOOKUP(AJ100,【記載例】シフト記号表!$C$5:$W$46,21,FALSE))</f>
        <v>-</v>
      </c>
      <c r="AK101" s="116" t="str">
        <f>IF(AK100="","",VLOOKUP(AK100,【記載例】シフト記号表!$C$5:$W$46,21,FALSE))</f>
        <v>-</v>
      </c>
      <c r="AL101" s="116">
        <f>IF(AL100="","",VLOOKUP(AL100,【記載例】シフト記号表!$C$5:$W$46,21,FALSE))</f>
        <v>5.0000000000000009</v>
      </c>
      <c r="AM101" s="116">
        <f>IF(AM100="","",VLOOKUP(AM100,【記載例】シフト記号表!$C$5:$W$46,21,FALSE))</f>
        <v>5.9999999999999991</v>
      </c>
      <c r="AN101" s="118">
        <f>IF(AN100="","",VLOOKUP(AN100,【記載例】シフト記号表!$C$5:$W$46,21,FALSE))</f>
        <v>5.9999999999999991</v>
      </c>
      <c r="AO101" s="117">
        <f>IF(AO100="","",VLOOKUP(AO100,【記載例】シフト記号表!$C$5:$W$46,21,FALSE))</f>
        <v>5.0000000000000009</v>
      </c>
      <c r="AP101" s="116" t="str">
        <f>IF(AP100="","",VLOOKUP(AP100,【記載例】シフト記号表!$C$5:$W$46,21,FALSE))</f>
        <v>-</v>
      </c>
      <c r="AQ101" s="116">
        <f>IF(AQ100="","",VLOOKUP(AQ100,【記載例】シフト記号表!$C$5:$W$46,21,FALSE))</f>
        <v>5.0000000000000009</v>
      </c>
      <c r="AR101" s="116" t="str">
        <f>IF(AR100="","",VLOOKUP(AR100,【記載例】シフト記号表!$C$5:$W$46,21,FALSE))</f>
        <v>-</v>
      </c>
      <c r="AS101" s="116">
        <f>IF(AS100="","",VLOOKUP(AS100,【記載例】シフト記号表!$C$5:$W$46,21,FALSE))</f>
        <v>5.0000000000000009</v>
      </c>
      <c r="AT101" s="116" t="str">
        <f>IF(AT100="","",VLOOKUP(AT100,【記載例】シフト記号表!$C$5:$W$46,21,FALSE))</f>
        <v>-</v>
      </c>
      <c r="AU101" s="118">
        <f>IF(AU100="","",VLOOKUP(AU100,【記載例】シフト記号表!$C$5:$W$46,21,FALSE))</f>
        <v>5.9999999999999991</v>
      </c>
      <c r="AV101" s="117">
        <f>IF(AV100="","",VLOOKUP(AV100,【記載例】シフト記号表!$C$5:$W$46,21,FALSE))</f>
        <v>5.9999999999999991</v>
      </c>
      <c r="AW101" s="116">
        <f>IF(AW100="","",VLOOKUP(AW100,【記載例】シフト記号表!$C$5:$W$46,21,FALSE))</f>
        <v>5.0000000000000009</v>
      </c>
      <c r="AX101" s="116" t="str">
        <f>IF(AX100="","",VLOOKUP(AX100,【記載例】シフト記号表!$C$5:$W$46,21,FALSE))</f>
        <v>-</v>
      </c>
      <c r="AY101" s="116">
        <f>IF(AY100="","",VLOOKUP(AY100,【記載例】シフト記号表!$C$5:$W$46,21,FALSE))</f>
        <v>5.0000000000000009</v>
      </c>
      <c r="AZ101" s="116" t="str">
        <f>IF(AZ100="","",VLOOKUP(AZ100,【記載例】シフト記号表!$C$5:$W$46,21,FALSE))</f>
        <v>-</v>
      </c>
      <c r="BA101" s="116">
        <f>IF(BA100="","",VLOOKUP(BA100,【記載例】シフト記号表!$C$5:$W$46,21,FALSE))</f>
        <v>5.9999999999999991</v>
      </c>
      <c r="BB101" s="118" t="str">
        <f>IF(BB100="","",VLOOKUP(BB100,【記載例】シフト記号表!$C$5:$W$46,21,FALSE))</f>
        <v>-</v>
      </c>
      <c r="BC101" s="117" t="str">
        <f>IF(BC100="","",VLOOKUP(BC100,【記載例】シフト記号表!$C$5:$W$46,21,FALSE))</f>
        <v/>
      </c>
      <c r="BD101" s="116" t="str">
        <f>IF(BD100="","",VLOOKUP(BD100,【記載例】シフト記号表!$C$5:$W$46,21,FALSE))</f>
        <v/>
      </c>
      <c r="BE101" s="273" t="str">
        <f>IF(BE100="","",VLOOKUP(BE100,【記載例】シフト記号表!$C$5:$W$46,21,FALSE))</f>
        <v/>
      </c>
      <c r="BF101" s="1136">
        <f>IF($BI$3="計画",SUM(AA101:BB101),IF($BI$3="実績",SUM(AA101:BE101),""))</f>
        <v>85</v>
      </c>
      <c r="BG101" s="1137"/>
      <c r="BH101" s="1138">
        <f>IF($BI$3="計画",BF101/4,IF($BI$3="実績",(BF101/($BI$7/7)),""))</f>
        <v>21.25</v>
      </c>
      <c r="BI101" s="1139"/>
      <c r="BJ101" s="1143"/>
      <c r="BK101" s="1144"/>
      <c r="BL101" s="1144"/>
      <c r="BM101" s="1144"/>
      <c r="BN101" s="1145"/>
    </row>
    <row r="102" spans="2:66" ht="20.25" customHeight="1">
      <c r="B102" s="144"/>
      <c r="C102" s="1275"/>
      <c r="D102" s="1279"/>
      <c r="E102" s="1280"/>
      <c r="F102" s="1281"/>
      <c r="G102" s="1105"/>
      <c r="H102" s="1106"/>
      <c r="I102" s="1107" t="str">
        <f>G101</f>
        <v>介護職員</v>
      </c>
      <c r="J102" s="1106"/>
      <c r="K102" s="1107" t="str">
        <f>M101</f>
        <v>C</v>
      </c>
      <c r="L102" s="1106"/>
      <c r="M102" s="1214"/>
      <c r="N102" s="1215"/>
      <c r="O102" s="1216"/>
      <c r="P102" s="1217"/>
      <c r="Q102" s="1217"/>
      <c r="R102" s="1218"/>
      <c r="S102" s="1206"/>
      <c r="T102" s="1147"/>
      <c r="U102" s="1207"/>
      <c r="V102" s="143" t="s">
        <v>121</v>
      </c>
      <c r="W102" s="142"/>
      <c r="X102" s="142"/>
      <c r="Y102" s="141"/>
      <c r="Z102" s="140"/>
      <c r="AA102" s="138">
        <f>IF(AA100="","",VLOOKUP(AA100,【記載例】シフト記号表!$C$5:$Y$46,23,FALSE))</f>
        <v>2.9999999999999991</v>
      </c>
      <c r="AB102" s="137" t="str">
        <f>IF(AB100="","",VLOOKUP(AB100,【記載例】シフト記号表!$C$5:$Y$46,23,FALSE))</f>
        <v>-</v>
      </c>
      <c r="AC102" s="137" t="str">
        <f>IF(AC100="","",VLOOKUP(AC100,【記載例】シフト記号表!$C$5:$Y$46,23,FALSE))</f>
        <v>-</v>
      </c>
      <c r="AD102" s="137">
        <f>IF(AD100="","",VLOOKUP(AD100,【記載例】シフト記号表!$C$5:$Y$46,23,FALSE))</f>
        <v>2.9999999999999991</v>
      </c>
      <c r="AE102" s="137" t="str">
        <f>IF(AE100="","",VLOOKUP(AE100,【記載例】シフト記号表!$C$5:$Y$46,23,FALSE))</f>
        <v>-</v>
      </c>
      <c r="AF102" s="137">
        <f>IF(AF100="","",VLOOKUP(AF100,【記載例】シフト記号表!$C$5:$Y$46,23,FALSE))</f>
        <v>2.9999999999999991</v>
      </c>
      <c r="AG102" s="139">
        <f>IF(AG100="","",VLOOKUP(AG100,【記載例】シフト記号表!$C$5:$Y$46,23,FALSE))</f>
        <v>2.9999999999999991</v>
      </c>
      <c r="AH102" s="138" t="str">
        <f>IF(AH100="","",VLOOKUP(AH100,【記載例】シフト記号表!$C$5:$Y$46,23,FALSE))</f>
        <v>-</v>
      </c>
      <c r="AI102" s="137">
        <f>IF(AI100="","",VLOOKUP(AI100,【記載例】シフト記号表!$C$5:$Y$46,23,FALSE))</f>
        <v>2.9999999999999991</v>
      </c>
      <c r="AJ102" s="137" t="str">
        <f>IF(AJ100="","",VLOOKUP(AJ100,【記載例】シフト記号表!$C$5:$Y$46,23,FALSE))</f>
        <v>-</v>
      </c>
      <c r="AK102" s="137" t="str">
        <f>IF(AK100="","",VLOOKUP(AK100,【記載例】シフト記号表!$C$5:$Y$46,23,FALSE))</f>
        <v>-</v>
      </c>
      <c r="AL102" s="137">
        <f>IF(AL100="","",VLOOKUP(AL100,【記載例】シフト記号表!$C$5:$Y$46,23,FALSE))</f>
        <v>2.9999999999999991</v>
      </c>
      <c r="AM102" s="137">
        <f>IF(AM100="","",VLOOKUP(AM100,【記載例】シフト記号表!$C$5:$Y$46,23,FALSE))</f>
        <v>1.9999999999999991</v>
      </c>
      <c r="AN102" s="139">
        <f>IF(AN100="","",VLOOKUP(AN100,【記載例】シフト記号表!$C$5:$Y$46,23,FALSE))</f>
        <v>1.9999999999999991</v>
      </c>
      <c r="AO102" s="138">
        <f>IF(AO100="","",VLOOKUP(AO100,【記載例】シフト記号表!$C$5:$Y$46,23,FALSE))</f>
        <v>2.9999999999999991</v>
      </c>
      <c r="AP102" s="137" t="str">
        <f>IF(AP100="","",VLOOKUP(AP100,【記載例】シフト記号表!$C$5:$Y$46,23,FALSE))</f>
        <v>-</v>
      </c>
      <c r="AQ102" s="137">
        <f>IF(AQ100="","",VLOOKUP(AQ100,【記載例】シフト記号表!$C$5:$Y$46,23,FALSE))</f>
        <v>2.9999999999999991</v>
      </c>
      <c r="AR102" s="137" t="str">
        <f>IF(AR100="","",VLOOKUP(AR100,【記載例】シフト記号表!$C$5:$Y$46,23,FALSE))</f>
        <v>-</v>
      </c>
      <c r="AS102" s="137">
        <f>IF(AS100="","",VLOOKUP(AS100,【記載例】シフト記号表!$C$5:$Y$46,23,FALSE))</f>
        <v>2.9999999999999991</v>
      </c>
      <c r="AT102" s="137" t="str">
        <f>IF(AT100="","",VLOOKUP(AT100,【記載例】シフト記号表!$C$5:$Y$46,23,FALSE))</f>
        <v>-</v>
      </c>
      <c r="AU102" s="139">
        <f>IF(AU100="","",VLOOKUP(AU100,【記載例】シフト記号表!$C$5:$Y$46,23,FALSE))</f>
        <v>1.9999999999999991</v>
      </c>
      <c r="AV102" s="138">
        <f>IF(AV100="","",VLOOKUP(AV100,【記載例】シフト記号表!$C$5:$Y$46,23,FALSE))</f>
        <v>1.9999999999999991</v>
      </c>
      <c r="AW102" s="137">
        <f>IF(AW100="","",VLOOKUP(AW100,【記載例】シフト記号表!$C$5:$Y$46,23,FALSE))</f>
        <v>2.9999999999999991</v>
      </c>
      <c r="AX102" s="137" t="str">
        <f>IF(AX100="","",VLOOKUP(AX100,【記載例】シフト記号表!$C$5:$Y$46,23,FALSE))</f>
        <v>-</v>
      </c>
      <c r="AY102" s="137">
        <f>IF(AY100="","",VLOOKUP(AY100,【記載例】シフト記号表!$C$5:$Y$46,23,FALSE))</f>
        <v>2.9999999999999991</v>
      </c>
      <c r="AZ102" s="137" t="str">
        <f>IF(AZ100="","",VLOOKUP(AZ100,【記載例】シフト記号表!$C$5:$Y$46,23,FALSE))</f>
        <v>-</v>
      </c>
      <c r="BA102" s="137">
        <f>IF(BA100="","",VLOOKUP(BA100,【記載例】シフト記号表!$C$5:$Y$46,23,FALSE))</f>
        <v>1.9999999999999991</v>
      </c>
      <c r="BB102" s="139" t="str">
        <f>IF(BB100="","",VLOOKUP(BB100,【記載例】シフト記号表!$C$5:$Y$46,23,FALSE))</f>
        <v>-</v>
      </c>
      <c r="BC102" s="138" t="str">
        <f>IF(BC100="","",VLOOKUP(BC100,【記載例】シフト記号表!$C$5:$Y$46,23,FALSE))</f>
        <v/>
      </c>
      <c r="BD102" s="137" t="str">
        <f>IF(BD100="","",VLOOKUP(BD100,【記載例】シフト記号表!$C$5:$Y$46,23,FALSE))</f>
        <v/>
      </c>
      <c r="BE102" s="160" t="str">
        <f>IF(BE100="","",VLOOKUP(BE100,【記載例】シフト記号表!$C$5:$Y$46,23,FALSE))</f>
        <v/>
      </c>
      <c r="BF102" s="1179">
        <f>IF($BI$3="計画",SUM(AA102:BB102),IF($BI$3="実績",SUM(AA102:BE102),""))</f>
        <v>42.999999999999993</v>
      </c>
      <c r="BG102" s="1180"/>
      <c r="BH102" s="1181">
        <f>IF($BI$3="計画",BF102/4,IF($BI$3="実績",(BF102/($BI$7/7)),""))</f>
        <v>10.749999999999998</v>
      </c>
      <c r="BI102" s="1182"/>
      <c r="BJ102" s="1146"/>
      <c r="BK102" s="1147"/>
      <c r="BL102" s="1147"/>
      <c r="BM102" s="1147"/>
      <c r="BN102" s="1148"/>
    </row>
    <row r="103" spans="2:66" ht="20.25" customHeight="1">
      <c r="B103" s="136"/>
      <c r="C103" s="1282"/>
      <c r="D103" s="1283"/>
      <c r="E103" s="1280"/>
      <c r="F103" s="1281"/>
      <c r="G103" s="1130"/>
      <c r="H103" s="1131"/>
      <c r="I103" s="124"/>
      <c r="J103" s="123"/>
      <c r="K103" s="124"/>
      <c r="L103" s="123"/>
      <c r="M103" s="1197"/>
      <c r="N103" s="1198"/>
      <c r="O103" s="1134"/>
      <c r="P103" s="1135"/>
      <c r="Q103" s="1135"/>
      <c r="R103" s="1131"/>
      <c r="S103" s="1201"/>
      <c r="T103" s="1202"/>
      <c r="U103" s="1203"/>
      <c r="V103" s="148" t="s">
        <v>123</v>
      </c>
      <c r="W103" s="147"/>
      <c r="X103" s="147"/>
      <c r="Y103" s="146"/>
      <c r="Z103" s="145"/>
      <c r="AA103" s="128"/>
      <c r="AB103" s="275"/>
      <c r="AC103" s="275"/>
      <c r="AD103" s="275"/>
      <c r="AE103" s="275"/>
      <c r="AF103" s="275"/>
      <c r="AG103" s="129"/>
      <c r="AH103" s="128"/>
      <c r="AI103" s="275"/>
      <c r="AJ103" s="275"/>
      <c r="AK103" s="275"/>
      <c r="AL103" s="275"/>
      <c r="AM103" s="275"/>
      <c r="AN103" s="129"/>
      <c r="AO103" s="128"/>
      <c r="AP103" s="275"/>
      <c r="AQ103" s="275"/>
      <c r="AR103" s="275"/>
      <c r="AS103" s="275"/>
      <c r="AT103" s="275"/>
      <c r="AU103" s="129"/>
      <c r="AV103" s="128"/>
      <c r="AW103" s="275"/>
      <c r="AX103" s="275"/>
      <c r="AY103" s="275"/>
      <c r="AZ103" s="275"/>
      <c r="BA103" s="275"/>
      <c r="BB103" s="129"/>
      <c r="BC103" s="128"/>
      <c r="BD103" s="275"/>
      <c r="BE103" s="274"/>
      <c r="BF103" s="1208"/>
      <c r="BG103" s="1209"/>
      <c r="BH103" s="1227"/>
      <c r="BI103" s="1228"/>
      <c r="BJ103" s="1225"/>
      <c r="BK103" s="1202"/>
      <c r="BL103" s="1202"/>
      <c r="BM103" s="1202"/>
      <c r="BN103" s="1226"/>
    </row>
    <row r="104" spans="2:66" ht="20.25" customHeight="1">
      <c r="B104" s="125">
        <f>B101+1</f>
        <v>29</v>
      </c>
      <c r="C104" s="1275"/>
      <c r="D104" s="1279"/>
      <c r="E104" s="1280"/>
      <c r="F104" s="1281"/>
      <c r="G104" s="1130"/>
      <c r="H104" s="1131"/>
      <c r="I104" s="124"/>
      <c r="J104" s="123"/>
      <c r="K104" s="124"/>
      <c r="L104" s="123"/>
      <c r="M104" s="1132"/>
      <c r="N104" s="1133"/>
      <c r="O104" s="1134"/>
      <c r="P104" s="1135"/>
      <c r="Q104" s="1135"/>
      <c r="R104" s="1131"/>
      <c r="S104" s="1204"/>
      <c r="T104" s="1144"/>
      <c r="U104" s="1205"/>
      <c r="V104" s="122" t="s">
        <v>122</v>
      </c>
      <c r="W104" s="121"/>
      <c r="X104" s="121"/>
      <c r="Y104" s="120"/>
      <c r="Z104" s="119"/>
      <c r="AA104" s="117" t="str">
        <f>IF(AA103="","",VLOOKUP(AA103,【記載例】シフト記号表!$C$5:$W$46,21,FALSE))</f>
        <v/>
      </c>
      <c r="AB104" s="116" t="str">
        <f>IF(AB103="","",VLOOKUP(AB103,【記載例】シフト記号表!$C$5:$W$46,21,FALSE))</f>
        <v/>
      </c>
      <c r="AC104" s="116" t="str">
        <f>IF(AC103="","",VLOOKUP(AC103,【記載例】シフト記号表!$C$5:$W$46,21,FALSE))</f>
        <v/>
      </c>
      <c r="AD104" s="116" t="str">
        <f>IF(AD103="","",VLOOKUP(AD103,【記載例】シフト記号表!$C$5:$W$46,21,FALSE))</f>
        <v/>
      </c>
      <c r="AE104" s="116" t="str">
        <f>IF(AE103="","",VLOOKUP(AE103,【記載例】シフト記号表!$C$5:$W$46,21,FALSE))</f>
        <v/>
      </c>
      <c r="AF104" s="116" t="str">
        <f>IF(AF103="","",VLOOKUP(AF103,【記載例】シフト記号表!$C$5:$W$46,21,FALSE))</f>
        <v/>
      </c>
      <c r="AG104" s="118" t="str">
        <f>IF(AG103="","",VLOOKUP(AG103,【記載例】シフト記号表!$C$5:$W$46,21,FALSE))</f>
        <v/>
      </c>
      <c r="AH104" s="117" t="str">
        <f>IF(AH103="","",VLOOKUP(AH103,【記載例】シフト記号表!$C$5:$W$46,21,FALSE))</f>
        <v/>
      </c>
      <c r="AI104" s="116" t="str">
        <f>IF(AI103="","",VLOOKUP(AI103,【記載例】シフト記号表!$C$5:$W$46,21,FALSE))</f>
        <v/>
      </c>
      <c r="AJ104" s="116" t="str">
        <f>IF(AJ103="","",VLOOKUP(AJ103,【記載例】シフト記号表!$C$5:$W$46,21,FALSE))</f>
        <v/>
      </c>
      <c r="AK104" s="116" t="str">
        <f>IF(AK103="","",VLOOKUP(AK103,【記載例】シフト記号表!$C$5:$W$46,21,FALSE))</f>
        <v/>
      </c>
      <c r="AL104" s="116" t="str">
        <f>IF(AL103="","",VLOOKUP(AL103,【記載例】シフト記号表!$C$5:$W$46,21,FALSE))</f>
        <v/>
      </c>
      <c r="AM104" s="116" t="str">
        <f>IF(AM103="","",VLOOKUP(AM103,【記載例】シフト記号表!$C$5:$W$46,21,FALSE))</f>
        <v/>
      </c>
      <c r="AN104" s="118" t="str">
        <f>IF(AN103="","",VLOOKUP(AN103,【記載例】シフト記号表!$C$5:$W$46,21,FALSE))</f>
        <v/>
      </c>
      <c r="AO104" s="117" t="str">
        <f>IF(AO103="","",VLOOKUP(AO103,【記載例】シフト記号表!$C$5:$W$46,21,FALSE))</f>
        <v/>
      </c>
      <c r="AP104" s="116" t="str">
        <f>IF(AP103="","",VLOOKUP(AP103,【記載例】シフト記号表!$C$5:$W$46,21,FALSE))</f>
        <v/>
      </c>
      <c r="AQ104" s="116" t="str">
        <f>IF(AQ103="","",VLOOKUP(AQ103,【記載例】シフト記号表!$C$5:$W$46,21,FALSE))</f>
        <v/>
      </c>
      <c r="AR104" s="116" t="str">
        <f>IF(AR103="","",VLOOKUP(AR103,【記載例】シフト記号表!$C$5:$W$46,21,FALSE))</f>
        <v/>
      </c>
      <c r="AS104" s="116" t="str">
        <f>IF(AS103="","",VLOOKUP(AS103,【記載例】シフト記号表!$C$5:$W$46,21,FALSE))</f>
        <v/>
      </c>
      <c r="AT104" s="116" t="str">
        <f>IF(AT103="","",VLOOKUP(AT103,【記載例】シフト記号表!$C$5:$W$46,21,FALSE))</f>
        <v/>
      </c>
      <c r="AU104" s="118" t="str">
        <f>IF(AU103="","",VLOOKUP(AU103,【記載例】シフト記号表!$C$5:$W$46,21,FALSE))</f>
        <v/>
      </c>
      <c r="AV104" s="117" t="str">
        <f>IF(AV103="","",VLOOKUP(AV103,【記載例】シフト記号表!$C$5:$W$46,21,FALSE))</f>
        <v/>
      </c>
      <c r="AW104" s="116" t="str">
        <f>IF(AW103="","",VLOOKUP(AW103,【記載例】シフト記号表!$C$5:$W$46,21,FALSE))</f>
        <v/>
      </c>
      <c r="AX104" s="116" t="str">
        <f>IF(AX103="","",VLOOKUP(AX103,【記載例】シフト記号表!$C$5:$W$46,21,FALSE))</f>
        <v/>
      </c>
      <c r="AY104" s="116" t="str">
        <f>IF(AY103="","",VLOOKUP(AY103,【記載例】シフト記号表!$C$5:$W$46,21,FALSE))</f>
        <v/>
      </c>
      <c r="AZ104" s="116" t="str">
        <f>IF(AZ103="","",VLOOKUP(AZ103,【記載例】シフト記号表!$C$5:$W$46,21,FALSE))</f>
        <v/>
      </c>
      <c r="BA104" s="116" t="str">
        <f>IF(BA103="","",VLOOKUP(BA103,【記載例】シフト記号表!$C$5:$W$46,21,FALSE))</f>
        <v/>
      </c>
      <c r="BB104" s="118" t="str">
        <f>IF(BB103="","",VLOOKUP(BB103,【記載例】シフト記号表!$C$5:$W$46,21,FALSE))</f>
        <v/>
      </c>
      <c r="BC104" s="117" t="str">
        <f>IF(BC103="","",VLOOKUP(BC103,【記載例】シフト記号表!$C$5:$W$46,21,FALSE))</f>
        <v/>
      </c>
      <c r="BD104" s="116" t="str">
        <f>IF(BD103="","",VLOOKUP(BD103,【記載例】シフト記号表!$C$5:$W$46,21,FALSE))</f>
        <v/>
      </c>
      <c r="BE104" s="273" t="str">
        <f>IF(BE103="","",VLOOKUP(BE103,【記載例】シフト記号表!$C$5:$W$46,21,FALSE))</f>
        <v/>
      </c>
      <c r="BF104" s="1136">
        <f>IF($BI$3="計画",SUM(AA104:BB104),IF($BI$3="実績",SUM(AA104:BE104),""))</f>
        <v>0</v>
      </c>
      <c r="BG104" s="1137"/>
      <c r="BH104" s="1138">
        <f>IF($BI$3="計画",BF104/4,IF($BI$3="実績",(BF104/($BI$7/7)),""))</f>
        <v>0</v>
      </c>
      <c r="BI104" s="1139"/>
      <c r="BJ104" s="1143"/>
      <c r="BK104" s="1144"/>
      <c r="BL104" s="1144"/>
      <c r="BM104" s="1144"/>
      <c r="BN104" s="1145"/>
    </row>
    <row r="105" spans="2:66" ht="20.25" customHeight="1">
      <c r="B105" s="144"/>
      <c r="C105" s="1275"/>
      <c r="D105" s="1279"/>
      <c r="E105" s="1280"/>
      <c r="F105" s="1281"/>
      <c r="G105" s="1105"/>
      <c r="H105" s="1106"/>
      <c r="I105" s="1107">
        <f>G104</f>
        <v>0</v>
      </c>
      <c r="J105" s="1106"/>
      <c r="K105" s="1107">
        <f>M104</f>
        <v>0</v>
      </c>
      <c r="L105" s="1106"/>
      <c r="M105" s="1214"/>
      <c r="N105" s="1215"/>
      <c r="O105" s="1216"/>
      <c r="P105" s="1217"/>
      <c r="Q105" s="1217"/>
      <c r="R105" s="1218"/>
      <c r="S105" s="1206"/>
      <c r="T105" s="1147"/>
      <c r="U105" s="1207"/>
      <c r="V105" s="143" t="s">
        <v>121</v>
      </c>
      <c r="W105" s="142"/>
      <c r="X105" s="142"/>
      <c r="Y105" s="141"/>
      <c r="Z105" s="140"/>
      <c r="AA105" s="138" t="str">
        <f>IF(AA103="","",VLOOKUP(AA103,【記載例】シフト記号表!$C$5:$Y$46,23,FALSE))</f>
        <v/>
      </c>
      <c r="AB105" s="137" t="str">
        <f>IF(AB103="","",VLOOKUP(AB103,【記載例】シフト記号表!$C$5:$Y$46,23,FALSE))</f>
        <v/>
      </c>
      <c r="AC105" s="137" t="str">
        <f>IF(AC103="","",VLOOKUP(AC103,【記載例】シフト記号表!$C$5:$Y$46,23,FALSE))</f>
        <v/>
      </c>
      <c r="AD105" s="137" t="str">
        <f>IF(AD103="","",VLOOKUP(AD103,【記載例】シフト記号表!$C$5:$Y$46,23,FALSE))</f>
        <v/>
      </c>
      <c r="AE105" s="137" t="str">
        <f>IF(AE103="","",VLOOKUP(AE103,【記載例】シフト記号表!$C$5:$Y$46,23,FALSE))</f>
        <v/>
      </c>
      <c r="AF105" s="137" t="str">
        <f>IF(AF103="","",VLOOKUP(AF103,【記載例】シフト記号表!$C$5:$Y$46,23,FALSE))</f>
        <v/>
      </c>
      <c r="AG105" s="139" t="str">
        <f>IF(AG103="","",VLOOKUP(AG103,【記載例】シフト記号表!$C$5:$Y$46,23,FALSE))</f>
        <v/>
      </c>
      <c r="AH105" s="138" t="str">
        <f>IF(AH103="","",VLOOKUP(AH103,【記載例】シフト記号表!$C$5:$Y$46,23,FALSE))</f>
        <v/>
      </c>
      <c r="AI105" s="137" t="str">
        <f>IF(AI103="","",VLOOKUP(AI103,【記載例】シフト記号表!$C$5:$Y$46,23,FALSE))</f>
        <v/>
      </c>
      <c r="AJ105" s="137" t="str">
        <f>IF(AJ103="","",VLOOKUP(AJ103,【記載例】シフト記号表!$C$5:$Y$46,23,FALSE))</f>
        <v/>
      </c>
      <c r="AK105" s="137" t="str">
        <f>IF(AK103="","",VLOOKUP(AK103,【記載例】シフト記号表!$C$5:$Y$46,23,FALSE))</f>
        <v/>
      </c>
      <c r="AL105" s="137" t="str">
        <f>IF(AL103="","",VLOOKUP(AL103,【記載例】シフト記号表!$C$5:$Y$46,23,FALSE))</f>
        <v/>
      </c>
      <c r="AM105" s="137" t="str">
        <f>IF(AM103="","",VLOOKUP(AM103,【記載例】シフト記号表!$C$5:$Y$46,23,FALSE))</f>
        <v/>
      </c>
      <c r="AN105" s="139" t="str">
        <f>IF(AN103="","",VLOOKUP(AN103,【記載例】シフト記号表!$C$5:$Y$46,23,FALSE))</f>
        <v/>
      </c>
      <c r="AO105" s="138" t="str">
        <f>IF(AO103="","",VLOOKUP(AO103,【記載例】シフト記号表!$C$5:$Y$46,23,FALSE))</f>
        <v/>
      </c>
      <c r="AP105" s="137" t="str">
        <f>IF(AP103="","",VLOOKUP(AP103,【記載例】シフト記号表!$C$5:$Y$46,23,FALSE))</f>
        <v/>
      </c>
      <c r="AQ105" s="137" t="str">
        <f>IF(AQ103="","",VLOOKUP(AQ103,【記載例】シフト記号表!$C$5:$Y$46,23,FALSE))</f>
        <v/>
      </c>
      <c r="AR105" s="137" t="str">
        <f>IF(AR103="","",VLOOKUP(AR103,【記載例】シフト記号表!$C$5:$Y$46,23,FALSE))</f>
        <v/>
      </c>
      <c r="AS105" s="137" t="str">
        <f>IF(AS103="","",VLOOKUP(AS103,【記載例】シフト記号表!$C$5:$Y$46,23,FALSE))</f>
        <v/>
      </c>
      <c r="AT105" s="137" t="str">
        <f>IF(AT103="","",VLOOKUP(AT103,【記載例】シフト記号表!$C$5:$Y$46,23,FALSE))</f>
        <v/>
      </c>
      <c r="AU105" s="139" t="str">
        <f>IF(AU103="","",VLOOKUP(AU103,【記載例】シフト記号表!$C$5:$Y$46,23,FALSE))</f>
        <v/>
      </c>
      <c r="AV105" s="138" t="str">
        <f>IF(AV103="","",VLOOKUP(AV103,【記載例】シフト記号表!$C$5:$Y$46,23,FALSE))</f>
        <v/>
      </c>
      <c r="AW105" s="137" t="str">
        <f>IF(AW103="","",VLOOKUP(AW103,【記載例】シフト記号表!$C$5:$Y$46,23,FALSE))</f>
        <v/>
      </c>
      <c r="AX105" s="137" t="str">
        <f>IF(AX103="","",VLOOKUP(AX103,【記載例】シフト記号表!$C$5:$Y$46,23,FALSE))</f>
        <v/>
      </c>
      <c r="AY105" s="137" t="str">
        <f>IF(AY103="","",VLOOKUP(AY103,【記載例】シフト記号表!$C$5:$Y$46,23,FALSE))</f>
        <v/>
      </c>
      <c r="AZ105" s="137" t="str">
        <f>IF(AZ103="","",VLOOKUP(AZ103,【記載例】シフト記号表!$C$5:$Y$46,23,FALSE))</f>
        <v/>
      </c>
      <c r="BA105" s="137" t="str">
        <f>IF(BA103="","",VLOOKUP(BA103,【記載例】シフト記号表!$C$5:$Y$46,23,FALSE))</f>
        <v/>
      </c>
      <c r="BB105" s="139" t="str">
        <f>IF(BB103="","",VLOOKUP(BB103,【記載例】シフト記号表!$C$5:$Y$46,23,FALSE))</f>
        <v/>
      </c>
      <c r="BC105" s="138" t="str">
        <f>IF(BC103="","",VLOOKUP(BC103,【記載例】シフト記号表!$C$5:$Y$46,23,FALSE))</f>
        <v/>
      </c>
      <c r="BD105" s="137" t="str">
        <f>IF(BD103="","",VLOOKUP(BD103,【記載例】シフト記号表!$C$5:$Y$46,23,FALSE))</f>
        <v/>
      </c>
      <c r="BE105" s="160" t="str">
        <f>IF(BE103="","",VLOOKUP(BE103,【記載例】シフト記号表!$C$5:$Y$46,23,FALSE))</f>
        <v/>
      </c>
      <c r="BF105" s="1179">
        <f>IF($BI$3="計画",SUM(AA105:BB105),IF($BI$3="実績",SUM(AA105:BE105),""))</f>
        <v>0</v>
      </c>
      <c r="BG105" s="1180"/>
      <c r="BH105" s="1181">
        <f>IF($BI$3="計画",BF105/4,IF($BI$3="実績",(BF105/($BI$7/7)),""))</f>
        <v>0</v>
      </c>
      <c r="BI105" s="1182"/>
      <c r="BJ105" s="1146"/>
      <c r="BK105" s="1147"/>
      <c r="BL105" s="1147"/>
      <c r="BM105" s="1147"/>
      <c r="BN105" s="1148"/>
    </row>
    <row r="106" spans="2:66" ht="20.25" customHeight="1">
      <c r="B106" s="136"/>
      <c r="C106" s="1282"/>
      <c r="D106" s="1283"/>
      <c r="E106" s="1280"/>
      <c r="F106" s="1281"/>
      <c r="G106" s="1130"/>
      <c r="H106" s="1131"/>
      <c r="I106" s="124"/>
      <c r="J106" s="123"/>
      <c r="K106" s="124"/>
      <c r="L106" s="123"/>
      <c r="M106" s="1197"/>
      <c r="N106" s="1198"/>
      <c r="O106" s="1134"/>
      <c r="P106" s="1135"/>
      <c r="Q106" s="1135"/>
      <c r="R106" s="1131"/>
      <c r="S106" s="1201"/>
      <c r="T106" s="1202"/>
      <c r="U106" s="1203"/>
      <c r="V106" s="148" t="s">
        <v>123</v>
      </c>
      <c r="W106" s="147"/>
      <c r="X106" s="147"/>
      <c r="Y106" s="146"/>
      <c r="Z106" s="145"/>
      <c r="AA106" s="128"/>
      <c r="AB106" s="275"/>
      <c r="AC106" s="275"/>
      <c r="AD106" s="275"/>
      <c r="AE106" s="275"/>
      <c r="AF106" s="275"/>
      <c r="AG106" s="129"/>
      <c r="AH106" s="128"/>
      <c r="AI106" s="275"/>
      <c r="AJ106" s="275"/>
      <c r="AK106" s="275"/>
      <c r="AL106" s="275"/>
      <c r="AM106" s="275"/>
      <c r="AN106" s="129"/>
      <c r="AO106" s="128"/>
      <c r="AP106" s="275"/>
      <c r="AQ106" s="275"/>
      <c r="AR106" s="275"/>
      <c r="AS106" s="275"/>
      <c r="AT106" s="275"/>
      <c r="AU106" s="129"/>
      <c r="AV106" s="128"/>
      <c r="AW106" s="275"/>
      <c r="AX106" s="275"/>
      <c r="AY106" s="275"/>
      <c r="AZ106" s="275"/>
      <c r="BA106" s="275"/>
      <c r="BB106" s="129"/>
      <c r="BC106" s="128"/>
      <c r="BD106" s="275"/>
      <c r="BE106" s="274"/>
      <c r="BF106" s="1208"/>
      <c r="BG106" s="1209"/>
      <c r="BH106" s="1227"/>
      <c r="BI106" s="1228"/>
      <c r="BJ106" s="1225"/>
      <c r="BK106" s="1202"/>
      <c r="BL106" s="1202"/>
      <c r="BM106" s="1202"/>
      <c r="BN106" s="1226"/>
    </row>
    <row r="107" spans="2:66" ht="20.25" customHeight="1">
      <c r="B107" s="125">
        <f>B104+1</f>
        <v>30</v>
      </c>
      <c r="C107" s="1275"/>
      <c r="D107" s="1279"/>
      <c r="E107" s="1280"/>
      <c r="F107" s="1281"/>
      <c r="G107" s="1130"/>
      <c r="H107" s="1131"/>
      <c r="I107" s="124"/>
      <c r="J107" s="123"/>
      <c r="K107" s="124"/>
      <c r="L107" s="123"/>
      <c r="M107" s="1132"/>
      <c r="N107" s="1133"/>
      <c r="O107" s="1134"/>
      <c r="P107" s="1135"/>
      <c r="Q107" s="1135"/>
      <c r="R107" s="1131"/>
      <c r="S107" s="1204"/>
      <c r="T107" s="1144"/>
      <c r="U107" s="1205"/>
      <c r="V107" s="122" t="s">
        <v>122</v>
      </c>
      <c r="W107" s="121"/>
      <c r="X107" s="121"/>
      <c r="Y107" s="120"/>
      <c r="Z107" s="119"/>
      <c r="AA107" s="117" t="str">
        <f>IF(AA106="","",VLOOKUP(AA106,【記載例】シフト記号表!$C$5:$W$46,21,FALSE))</f>
        <v/>
      </c>
      <c r="AB107" s="116" t="str">
        <f>IF(AB106="","",VLOOKUP(AB106,【記載例】シフト記号表!$C$5:$W$46,21,FALSE))</f>
        <v/>
      </c>
      <c r="AC107" s="116" t="str">
        <f>IF(AC106="","",VLOOKUP(AC106,【記載例】シフト記号表!$C$5:$W$46,21,FALSE))</f>
        <v/>
      </c>
      <c r="AD107" s="116" t="str">
        <f>IF(AD106="","",VLOOKUP(AD106,【記載例】シフト記号表!$C$5:$W$46,21,FALSE))</f>
        <v/>
      </c>
      <c r="AE107" s="116" t="str">
        <f>IF(AE106="","",VLOOKUP(AE106,【記載例】シフト記号表!$C$5:$W$46,21,FALSE))</f>
        <v/>
      </c>
      <c r="AF107" s="116" t="str">
        <f>IF(AF106="","",VLOOKUP(AF106,【記載例】シフト記号表!$C$5:$W$46,21,FALSE))</f>
        <v/>
      </c>
      <c r="AG107" s="118" t="str">
        <f>IF(AG106="","",VLOOKUP(AG106,【記載例】シフト記号表!$C$5:$W$46,21,FALSE))</f>
        <v/>
      </c>
      <c r="AH107" s="117" t="str">
        <f>IF(AH106="","",VLOOKUP(AH106,【記載例】シフト記号表!$C$5:$W$46,21,FALSE))</f>
        <v/>
      </c>
      <c r="AI107" s="116" t="str">
        <f>IF(AI106="","",VLOOKUP(AI106,【記載例】シフト記号表!$C$5:$W$46,21,FALSE))</f>
        <v/>
      </c>
      <c r="AJ107" s="116" t="str">
        <f>IF(AJ106="","",VLOOKUP(AJ106,【記載例】シフト記号表!$C$5:$W$46,21,FALSE))</f>
        <v/>
      </c>
      <c r="AK107" s="116" t="str">
        <f>IF(AK106="","",VLOOKUP(AK106,【記載例】シフト記号表!$C$5:$W$46,21,FALSE))</f>
        <v/>
      </c>
      <c r="AL107" s="116" t="str">
        <f>IF(AL106="","",VLOOKUP(AL106,【記載例】シフト記号表!$C$5:$W$46,21,FALSE))</f>
        <v/>
      </c>
      <c r="AM107" s="116" t="str">
        <f>IF(AM106="","",VLOOKUP(AM106,【記載例】シフト記号表!$C$5:$W$46,21,FALSE))</f>
        <v/>
      </c>
      <c r="AN107" s="118" t="str">
        <f>IF(AN106="","",VLOOKUP(AN106,【記載例】シフト記号表!$C$5:$W$46,21,FALSE))</f>
        <v/>
      </c>
      <c r="AO107" s="117" t="str">
        <f>IF(AO106="","",VLOOKUP(AO106,【記載例】シフト記号表!$C$5:$W$46,21,FALSE))</f>
        <v/>
      </c>
      <c r="AP107" s="116" t="str">
        <f>IF(AP106="","",VLOOKUP(AP106,【記載例】シフト記号表!$C$5:$W$46,21,FALSE))</f>
        <v/>
      </c>
      <c r="AQ107" s="116" t="str">
        <f>IF(AQ106="","",VLOOKUP(AQ106,【記載例】シフト記号表!$C$5:$W$46,21,FALSE))</f>
        <v/>
      </c>
      <c r="AR107" s="116" t="str">
        <f>IF(AR106="","",VLOOKUP(AR106,【記載例】シフト記号表!$C$5:$W$46,21,FALSE))</f>
        <v/>
      </c>
      <c r="AS107" s="116" t="str">
        <f>IF(AS106="","",VLOOKUP(AS106,【記載例】シフト記号表!$C$5:$W$46,21,FALSE))</f>
        <v/>
      </c>
      <c r="AT107" s="116" t="str">
        <f>IF(AT106="","",VLOOKUP(AT106,【記載例】シフト記号表!$C$5:$W$46,21,FALSE))</f>
        <v/>
      </c>
      <c r="AU107" s="118" t="str">
        <f>IF(AU106="","",VLOOKUP(AU106,【記載例】シフト記号表!$C$5:$W$46,21,FALSE))</f>
        <v/>
      </c>
      <c r="AV107" s="117" t="str">
        <f>IF(AV106="","",VLOOKUP(AV106,【記載例】シフト記号表!$C$5:$W$46,21,FALSE))</f>
        <v/>
      </c>
      <c r="AW107" s="116" t="str">
        <f>IF(AW106="","",VLOOKUP(AW106,【記載例】シフト記号表!$C$5:$W$46,21,FALSE))</f>
        <v/>
      </c>
      <c r="AX107" s="116" t="str">
        <f>IF(AX106="","",VLOOKUP(AX106,【記載例】シフト記号表!$C$5:$W$46,21,FALSE))</f>
        <v/>
      </c>
      <c r="AY107" s="116" t="str">
        <f>IF(AY106="","",VLOOKUP(AY106,【記載例】シフト記号表!$C$5:$W$46,21,FALSE))</f>
        <v/>
      </c>
      <c r="AZ107" s="116" t="str">
        <f>IF(AZ106="","",VLOOKUP(AZ106,【記載例】シフト記号表!$C$5:$W$46,21,FALSE))</f>
        <v/>
      </c>
      <c r="BA107" s="116" t="str">
        <f>IF(BA106="","",VLOOKUP(BA106,【記載例】シフト記号表!$C$5:$W$46,21,FALSE))</f>
        <v/>
      </c>
      <c r="BB107" s="118" t="str">
        <f>IF(BB106="","",VLOOKUP(BB106,【記載例】シフト記号表!$C$5:$W$46,21,FALSE))</f>
        <v/>
      </c>
      <c r="BC107" s="117" t="str">
        <f>IF(BC106="","",VLOOKUP(BC106,【記載例】シフト記号表!$C$5:$W$46,21,FALSE))</f>
        <v/>
      </c>
      <c r="BD107" s="116" t="str">
        <f>IF(BD106="","",VLOOKUP(BD106,【記載例】シフト記号表!$C$5:$W$46,21,FALSE))</f>
        <v/>
      </c>
      <c r="BE107" s="273" t="str">
        <f>IF(BE106="","",VLOOKUP(BE106,【記載例】シフト記号表!$C$5:$W$46,21,FALSE))</f>
        <v/>
      </c>
      <c r="BF107" s="1136">
        <f>IF($BI$3="計画",SUM(AA107:BB107),IF($BI$3="実績",SUM(AA107:BE107),""))</f>
        <v>0</v>
      </c>
      <c r="BG107" s="1137"/>
      <c r="BH107" s="1138">
        <f>IF($BI$3="計画",BF107/4,IF($BI$3="実績",(BF107/($BI$7/7)),""))</f>
        <v>0</v>
      </c>
      <c r="BI107" s="1139"/>
      <c r="BJ107" s="1143"/>
      <c r="BK107" s="1144"/>
      <c r="BL107" s="1144"/>
      <c r="BM107" s="1144"/>
      <c r="BN107" s="1145"/>
    </row>
    <row r="108" spans="2:66" ht="20.25" customHeight="1">
      <c r="B108" s="144"/>
      <c r="C108" s="1275"/>
      <c r="D108" s="1279"/>
      <c r="E108" s="1280"/>
      <c r="F108" s="1281"/>
      <c r="G108" s="1105"/>
      <c r="H108" s="1106"/>
      <c r="I108" s="1107">
        <f>G107</f>
        <v>0</v>
      </c>
      <c r="J108" s="1106"/>
      <c r="K108" s="1107">
        <f>M107</f>
        <v>0</v>
      </c>
      <c r="L108" s="1106"/>
      <c r="M108" s="1214"/>
      <c r="N108" s="1215"/>
      <c r="O108" s="1216"/>
      <c r="P108" s="1217"/>
      <c r="Q108" s="1217"/>
      <c r="R108" s="1218"/>
      <c r="S108" s="1206"/>
      <c r="T108" s="1147"/>
      <c r="U108" s="1207"/>
      <c r="V108" s="143" t="s">
        <v>121</v>
      </c>
      <c r="W108" s="142"/>
      <c r="X108" s="142"/>
      <c r="Y108" s="141"/>
      <c r="Z108" s="140"/>
      <c r="AA108" s="138" t="str">
        <f>IF(AA106="","",VLOOKUP(AA106,【記載例】シフト記号表!$C$5:$Y$46,23,FALSE))</f>
        <v/>
      </c>
      <c r="AB108" s="137" t="str">
        <f>IF(AB106="","",VLOOKUP(AB106,【記載例】シフト記号表!$C$5:$Y$46,23,FALSE))</f>
        <v/>
      </c>
      <c r="AC108" s="137" t="str">
        <f>IF(AC106="","",VLOOKUP(AC106,【記載例】シフト記号表!$C$5:$Y$46,23,FALSE))</f>
        <v/>
      </c>
      <c r="AD108" s="137" t="str">
        <f>IF(AD106="","",VLOOKUP(AD106,【記載例】シフト記号表!$C$5:$Y$46,23,FALSE))</f>
        <v/>
      </c>
      <c r="AE108" s="137" t="str">
        <f>IF(AE106="","",VLOOKUP(AE106,【記載例】シフト記号表!$C$5:$Y$46,23,FALSE))</f>
        <v/>
      </c>
      <c r="AF108" s="137" t="str">
        <f>IF(AF106="","",VLOOKUP(AF106,【記載例】シフト記号表!$C$5:$Y$46,23,FALSE))</f>
        <v/>
      </c>
      <c r="AG108" s="139" t="str">
        <f>IF(AG106="","",VLOOKUP(AG106,【記載例】シフト記号表!$C$5:$Y$46,23,FALSE))</f>
        <v/>
      </c>
      <c r="AH108" s="138" t="str">
        <f>IF(AH106="","",VLOOKUP(AH106,【記載例】シフト記号表!$C$5:$Y$46,23,FALSE))</f>
        <v/>
      </c>
      <c r="AI108" s="137" t="str">
        <f>IF(AI106="","",VLOOKUP(AI106,【記載例】シフト記号表!$C$5:$Y$46,23,FALSE))</f>
        <v/>
      </c>
      <c r="AJ108" s="137" t="str">
        <f>IF(AJ106="","",VLOOKUP(AJ106,【記載例】シフト記号表!$C$5:$Y$46,23,FALSE))</f>
        <v/>
      </c>
      <c r="AK108" s="137" t="str">
        <f>IF(AK106="","",VLOOKUP(AK106,【記載例】シフト記号表!$C$5:$Y$46,23,FALSE))</f>
        <v/>
      </c>
      <c r="AL108" s="137" t="str">
        <f>IF(AL106="","",VLOOKUP(AL106,【記載例】シフト記号表!$C$5:$Y$46,23,FALSE))</f>
        <v/>
      </c>
      <c r="AM108" s="137" t="str">
        <f>IF(AM106="","",VLOOKUP(AM106,【記載例】シフト記号表!$C$5:$Y$46,23,FALSE))</f>
        <v/>
      </c>
      <c r="AN108" s="139" t="str">
        <f>IF(AN106="","",VLOOKUP(AN106,【記載例】シフト記号表!$C$5:$Y$46,23,FALSE))</f>
        <v/>
      </c>
      <c r="AO108" s="138" t="str">
        <f>IF(AO106="","",VLOOKUP(AO106,【記載例】シフト記号表!$C$5:$Y$46,23,FALSE))</f>
        <v/>
      </c>
      <c r="AP108" s="137" t="str">
        <f>IF(AP106="","",VLOOKUP(AP106,【記載例】シフト記号表!$C$5:$Y$46,23,FALSE))</f>
        <v/>
      </c>
      <c r="AQ108" s="137" t="str">
        <f>IF(AQ106="","",VLOOKUP(AQ106,【記載例】シフト記号表!$C$5:$Y$46,23,FALSE))</f>
        <v/>
      </c>
      <c r="AR108" s="137" t="str">
        <f>IF(AR106="","",VLOOKUP(AR106,【記載例】シフト記号表!$C$5:$Y$46,23,FALSE))</f>
        <v/>
      </c>
      <c r="AS108" s="137" t="str">
        <f>IF(AS106="","",VLOOKUP(AS106,【記載例】シフト記号表!$C$5:$Y$46,23,FALSE))</f>
        <v/>
      </c>
      <c r="AT108" s="137" t="str">
        <f>IF(AT106="","",VLOOKUP(AT106,【記載例】シフト記号表!$C$5:$Y$46,23,FALSE))</f>
        <v/>
      </c>
      <c r="AU108" s="139" t="str">
        <f>IF(AU106="","",VLOOKUP(AU106,【記載例】シフト記号表!$C$5:$Y$46,23,FALSE))</f>
        <v/>
      </c>
      <c r="AV108" s="138" t="str">
        <f>IF(AV106="","",VLOOKUP(AV106,【記載例】シフト記号表!$C$5:$Y$46,23,FALSE))</f>
        <v/>
      </c>
      <c r="AW108" s="137" t="str">
        <f>IF(AW106="","",VLOOKUP(AW106,【記載例】シフト記号表!$C$5:$Y$46,23,FALSE))</f>
        <v/>
      </c>
      <c r="AX108" s="137" t="str">
        <f>IF(AX106="","",VLOOKUP(AX106,【記載例】シフト記号表!$C$5:$Y$46,23,FALSE))</f>
        <v/>
      </c>
      <c r="AY108" s="137" t="str">
        <f>IF(AY106="","",VLOOKUP(AY106,【記載例】シフト記号表!$C$5:$Y$46,23,FALSE))</f>
        <v/>
      </c>
      <c r="AZ108" s="137" t="str">
        <f>IF(AZ106="","",VLOOKUP(AZ106,【記載例】シフト記号表!$C$5:$Y$46,23,FALSE))</f>
        <v/>
      </c>
      <c r="BA108" s="137" t="str">
        <f>IF(BA106="","",VLOOKUP(BA106,【記載例】シフト記号表!$C$5:$Y$46,23,FALSE))</f>
        <v/>
      </c>
      <c r="BB108" s="139" t="str">
        <f>IF(BB106="","",VLOOKUP(BB106,【記載例】シフト記号表!$C$5:$Y$46,23,FALSE))</f>
        <v/>
      </c>
      <c r="BC108" s="138" t="str">
        <f>IF(BC106="","",VLOOKUP(BC106,【記載例】シフト記号表!$C$5:$Y$46,23,FALSE))</f>
        <v/>
      </c>
      <c r="BD108" s="137" t="str">
        <f>IF(BD106="","",VLOOKUP(BD106,【記載例】シフト記号表!$C$5:$Y$46,23,FALSE))</f>
        <v/>
      </c>
      <c r="BE108" s="160" t="str">
        <f>IF(BE106="","",VLOOKUP(BE106,【記載例】シフト記号表!$C$5:$Y$46,23,FALSE))</f>
        <v/>
      </c>
      <c r="BF108" s="1179">
        <f>IF($BI$3="計画",SUM(AA108:BB108),IF($BI$3="実績",SUM(AA108:BE108),""))</f>
        <v>0</v>
      </c>
      <c r="BG108" s="1180"/>
      <c r="BH108" s="1181">
        <f>IF($BI$3="計画",BF108/4,IF($BI$3="実績",(BF108/($BI$7/7)),""))</f>
        <v>0</v>
      </c>
      <c r="BI108" s="1182"/>
      <c r="BJ108" s="1146"/>
      <c r="BK108" s="1147"/>
      <c r="BL108" s="1147"/>
      <c r="BM108" s="1147"/>
      <c r="BN108" s="1148"/>
    </row>
    <row r="109" spans="2:66" ht="20.25" customHeight="1">
      <c r="B109" s="136"/>
      <c r="C109" s="1282"/>
      <c r="D109" s="1283"/>
      <c r="E109" s="1280"/>
      <c r="F109" s="1281"/>
      <c r="G109" s="1130"/>
      <c r="H109" s="1131"/>
      <c r="I109" s="124"/>
      <c r="J109" s="123"/>
      <c r="K109" s="124"/>
      <c r="L109" s="123"/>
      <c r="M109" s="1197"/>
      <c r="N109" s="1198"/>
      <c r="O109" s="1134"/>
      <c r="P109" s="1135"/>
      <c r="Q109" s="1135"/>
      <c r="R109" s="1131"/>
      <c r="S109" s="1201"/>
      <c r="T109" s="1202"/>
      <c r="U109" s="1203"/>
      <c r="V109" s="148" t="s">
        <v>123</v>
      </c>
      <c r="W109" s="147"/>
      <c r="X109" s="147"/>
      <c r="Y109" s="146"/>
      <c r="Z109" s="145"/>
      <c r="AA109" s="128"/>
      <c r="AB109" s="275"/>
      <c r="AC109" s="275"/>
      <c r="AD109" s="275"/>
      <c r="AE109" s="275"/>
      <c r="AF109" s="275"/>
      <c r="AG109" s="129"/>
      <c r="AH109" s="128"/>
      <c r="AI109" s="275"/>
      <c r="AJ109" s="275"/>
      <c r="AK109" s="275"/>
      <c r="AL109" s="275"/>
      <c r="AM109" s="275"/>
      <c r="AN109" s="129"/>
      <c r="AO109" s="128"/>
      <c r="AP109" s="275"/>
      <c r="AQ109" s="275"/>
      <c r="AR109" s="275"/>
      <c r="AS109" s="275"/>
      <c r="AT109" s="275"/>
      <c r="AU109" s="129"/>
      <c r="AV109" s="128"/>
      <c r="AW109" s="275"/>
      <c r="AX109" s="275"/>
      <c r="AY109" s="275"/>
      <c r="AZ109" s="275"/>
      <c r="BA109" s="275"/>
      <c r="BB109" s="129"/>
      <c r="BC109" s="128"/>
      <c r="BD109" s="275"/>
      <c r="BE109" s="274"/>
      <c r="BF109" s="1208"/>
      <c r="BG109" s="1209"/>
      <c r="BH109" s="1227"/>
      <c r="BI109" s="1228"/>
      <c r="BJ109" s="1225"/>
      <c r="BK109" s="1202"/>
      <c r="BL109" s="1202"/>
      <c r="BM109" s="1202"/>
      <c r="BN109" s="1226"/>
    </row>
    <row r="110" spans="2:66" ht="20.25" customHeight="1">
      <c r="B110" s="125">
        <f>B107+1</f>
        <v>31</v>
      </c>
      <c r="C110" s="1275"/>
      <c r="D110" s="1279"/>
      <c r="E110" s="1280"/>
      <c r="F110" s="1281"/>
      <c r="G110" s="1130"/>
      <c r="H110" s="1131"/>
      <c r="I110" s="124"/>
      <c r="J110" s="123"/>
      <c r="K110" s="124"/>
      <c r="L110" s="123"/>
      <c r="M110" s="1132"/>
      <c r="N110" s="1133"/>
      <c r="O110" s="1134"/>
      <c r="P110" s="1135"/>
      <c r="Q110" s="1135"/>
      <c r="R110" s="1131"/>
      <c r="S110" s="1204"/>
      <c r="T110" s="1144"/>
      <c r="U110" s="1205"/>
      <c r="V110" s="122" t="s">
        <v>122</v>
      </c>
      <c r="W110" s="121"/>
      <c r="X110" s="121"/>
      <c r="Y110" s="120"/>
      <c r="Z110" s="119"/>
      <c r="AA110" s="117" t="str">
        <f>IF(AA109="","",VLOOKUP(AA109,【記載例】シフト記号表!$C$5:$W$46,21,FALSE))</f>
        <v/>
      </c>
      <c r="AB110" s="116" t="str">
        <f>IF(AB109="","",VLOOKUP(AB109,【記載例】シフト記号表!$C$5:$W$46,21,FALSE))</f>
        <v/>
      </c>
      <c r="AC110" s="116" t="str">
        <f>IF(AC109="","",VLOOKUP(AC109,【記載例】シフト記号表!$C$5:$W$46,21,FALSE))</f>
        <v/>
      </c>
      <c r="AD110" s="116" t="str">
        <f>IF(AD109="","",VLOOKUP(AD109,【記載例】シフト記号表!$C$5:$W$46,21,FALSE))</f>
        <v/>
      </c>
      <c r="AE110" s="116" t="str">
        <f>IF(AE109="","",VLOOKUP(AE109,【記載例】シフト記号表!$C$5:$W$46,21,FALSE))</f>
        <v/>
      </c>
      <c r="AF110" s="116" t="str">
        <f>IF(AF109="","",VLOOKUP(AF109,【記載例】シフト記号表!$C$5:$W$46,21,FALSE))</f>
        <v/>
      </c>
      <c r="AG110" s="118" t="str">
        <f>IF(AG109="","",VLOOKUP(AG109,【記載例】シフト記号表!$C$5:$W$46,21,FALSE))</f>
        <v/>
      </c>
      <c r="AH110" s="117" t="str">
        <f>IF(AH109="","",VLOOKUP(AH109,【記載例】シフト記号表!$C$5:$W$46,21,FALSE))</f>
        <v/>
      </c>
      <c r="AI110" s="116" t="str">
        <f>IF(AI109="","",VLOOKUP(AI109,【記載例】シフト記号表!$C$5:$W$46,21,FALSE))</f>
        <v/>
      </c>
      <c r="AJ110" s="116" t="str">
        <f>IF(AJ109="","",VLOOKUP(AJ109,【記載例】シフト記号表!$C$5:$W$46,21,FALSE))</f>
        <v/>
      </c>
      <c r="AK110" s="116" t="str">
        <f>IF(AK109="","",VLOOKUP(AK109,【記載例】シフト記号表!$C$5:$W$46,21,FALSE))</f>
        <v/>
      </c>
      <c r="AL110" s="116" t="str">
        <f>IF(AL109="","",VLOOKUP(AL109,【記載例】シフト記号表!$C$5:$W$46,21,FALSE))</f>
        <v/>
      </c>
      <c r="AM110" s="116" t="str">
        <f>IF(AM109="","",VLOOKUP(AM109,【記載例】シフト記号表!$C$5:$W$46,21,FALSE))</f>
        <v/>
      </c>
      <c r="AN110" s="118" t="str">
        <f>IF(AN109="","",VLOOKUP(AN109,【記載例】シフト記号表!$C$5:$W$46,21,FALSE))</f>
        <v/>
      </c>
      <c r="AO110" s="117" t="str">
        <f>IF(AO109="","",VLOOKUP(AO109,【記載例】シフト記号表!$C$5:$W$46,21,FALSE))</f>
        <v/>
      </c>
      <c r="AP110" s="116" t="str">
        <f>IF(AP109="","",VLOOKUP(AP109,【記載例】シフト記号表!$C$5:$W$46,21,FALSE))</f>
        <v/>
      </c>
      <c r="AQ110" s="116" t="str">
        <f>IF(AQ109="","",VLOOKUP(AQ109,【記載例】シフト記号表!$C$5:$W$46,21,FALSE))</f>
        <v/>
      </c>
      <c r="AR110" s="116" t="str">
        <f>IF(AR109="","",VLOOKUP(AR109,【記載例】シフト記号表!$C$5:$W$46,21,FALSE))</f>
        <v/>
      </c>
      <c r="AS110" s="116" t="str">
        <f>IF(AS109="","",VLOOKUP(AS109,【記載例】シフト記号表!$C$5:$W$46,21,FALSE))</f>
        <v/>
      </c>
      <c r="AT110" s="116" t="str">
        <f>IF(AT109="","",VLOOKUP(AT109,【記載例】シフト記号表!$C$5:$W$46,21,FALSE))</f>
        <v/>
      </c>
      <c r="AU110" s="118" t="str">
        <f>IF(AU109="","",VLOOKUP(AU109,【記載例】シフト記号表!$C$5:$W$46,21,FALSE))</f>
        <v/>
      </c>
      <c r="AV110" s="117" t="str">
        <f>IF(AV109="","",VLOOKUP(AV109,【記載例】シフト記号表!$C$5:$W$46,21,FALSE))</f>
        <v/>
      </c>
      <c r="AW110" s="116" t="str">
        <f>IF(AW109="","",VLOOKUP(AW109,【記載例】シフト記号表!$C$5:$W$46,21,FALSE))</f>
        <v/>
      </c>
      <c r="AX110" s="116" t="str">
        <f>IF(AX109="","",VLOOKUP(AX109,【記載例】シフト記号表!$C$5:$W$46,21,FALSE))</f>
        <v/>
      </c>
      <c r="AY110" s="116" t="str">
        <f>IF(AY109="","",VLOOKUP(AY109,【記載例】シフト記号表!$C$5:$W$46,21,FALSE))</f>
        <v/>
      </c>
      <c r="AZ110" s="116" t="str">
        <f>IF(AZ109="","",VLOOKUP(AZ109,【記載例】シフト記号表!$C$5:$W$46,21,FALSE))</f>
        <v/>
      </c>
      <c r="BA110" s="116" t="str">
        <f>IF(BA109="","",VLOOKUP(BA109,【記載例】シフト記号表!$C$5:$W$46,21,FALSE))</f>
        <v/>
      </c>
      <c r="BB110" s="118" t="str">
        <f>IF(BB109="","",VLOOKUP(BB109,【記載例】シフト記号表!$C$5:$W$46,21,FALSE))</f>
        <v/>
      </c>
      <c r="BC110" s="117" t="str">
        <f>IF(BC109="","",VLOOKUP(BC109,【記載例】シフト記号表!$C$5:$W$46,21,FALSE))</f>
        <v/>
      </c>
      <c r="BD110" s="116" t="str">
        <f>IF(BD109="","",VLOOKUP(BD109,【記載例】シフト記号表!$C$5:$W$46,21,FALSE))</f>
        <v/>
      </c>
      <c r="BE110" s="273" t="str">
        <f>IF(BE109="","",VLOOKUP(BE109,【記載例】シフト記号表!$C$5:$W$46,21,FALSE))</f>
        <v/>
      </c>
      <c r="BF110" s="1136">
        <f>IF($BI$3="計画",SUM(AA110:BB110),IF($BI$3="実績",SUM(AA110:BE110),""))</f>
        <v>0</v>
      </c>
      <c r="BG110" s="1137"/>
      <c r="BH110" s="1138">
        <f>IF($BI$3="計画",BF110/4,IF($BI$3="実績",(BF110/($BI$7/7)),""))</f>
        <v>0</v>
      </c>
      <c r="BI110" s="1139"/>
      <c r="BJ110" s="1143"/>
      <c r="BK110" s="1144"/>
      <c r="BL110" s="1144"/>
      <c r="BM110" s="1144"/>
      <c r="BN110" s="1145"/>
    </row>
    <row r="111" spans="2:66" ht="20.25" customHeight="1">
      <c r="B111" s="144"/>
      <c r="C111" s="1275"/>
      <c r="D111" s="1279"/>
      <c r="E111" s="1280"/>
      <c r="F111" s="1281"/>
      <c r="G111" s="1105"/>
      <c r="H111" s="1106"/>
      <c r="I111" s="1107">
        <f>G110</f>
        <v>0</v>
      </c>
      <c r="J111" s="1106"/>
      <c r="K111" s="1107">
        <f>M110</f>
        <v>0</v>
      </c>
      <c r="L111" s="1106"/>
      <c r="M111" s="1214"/>
      <c r="N111" s="1215"/>
      <c r="O111" s="1216"/>
      <c r="P111" s="1217"/>
      <c r="Q111" s="1217"/>
      <c r="R111" s="1218"/>
      <c r="S111" s="1206"/>
      <c r="T111" s="1147"/>
      <c r="U111" s="1207"/>
      <c r="V111" s="143" t="s">
        <v>121</v>
      </c>
      <c r="W111" s="142"/>
      <c r="X111" s="142"/>
      <c r="Y111" s="141"/>
      <c r="Z111" s="140"/>
      <c r="AA111" s="138" t="str">
        <f>IF(AA109="","",VLOOKUP(AA109,【記載例】シフト記号表!$C$5:$Y$46,23,FALSE))</f>
        <v/>
      </c>
      <c r="AB111" s="137" t="str">
        <f>IF(AB109="","",VLOOKUP(AB109,【記載例】シフト記号表!$C$5:$Y$46,23,FALSE))</f>
        <v/>
      </c>
      <c r="AC111" s="137" t="str">
        <f>IF(AC109="","",VLOOKUP(AC109,【記載例】シフト記号表!$C$5:$Y$46,23,FALSE))</f>
        <v/>
      </c>
      <c r="AD111" s="137" t="str">
        <f>IF(AD109="","",VLOOKUP(AD109,【記載例】シフト記号表!$C$5:$Y$46,23,FALSE))</f>
        <v/>
      </c>
      <c r="AE111" s="137" t="str">
        <f>IF(AE109="","",VLOOKUP(AE109,【記載例】シフト記号表!$C$5:$Y$46,23,FALSE))</f>
        <v/>
      </c>
      <c r="AF111" s="137" t="str">
        <f>IF(AF109="","",VLOOKUP(AF109,【記載例】シフト記号表!$C$5:$Y$46,23,FALSE))</f>
        <v/>
      </c>
      <c r="AG111" s="139" t="str">
        <f>IF(AG109="","",VLOOKUP(AG109,【記載例】シフト記号表!$C$5:$Y$46,23,FALSE))</f>
        <v/>
      </c>
      <c r="AH111" s="138" t="str">
        <f>IF(AH109="","",VLOOKUP(AH109,【記載例】シフト記号表!$C$5:$Y$46,23,FALSE))</f>
        <v/>
      </c>
      <c r="AI111" s="137" t="str">
        <f>IF(AI109="","",VLOOKUP(AI109,【記載例】シフト記号表!$C$5:$Y$46,23,FALSE))</f>
        <v/>
      </c>
      <c r="AJ111" s="137" t="str">
        <f>IF(AJ109="","",VLOOKUP(AJ109,【記載例】シフト記号表!$C$5:$Y$46,23,FALSE))</f>
        <v/>
      </c>
      <c r="AK111" s="137" t="str">
        <f>IF(AK109="","",VLOOKUP(AK109,【記載例】シフト記号表!$C$5:$Y$46,23,FALSE))</f>
        <v/>
      </c>
      <c r="AL111" s="137" t="str">
        <f>IF(AL109="","",VLOOKUP(AL109,【記載例】シフト記号表!$C$5:$Y$46,23,FALSE))</f>
        <v/>
      </c>
      <c r="AM111" s="137" t="str">
        <f>IF(AM109="","",VLOOKUP(AM109,【記載例】シフト記号表!$C$5:$Y$46,23,FALSE))</f>
        <v/>
      </c>
      <c r="AN111" s="139" t="str">
        <f>IF(AN109="","",VLOOKUP(AN109,【記載例】シフト記号表!$C$5:$Y$46,23,FALSE))</f>
        <v/>
      </c>
      <c r="AO111" s="138" t="str">
        <f>IF(AO109="","",VLOOKUP(AO109,【記載例】シフト記号表!$C$5:$Y$46,23,FALSE))</f>
        <v/>
      </c>
      <c r="AP111" s="137" t="str">
        <f>IF(AP109="","",VLOOKUP(AP109,【記載例】シフト記号表!$C$5:$Y$46,23,FALSE))</f>
        <v/>
      </c>
      <c r="AQ111" s="137" t="str">
        <f>IF(AQ109="","",VLOOKUP(AQ109,【記載例】シフト記号表!$C$5:$Y$46,23,FALSE))</f>
        <v/>
      </c>
      <c r="AR111" s="137" t="str">
        <f>IF(AR109="","",VLOOKUP(AR109,【記載例】シフト記号表!$C$5:$Y$46,23,FALSE))</f>
        <v/>
      </c>
      <c r="AS111" s="137" t="str">
        <f>IF(AS109="","",VLOOKUP(AS109,【記載例】シフト記号表!$C$5:$Y$46,23,FALSE))</f>
        <v/>
      </c>
      <c r="AT111" s="137" t="str">
        <f>IF(AT109="","",VLOOKUP(AT109,【記載例】シフト記号表!$C$5:$Y$46,23,FALSE))</f>
        <v/>
      </c>
      <c r="AU111" s="139" t="str">
        <f>IF(AU109="","",VLOOKUP(AU109,【記載例】シフト記号表!$C$5:$Y$46,23,FALSE))</f>
        <v/>
      </c>
      <c r="AV111" s="138" t="str">
        <f>IF(AV109="","",VLOOKUP(AV109,【記載例】シフト記号表!$C$5:$Y$46,23,FALSE))</f>
        <v/>
      </c>
      <c r="AW111" s="137" t="str">
        <f>IF(AW109="","",VLOOKUP(AW109,【記載例】シフト記号表!$C$5:$Y$46,23,FALSE))</f>
        <v/>
      </c>
      <c r="AX111" s="137" t="str">
        <f>IF(AX109="","",VLOOKUP(AX109,【記載例】シフト記号表!$C$5:$Y$46,23,FALSE))</f>
        <v/>
      </c>
      <c r="AY111" s="137" t="str">
        <f>IF(AY109="","",VLOOKUP(AY109,【記載例】シフト記号表!$C$5:$Y$46,23,FALSE))</f>
        <v/>
      </c>
      <c r="AZ111" s="137" t="str">
        <f>IF(AZ109="","",VLOOKUP(AZ109,【記載例】シフト記号表!$C$5:$Y$46,23,FALSE))</f>
        <v/>
      </c>
      <c r="BA111" s="137" t="str">
        <f>IF(BA109="","",VLOOKUP(BA109,【記載例】シフト記号表!$C$5:$Y$46,23,FALSE))</f>
        <v/>
      </c>
      <c r="BB111" s="139" t="str">
        <f>IF(BB109="","",VLOOKUP(BB109,【記載例】シフト記号表!$C$5:$Y$46,23,FALSE))</f>
        <v/>
      </c>
      <c r="BC111" s="138" t="str">
        <f>IF(BC109="","",VLOOKUP(BC109,【記載例】シフト記号表!$C$5:$Y$46,23,FALSE))</f>
        <v/>
      </c>
      <c r="BD111" s="137" t="str">
        <f>IF(BD109="","",VLOOKUP(BD109,【記載例】シフト記号表!$C$5:$Y$46,23,FALSE))</f>
        <v/>
      </c>
      <c r="BE111" s="160" t="str">
        <f>IF(BE109="","",VLOOKUP(BE109,【記載例】シフト記号表!$C$5:$Y$46,23,FALSE))</f>
        <v/>
      </c>
      <c r="BF111" s="1179">
        <f>IF($BI$3="計画",SUM(AA111:BB111),IF($BI$3="実績",SUM(AA111:BE111),""))</f>
        <v>0</v>
      </c>
      <c r="BG111" s="1180"/>
      <c r="BH111" s="1181">
        <f>IF($BI$3="計画",BF111/4,IF($BI$3="実績",(BF111/($BI$7/7)),""))</f>
        <v>0</v>
      </c>
      <c r="BI111" s="1182"/>
      <c r="BJ111" s="1146"/>
      <c r="BK111" s="1147"/>
      <c r="BL111" s="1147"/>
      <c r="BM111" s="1147"/>
      <c r="BN111" s="1148"/>
    </row>
    <row r="112" spans="2:66" ht="20.25" customHeight="1">
      <c r="B112" s="136"/>
      <c r="C112" s="1282"/>
      <c r="D112" s="1283"/>
      <c r="E112" s="1280"/>
      <c r="F112" s="1281"/>
      <c r="G112" s="1130"/>
      <c r="H112" s="1131"/>
      <c r="I112" s="124"/>
      <c r="J112" s="123"/>
      <c r="K112" s="124"/>
      <c r="L112" s="123"/>
      <c r="M112" s="1197"/>
      <c r="N112" s="1198"/>
      <c r="O112" s="1134"/>
      <c r="P112" s="1135"/>
      <c r="Q112" s="1135"/>
      <c r="R112" s="1131"/>
      <c r="S112" s="1201"/>
      <c r="T112" s="1202"/>
      <c r="U112" s="1203"/>
      <c r="V112" s="148" t="s">
        <v>123</v>
      </c>
      <c r="W112" s="147"/>
      <c r="X112" s="147"/>
      <c r="Y112" s="146"/>
      <c r="Z112" s="145"/>
      <c r="AA112" s="128"/>
      <c r="AB112" s="275"/>
      <c r="AC112" s="275"/>
      <c r="AD112" s="275"/>
      <c r="AE112" s="275"/>
      <c r="AF112" s="275"/>
      <c r="AG112" s="129"/>
      <c r="AH112" s="128"/>
      <c r="AI112" s="275"/>
      <c r="AJ112" s="275"/>
      <c r="AK112" s="275"/>
      <c r="AL112" s="275"/>
      <c r="AM112" s="275"/>
      <c r="AN112" s="129"/>
      <c r="AO112" s="128"/>
      <c r="AP112" s="275"/>
      <c r="AQ112" s="275"/>
      <c r="AR112" s="275"/>
      <c r="AS112" s="275"/>
      <c r="AT112" s="275"/>
      <c r="AU112" s="129"/>
      <c r="AV112" s="128"/>
      <c r="AW112" s="275"/>
      <c r="AX112" s="275"/>
      <c r="AY112" s="275"/>
      <c r="AZ112" s="275"/>
      <c r="BA112" s="275"/>
      <c r="BB112" s="129"/>
      <c r="BC112" s="128"/>
      <c r="BD112" s="275"/>
      <c r="BE112" s="274"/>
      <c r="BF112" s="1208"/>
      <c r="BG112" s="1209"/>
      <c r="BH112" s="1227"/>
      <c r="BI112" s="1228"/>
      <c r="BJ112" s="1225"/>
      <c r="BK112" s="1202"/>
      <c r="BL112" s="1202"/>
      <c r="BM112" s="1202"/>
      <c r="BN112" s="1226"/>
    </row>
    <row r="113" spans="2:66" ht="20.25" customHeight="1">
      <c r="B113" s="125">
        <f>B110+1</f>
        <v>32</v>
      </c>
      <c r="C113" s="1275"/>
      <c r="D113" s="1279"/>
      <c r="E113" s="1280"/>
      <c r="F113" s="1281"/>
      <c r="G113" s="1130"/>
      <c r="H113" s="1131"/>
      <c r="I113" s="124"/>
      <c r="J113" s="123"/>
      <c r="K113" s="124"/>
      <c r="L113" s="123"/>
      <c r="M113" s="1132"/>
      <c r="N113" s="1133"/>
      <c r="O113" s="1134"/>
      <c r="P113" s="1135"/>
      <c r="Q113" s="1135"/>
      <c r="R113" s="1131"/>
      <c r="S113" s="1204"/>
      <c r="T113" s="1144"/>
      <c r="U113" s="1205"/>
      <c r="V113" s="122" t="s">
        <v>122</v>
      </c>
      <c r="W113" s="121"/>
      <c r="X113" s="121"/>
      <c r="Y113" s="120"/>
      <c r="Z113" s="119"/>
      <c r="AA113" s="117" t="str">
        <f>IF(AA112="","",VLOOKUP(AA112,【記載例】シフト記号表!$C$5:$W$46,21,FALSE))</f>
        <v/>
      </c>
      <c r="AB113" s="116" t="str">
        <f>IF(AB112="","",VLOOKUP(AB112,【記載例】シフト記号表!$C$5:$W$46,21,FALSE))</f>
        <v/>
      </c>
      <c r="AC113" s="116" t="str">
        <f>IF(AC112="","",VLOOKUP(AC112,【記載例】シフト記号表!$C$5:$W$46,21,FALSE))</f>
        <v/>
      </c>
      <c r="AD113" s="116" t="str">
        <f>IF(AD112="","",VLOOKUP(AD112,【記載例】シフト記号表!$C$5:$W$46,21,FALSE))</f>
        <v/>
      </c>
      <c r="AE113" s="116" t="str">
        <f>IF(AE112="","",VLOOKUP(AE112,【記載例】シフト記号表!$C$5:$W$46,21,FALSE))</f>
        <v/>
      </c>
      <c r="AF113" s="116" t="str">
        <f>IF(AF112="","",VLOOKUP(AF112,【記載例】シフト記号表!$C$5:$W$46,21,FALSE))</f>
        <v/>
      </c>
      <c r="AG113" s="118" t="str">
        <f>IF(AG112="","",VLOOKUP(AG112,【記載例】シフト記号表!$C$5:$W$46,21,FALSE))</f>
        <v/>
      </c>
      <c r="AH113" s="117" t="str">
        <f>IF(AH112="","",VLOOKUP(AH112,【記載例】シフト記号表!$C$5:$W$46,21,FALSE))</f>
        <v/>
      </c>
      <c r="AI113" s="116" t="str">
        <f>IF(AI112="","",VLOOKUP(AI112,【記載例】シフト記号表!$C$5:$W$46,21,FALSE))</f>
        <v/>
      </c>
      <c r="AJ113" s="116" t="str">
        <f>IF(AJ112="","",VLOOKUP(AJ112,【記載例】シフト記号表!$C$5:$W$46,21,FALSE))</f>
        <v/>
      </c>
      <c r="AK113" s="116" t="str">
        <f>IF(AK112="","",VLOOKUP(AK112,【記載例】シフト記号表!$C$5:$W$46,21,FALSE))</f>
        <v/>
      </c>
      <c r="AL113" s="116" t="str">
        <f>IF(AL112="","",VLOOKUP(AL112,【記載例】シフト記号表!$C$5:$W$46,21,FALSE))</f>
        <v/>
      </c>
      <c r="AM113" s="116" t="str">
        <f>IF(AM112="","",VLOOKUP(AM112,【記載例】シフト記号表!$C$5:$W$46,21,FALSE))</f>
        <v/>
      </c>
      <c r="AN113" s="118" t="str">
        <f>IF(AN112="","",VLOOKUP(AN112,【記載例】シフト記号表!$C$5:$W$46,21,FALSE))</f>
        <v/>
      </c>
      <c r="AO113" s="117" t="str">
        <f>IF(AO112="","",VLOOKUP(AO112,【記載例】シフト記号表!$C$5:$W$46,21,FALSE))</f>
        <v/>
      </c>
      <c r="AP113" s="116" t="str">
        <f>IF(AP112="","",VLOOKUP(AP112,【記載例】シフト記号表!$C$5:$W$46,21,FALSE))</f>
        <v/>
      </c>
      <c r="AQ113" s="116" t="str">
        <f>IF(AQ112="","",VLOOKUP(AQ112,【記載例】シフト記号表!$C$5:$W$46,21,FALSE))</f>
        <v/>
      </c>
      <c r="AR113" s="116" t="str">
        <f>IF(AR112="","",VLOOKUP(AR112,【記載例】シフト記号表!$C$5:$W$46,21,FALSE))</f>
        <v/>
      </c>
      <c r="AS113" s="116" t="str">
        <f>IF(AS112="","",VLOOKUP(AS112,【記載例】シフト記号表!$C$5:$W$46,21,FALSE))</f>
        <v/>
      </c>
      <c r="AT113" s="116" t="str">
        <f>IF(AT112="","",VLOOKUP(AT112,【記載例】シフト記号表!$C$5:$W$46,21,FALSE))</f>
        <v/>
      </c>
      <c r="AU113" s="118" t="str">
        <f>IF(AU112="","",VLOOKUP(AU112,【記載例】シフト記号表!$C$5:$W$46,21,FALSE))</f>
        <v/>
      </c>
      <c r="AV113" s="117" t="str">
        <f>IF(AV112="","",VLOOKUP(AV112,【記載例】シフト記号表!$C$5:$W$46,21,FALSE))</f>
        <v/>
      </c>
      <c r="AW113" s="116" t="str">
        <f>IF(AW112="","",VLOOKUP(AW112,【記載例】シフト記号表!$C$5:$W$46,21,FALSE))</f>
        <v/>
      </c>
      <c r="AX113" s="116" t="str">
        <f>IF(AX112="","",VLOOKUP(AX112,【記載例】シフト記号表!$C$5:$W$46,21,FALSE))</f>
        <v/>
      </c>
      <c r="AY113" s="116" t="str">
        <f>IF(AY112="","",VLOOKUP(AY112,【記載例】シフト記号表!$C$5:$W$46,21,FALSE))</f>
        <v/>
      </c>
      <c r="AZ113" s="116" t="str">
        <f>IF(AZ112="","",VLOOKUP(AZ112,【記載例】シフト記号表!$C$5:$W$46,21,FALSE))</f>
        <v/>
      </c>
      <c r="BA113" s="116" t="str">
        <f>IF(BA112="","",VLOOKUP(BA112,【記載例】シフト記号表!$C$5:$W$46,21,FALSE))</f>
        <v/>
      </c>
      <c r="BB113" s="118" t="str">
        <f>IF(BB112="","",VLOOKUP(BB112,【記載例】シフト記号表!$C$5:$W$46,21,FALSE))</f>
        <v/>
      </c>
      <c r="BC113" s="117" t="str">
        <f>IF(BC112="","",VLOOKUP(BC112,【記載例】シフト記号表!$C$5:$W$46,21,FALSE))</f>
        <v/>
      </c>
      <c r="BD113" s="116" t="str">
        <f>IF(BD112="","",VLOOKUP(BD112,【記載例】シフト記号表!$C$5:$W$46,21,FALSE))</f>
        <v/>
      </c>
      <c r="BE113" s="273" t="str">
        <f>IF(BE112="","",VLOOKUP(BE112,【記載例】シフト記号表!$C$5:$W$46,21,FALSE))</f>
        <v/>
      </c>
      <c r="BF113" s="1136">
        <f>IF($BI$3="計画",SUM(AA113:BB113),IF($BI$3="実績",SUM(AA113:BE113),""))</f>
        <v>0</v>
      </c>
      <c r="BG113" s="1137"/>
      <c r="BH113" s="1138">
        <f>IF($BI$3="計画",BF113/4,IF($BI$3="実績",(BF113/($BI$7/7)),""))</f>
        <v>0</v>
      </c>
      <c r="BI113" s="1139"/>
      <c r="BJ113" s="1143"/>
      <c r="BK113" s="1144"/>
      <c r="BL113" s="1144"/>
      <c r="BM113" s="1144"/>
      <c r="BN113" s="1145"/>
    </row>
    <row r="114" spans="2:66" ht="20.25" customHeight="1">
      <c r="B114" s="144"/>
      <c r="C114" s="1275"/>
      <c r="D114" s="1279"/>
      <c r="E114" s="1280"/>
      <c r="F114" s="1281"/>
      <c r="G114" s="1105"/>
      <c r="H114" s="1106"/>
      <c r="I114" s="1107">
        <f>G113</f>
        <v>0</v>
      </c>
      <c r="J114" s="1106"/>
      <c r="K114" s="1107">
        <f>M113</f>
        <v>0</v>
      </c>
      <c r="L114" s="1106"/>
      <c r="M114" s="1214"/>
      <c r="N114" s="1215"/>
      <c r="O114" s="1216"/>
      <c r="P114" s="1217"/>
      <c r="Q114" s="1217"/>
      <c r="R114" s="1218"/>
      <c r="S114" s="1206"/>
      <c r="T114" s="1147"/>
      <c r="U114" s="1207"/>
      <c r="V114" s="143" t="s">
        <v>121</v>
      </c>
      <c r="W114" s="142"/>
      <c r="X114" s="142"/>
      <c r="Y114" s="141"/>
      <c r="Z114" s="140"/>
      <c r="AA114" s="138" t="str">
        <f>IF(AA112="","",VLOOKUP(AA112,【記載例】シフト記号表!$C$5:$Y$46,23,FALSE))</f>
        <v/>
      </c>
      <c r="AB114" s="137" t="str">
        <f>IF(AB112="","",VLOOKUP(AB112,【記載例】シフト記号表!$C$5:$Y$46,23,FALSE))</f>
        <v/>
      </c>
      <c r="AC114" s="137" t="str">
        <f>IF(AC112="","",VLOOKUP(AC112,【記載例】シフト記号表!$C$5:$Y$46,23,FALSE))</f>
        <v/>
      </c>
      <c r="AD114" s="137" t="str">
        <f>IF(AD112="","",VLOOKUP(AD112,【記載例】シフト記号表!$C$5:$Y$46,23,FALSE))</f>
        <v/>
      </c>
      <c r="AE114" s="137" t="str">
        <f>IF(AE112="","",VLOOKUP(AE112,【記載例】シフト記号表!$C$5:$Y$46,23,FALSE))</f>
        <v/>
      </c>
      <c r="AF114" s="137" t="str">
        <f>IF(AF112="","",VLOOKUP(AF112,【記載例】シフト記号表!$C$5:$Y$46,23,FALSE))</f>
        <v/>
      </c>
      <c r="AG114" s="139" t="str">
        <f>IF(AG112="","",VLOOKUP(AG112,【記載例】シフト記号表!$C$5:$Y$46,23,FALSE))</f>
        <v/>
      </c>
      <c r="AH114" s="138" t="str">
        <f>IF(AH112="","",VLOOKUP(AH112,【記載例】シフト記号表!$C$5:$Y$46,23,FALSE))</f>
        <v/>
      </c>
      <c r="AI114" s="137" t="str">
        <f>IF(AI112="","",VLOOKUP(AI112,【記載例】シフト記号表!$C$5:$Y$46,23,FALSE))</f>
        <v/>
      </c>
      <c r="AJ114" s="137" t="str">
        <f>IF(AJ112="","",VLOOKUP(AJ112,【記載例】シフト記号表!$C$5:$Y$46,23,FALSE))</f>
        <v/>
      </c>
      <c r="AK114" s="137" t="str">
        <f>IF(AK112="","",VLOOKUP(AK112,【記載例】シフト記号表!$C$5:$Y$46,23,FALSE))</f>
        <v/>
      </c>
      <c r="AL114" s="137" t="str">
        <f>IF(AL112="","",VLOOKUP(AL112,【記載例】シフト記号表!$C$5:$Y$46,23,FALSE))</f>
        <v/>
      </c>
      <c r="AM114" s="137" t="str">
        <f>IF(AM112="","",VLOOKUP(AM112,【記載例】シフト記号表!$C$5:$Y$46,23,FALSE))</f>
        <v/>
      </c>
      <c r="AN114" s="139" t="str">
        <f>IF(AN112="","",VLOOKUP(AN112,【記載例】シフト記号表!$C$5:$Y$46,23,FALSE))</f>
        <v/>
      </c>
      <c r="AO114" s="138" t="str">
        <f>IF(AO112="","",VLOOKUP(AO112,【記載例】シフト記号表!$C$5:$Y$46,23,FALSE))</f>
        <v/>
      </c>
      <c r="AP114" s="137" t="str">
        <f>IF(AP112="","",VLOOKUP(AP112,【記載例】シフト記号表!$C$5:$Y$46,23,FALSE))</f>
        <v/>
      </c>
      <c r="AQ114" s="137" t="str">
        <f>IF(AQ112="","",VLOOKUP(AQ112,【記載例】シフト記号表!$C$5:$Y$46,23,FALSE))</f>
        <v/>
      </c>
      <c r="AR114" s="137" t="str">
        <f>IF(AR112="","",VLOOKUP(AR112,【記載例】シフト記号表!$C$5:$Y$46,23,FALSE))</f>
        <v/>
      </c>
      <c r="AS114" s="137" t="str">
        <f>IF(AS112="","",VLOOKUP(AS112,【記載例】シフト記号表!$C$5:$Y$46,23,FALSE))</f>
        <v/>
      </c>
      <c r="AT114" s="137" t="str">
        <f>IF(AT112="","",VLOOKUP(AT112,【記載例】シフト記号表!$C$5:$Y$46,23,FALSE))</f>
        <v/>
      </c>
      <c r="AU114" s="139" t="str">
        <f>IF(AU112="","",VLOOKUP(AU112,【記載例】シフト記号表!$C$5:$Y$46,23,FALSE))</f>
        <v/>
      </c>
      <c r="AV114" s="138" t="str">
        <f>IF(AV112="","",VLOOKUP(AV112,【記載例】シフト記号表!$C$5:$Y$46,23,FALSE))</f>
        <v/>
      </c>
      <c r="AW114" s="137" t="str">
        <f>IF(AW112="","",VLOOKUP(AW112,【記載例】シフト記号表!$C$5:$Y$46,23,FALSE))</f>
        <v/>
      </c>
      <c r="AX114" s="137" t="str">
        <f>IF(AX112="","",VLOOKUP(AX112,【記載例】シフト記号表!$C$5:$Y$46,23,FALSE))</f>
        <v/>
      </c>
      <c r="AY114" s="137" t="str">
        <f>IF(AY112="","",VLOOKUP(AY112,【記載例】シフト記号表!$C$5:$Y$46,23,FALSE))</f>
        <v/>
      </c>
      <c r="AZ114" s="137" t="str">
        <f>IF(AZ112="","",VLOOKUP(AZ112,【記載例】シフト記号表!$C$5:$Y$46,23,FALSE))</f>
        <v/>
      </c>
      <c r="BA114" s="137" t="str">
        <f>IF(BA112="","",VLOOKUP(BA112,【記載例】シフト記号表!$C$5:$Y$46,23,FALSE))</f>
        <v/>
      </c>
      <c r="BB114" s="139" t="str">
        <f>IF(BB112="","",VLOOKUP(BB112,【記載例】シフト記号表!$C$5:$Y$46,23,FALSE))</f>
        <v/>
      </c>
      <c r="BC114" s="138" t="str">
        <f>IF(BC112="","",VLOOKUP(BC112,【記載例】シフト記号表!$C$5:$Y$46,23,FALSE))</f>
        <v/>
      </c>
      <c r="BD114" s="137" t="str">
        <f>IF(BD112="","",VLOOKUP(BD112,【記載例】シフト記号表!$C$5:$Y$46,23,FALSE))</f>
        <v/>
      </c>
      <c r="BE114" s="160" t="str">
        <f>IF(BE112="","",VLOOKUP(BE112,【記載例】シフト記号表!$C$5:$Y$46,23,FALSE))</f>
        <v/>
      </c>
      <c r="BF114" s="1179">
        <f>IF($BI$3="計画",SUM(AA114:BB114),IF($BI$3="実績",SUM(AA114:BE114),""))</f>
        <v>0</v>
      </c>
      <c r="BG114" s="1180"/>
      <c r="BH114" s="1181">
        <f>IF($BI$3="計画",BF114/4,IF($BI$3="実績",(BF114/($BI$7/7)),""))</f>
        <v>0</v>
      </c>
      <c r="BI114" s="1182"/>
      <c r="BJ114" s="1146"/>
      <c r="BK114" s="1147"/>
      <c r="BL114" s="1147"/>
      <c r="BM114" s="1147"/>
      <c r="BN114" s="1148"/>
    </row>
    <row r="115" spans="2:66" ht="20.25" customHeight="1">
      <c r="B115" s="136"/>
      <c r="C115" s="1282"/>
      <c r="D115" s="1283"/>
      <c r="E115" s="1280"/>
      <c r="F115" s="1281"/>
      <c r="G115" s="1130"/>
      <c r="H115" s="1131"/>
      <c r="I115" s="124"/>
      <c r="J115" s="123"/>
      <c r="K115" s="124"/>
      <c r="L115" s="123"/>
      <c r="M115" s="1197"/>
      <c r="N115" s="1198"/>
      <c r="O115" s="1134"/>
      <c r="P115" s="1135"/>
      <c r="Q115" s="1135"/>
      <c r="R115" s="1131"/>
      <c r="S115" s="1201"/>
      <c r="T115" s="1202"/>
      <c r="U115" s="1203"/>
      <c r="V115" s="148" t="s">
        <v>123</v>
      </c>
      <c r="W115" s="147"/>
      <c r="X115" s="147"/>
      <c r="Y115" s="146"/>
      <c r="Z115" s="145"/>
      <c r="AA115" s="128"/>
      <c r="AB115" s="275"/>
      <c r="AC115" s="275"/>
      <c r="AD115" s="275"/>
      <c r="AE115" s="275"/>
      <c r="AF115" s="275"/>
      <c r="AG115" s="129"/>
      <c r="AH115" s="128"/>
      <c r="AI115" s="275"/>
      <c r="AJ115" s="275"/>
      <c r="AK115" s="275"/>
      <c r="AL115" s="275"/>
      <c r="AM115" s="275"/>
      <c r="AN115" s="129"/>
      <c r="AO115" s="128"/>
      <c r="AP115" s="275"/>
      <c r="AQ115" s="275"/>
      <c r="AR115" s="275"/>
      <c r="AS115" s="275"/>
      <c r="AT115" s="275"/>
      <c r="AU115" s="129"/>
      <c r="AV115" s="128"/>
      <c r="AW115" s="275"/>
      <c r="AX115" s="275"/>
      <c r="AY115" s="275"/>
      <c r="AZ115" s="275"/>
      <c r="BA115" s="275"/>
      <c r="BB115" s="129"/>
      <c r="BC115" s="128"/>
      <c r="BD115" s="275"/>
      <c r="BE115" s="274"/>
      <c r="BF115" s="1208"/>
      <c r="BG115" s="1209"/>
      <c r="BH115" s="1227"/>
      <c r="BI115" s="1228"/>
      <c r="BJ115" s="1225"/>
      <c r="BK115" s="1202"/>
      <c r="BL115" s="1202"/>
      <c r="BM115" s="1202"/>
      <c r="BN115" s="1226"/>
    </row>
    <row r="116" spans="2:66" ht="20.25" customHeight="1">
      <c r="B116" s="125">
        <f>B113+1</f>
        <v>33</v>
      </c>
      <c r="C116" s="1275"/>
      <c r="D116" s="1279"/>
      <c r="E116" s="1280"/>
      <c r="F116" s="1281"/>
      <c r="G116" s="1130"/>
      <c r="H116" s="1131"/>
      <c r="I116" s="124"/>
      <c r="J116" s="123"/>
      <c r="K116" s="124"/>
      <c r="L116" s="123"/>
      <c r="M116" s="1132"/>
      <c r="N116" s="1133"/>
      <c r="O116" s="1134"/>
      <c r="P116" s="1135"/>
      <c r="Q116" s="1135"/>
      <c r="R116" s="1131"/>
      <c r="S116" s="1204"/>
      <c r="T116" s="1144"/>
      <c r="U116" s="1205"/>
      <c r="V116" s="122" t="s">
        <v>122</v>
      </c>
      <c r="W116" s="121"/>
      <c r="X116" s="121"/>
      <c r="Y116" s="120"/>
      <c r="Z116" s="119"/>
      <c r="AA116" s="117" t="str">
        <f>IF(AA115="","",VLOOKUP(AA115,【記載例】シフト記号表!$C$5:$W$46,21,FALSE))</f>
        <v/>
      </c>
      <c r="AB116" s="116" t="str">
        <f>IF(AB115="","",VLOOKUP(AB115,【記載例】シフト記号表!$C$5:$W$46,21,FALSE))</f>
        <v/>
      </c>
      <c r="AC116" s="116" t="str">
        <f>IF(AC115="","",VLOOKUP(AC115,【記載例】シフト記号表!$C$5:$W$46,21,FALSE))</f>
        <v/>
      </c>
      <c r="AD116" s="116" t="str">
        <f>IF(AD115="","",VLOOKUP(AD115,【記載例】シフト記号表!$C$5:$W$46,21,FALSE))</f>
        <v/>
      </c>
      <c r="AE116" s="116" t="str">
        <f>IF(AE115="","",VLOOKUP(AE115,【記載例】シフト記号表!$C$5:$W$46,21,FALSE))</f>
        <v/>
      </c>
      <c r="AF116" s="116" t="str">
        <f>IF(AF115="","",VLOOKUP(AF115,【記載例】シフト記号表!$C$5:$W$46,21,FALSE))</f>
        <v/>
      </c>
      <c r="AG116" s="118" t="str">
        <f>IF(AG115="","",VLOOKUP(AG115,【記載例】シフト記号表!$C$5:$W$46,21,FALSE))</f>
        <v/>
      </c>
      <c r="AH116" s="117" t="str">
        <f>IF(AH115="","",VLOOKUP(AH115,【記載例】シフト記号表!$C$5:$W$46,21,FALSE))</f>
        <v/>
      </c>
      <c r="AI116" s="116" t="str">
        <f>IF(AI115="","",VLOOKUP(AI115,【記載例】シフト記号表!$C$5:$W$46,21,FALSE))</f>
        <v/>
      </c>
      <c r="AJ116" s="116" t="str">
        <f>IF(AJ115="","",VLOOKUP(AJ115,【記載例】シフト記号表!$C$5:$W$46,21,FALSE))</f>
        <v/>
      </c>
      <c r="AK116" s="116" t="str">
        <f>IF(AK115="","",VLOOKUP(AK115,【記載例】シフト記号表!$C$5:$W$46,21,FALSE))</f>
        <v/>
      </c>
      <c r="AL116" s="116" t="str">
        <f>IF(AL115="","",VLOOKUP(AL115,【記載例】シフト記号表!$C$5:$W$46,21,FALSE))</f>
        <v/>
      </c>
      <c r="AM116" s="116" t="str">
        <f>IF(AM115="","",VLOOKUP(AM115,【記載例】シフト記号表!$C$5:$W$46,21,FALSE))</f>
        <v/>
      </c>
      <c r="AN116" s="118" t="str">
        <f>IF(AN115="","",VLOOKUP(AN115,【記載例】シフト記号表!$C$5:$W$46,21,FALSE))</f>
        <v/>
      </c>
      <c r="AO116" s="117" t="str">
        <f>IF(AO115="","",VLOOKUP(AO115,【記載例】シフト記号表!$C$5:$W$46,21,FALSE))</f>
        <v/>
      </c>
      <c r="AP116" s="116" t="str">
        <f>IF(AP115="","",VLOOKUP(AP115,【記載例】シフト記号表!$C$5:$W$46,21,FALSE))</f>
        <v/>
      </c>
      <c r="AQ116" s="116" t="str">
        <f>IF(AQ115="","",VLOOKUP(AQ115,【記載例】シフト記号表!$C$5:$W$46,21,FALSE))</f>
        <v/>
      </c>
      <c r="AR116" s="116" t="str">
        <f>IF(AR115="","",VLOOKUP(AR115,【記載例】シフト記号表!$C$5:$W$46,21,FALSE))</f>
        <v/>
      </c>
      <c r="AS116" s="116" t="str">
        <f>IF(AS115="","",VLOOKUP(AS115,【記載例】シフト記号表!$C$5:$W$46,21,FALSE))</f>
        <v/>
      </c>
      <c r="AT116" s="116" t="str">
        <f>IF(AT115="","",VLOOKUP(AT115,【記載例】シフト記号表!$C$5:$W$46,21,FALSE))</f>
        <v/>
      </c>
      <c r="AU116" s="118" t="str">
        <f>IF(AU115="","",VLOOKUP(AU115,【記載例】シフト記号表!$C$5:$W$46,21,FALSE))</f>
        <v/>
      </c>
      <c r="AV116" s="117" t="str">
        <f>IF(AV115="","",VLOOKUP(AV115,【記載例】シフト記号表!$C$5:$W$46,21,FALSE))</f>
        <v/>
      </c>
      <c r="AW116" s="116" t="str">
        <f>IF(AW115="","",VLOOKUP(AW115,【記載例】シフト記号表!$C$5:$W$46,21,FALSE))</f>
        <v/>
      </c>
      <c r="AX116" s="116" t="str">
        <f>IF(AX115="","",VLOOKUP(AX115,【記載例】シフト記号表!$C$5:$W$46,21,FALSE))</f>
        <v/>
      </c>
      <c r="AY116" s="116" t="str">
        <f>IF(AY115="","",VLOOKUP(AY115,【記載例】シフト記号表!$C$5:$W$46,21,FALSE))</f>
        <v/>
      </c>
      <c r="AZ116" s="116" t="str">
        <f>IF(AZ115="","",VLOOKUP(AZ115,【記載例】シフト記号表!$C$5:$W$46,21,FALSE))</f>
        <v/>
      </c>
      <c r="BA116" s="116" t="str">
        <f>IF(BA115="","",VLOOKUP(BA115,【記載例】シフト記号表!$C$5:$W$46,21,FALSE))</f>
        <v/>
      </c>
      <c r="BB116" s="118" t="str">
        <f>IF(BB115="","",VLOOKUP(BB115,【記載例】シフト記号表!$C$5:$W$46,21,FALSE))</f>
        <v/>
      </c>
      <c r="BC116" s="117" t="str">
        <f>IF(BC115="","",VLOOKUP(BC115,【記載例】シフト記号表!$C$5:$W$46,21,FALSE))</f>
        <v/>
      </c>
      <c r="BD116" s="116" t="str">
        <f>IF(BD115="","",VLOOKUP(BD115,【記載例】シフト記号表!$C$5:$W$46,21,FALSE))</f>
        <v/>
      </c>
      <c r="BE116" s="273" t="str">
        <f>IF(BE115="","",VLOOKUP(BE115,【記載例】シフト記号表!$C$5:$W$46,21,FALSE))</f>
        <v/>
      </c>
      <c r="BF116" s="1136">
        <f>IF($BI$3="計画",SUM(AA116:BB116),IF($BI$3="実績",SUM(AA116:BE116),""))</f>
        <v>0</v>
      </c>
      <c r="BG116" s="1137"/>
      <c r="BH116" s="1138">
        <f>IF($BI$3="計画",BF116/4,IF($BI$3="実績",(BF116/($BI$7/7)),""))</f>
        <v>0</v>
      </c>
      <c r="BI116" s="1139"/>
      <c r="BJ116" s="1143"/>
      <c r="BK116" s="1144"/>
      <c r="BL116" s="1144"/>
      <c r="BM116" s="1144"/>
      <c r="BN116" s="1145"/>
    </row>
    <row r="117" spans="2:66" ht="20.25" customHeight="1">
      <c r="B117" s="144"/>
      <c r="C117" s="1275"/>
      <c r="D117" s="1279"/>
      <c r="E117" s="1280"/>
      <c r="F117" s="1281"/>
      <c r="G117" s="1105"/>
      <c r="H117" s="1106"/>
      <c r="I117" s="1107">
        <f>G116</f>
        <v>0</v>
      </c>
      <c r="J117" s="1106"/>
      <c r="K117" s="1107">
        <f>M116</f>
        <v>0</v>
      </c>
      <c r="L117" s="1106"/>
      <c r="M117" s="1214"/>
      <c r="N117" s="1215"/>
      <c r="O117" s="1216"/>
      <c r="P117" s="1217"/>
      <c r="Q117" s="1217"/>
      <c r="R117" s="1218"/>
      <c r="S117" s="1206"/>
      <c r="T117" s="1147"/>
      <c r="U117" s="1207"/>
      <c r="V117" s="143" t="s">
        <v>121</v>
      </c>
      <c r="W117" s="142"/>
      <c r="X117" s="142"/>
      <c r="Y117" s="141"/>
      <c r="Z117" s="140"/>
      <c r="AA117" s="138" t="str">
        <f>IF(AA115="","",VLOOKUP(AA115,【記載例】シフト記号表!$C$5:$Y$46,23,FALSE))</f>
        <v/>
      </c>
      <c r="AB117" s="137" t="str">
        <f>IF(AB115="","",VLOOKUP(AB115,【記載例】シフト記号表!$C$5:$Y$46,23,FALSE))</f>
        <v/>
      </c>
      <c r="AC117" s="137" t="str">
        <f>IF(AC115="","",VLOOKUP(AC115,【記載例】シフト記号表!$C$5:$Y$46,23,FALSE))</f>
        <v/>
      </c>
      <c r="AD117" s="137" t="str">
        <f>IF(AD115="","",VLOOKUP(AD115,【記載例】シフト記号表!$C$5:$Y$46,23,FALSE))</f>
        <v/>
      </c>
      <c r="AE117" s="137" t="str">
        <f>IF(AE115="","",VLOOKUP(AE115,【記載例】シフト記号表!$C$5:$Y$46,23,FALSE))</f>
        <v/>
      </c>
      <c r="AF117" s="137" t="str">
        <f>IF(AF115="","",VLOOKUP(AF115,【記載例】シフト記号表!$C$5:$Y$46,23,FALSE))</f>
        <v/>
      </c>
      <c r="AG117" s="139" t="str">
        <f>IF(AG115="","",VLOOKUP(AG115,【記載例】シフト記号表!$C$5:$Y$46,23,FALSE))</f>
        <v/>
      </c>
      <c r="AH117" s="138" t="str">
        <f>IF(AH115="","",VLOOKUP(AH115,【記載例】シフト記号表!$C$5:$Y$46,23,FALSE))</f>
        <v/>
      </c>
      <c r="AI117" s="137" t="str">
        <f>IF(AI115="","",VLOOKUP(AI115,【記載例】シフト記号表!$C$5:$Y$46,23,FALSE))</f>
        <v/>
      </c>
      <c r="AJ117" s="137" t="str">
        <f>IF(AJ115="","",VLOOKUP(AJ115,【記載例】シフト記号表!$C$5:$Y$46,23,FALSE))</f>
        <v/>
      </c>
      <c r="AK117" s="137" t="str">
        <f>IF(AK115="","",VLOOKUP(AK115,【記載例】シフト記号表!$C$5:$Y$46,23,FALSE))</f>
        <v/>
      </c>
      <c r="AL117" s="137" t="str">
        <f>IF(AL115="","",VLOOKUP(AL115,【記載例】シフト記号表!$C$5:$Y$46,23,FALSE))</f>
        <v/>
      </c>
      <c r="AM117" s="137" t="str">
        <f>IF(AM115="","",VLOOKUP(AM115,【記載例】シフト記号表!$C$5:$Y$46,23,FALSE))</f>
        <v/>
      </c>
      <c r="AN117" s="139" t="str">
        <f>IF(AN115="","",VLOOKUP(AN115,【記載例】シフト記号表!$C$5:$Y$46,23,FALSE))</f>
        <v/>
      </c>
      <c r="AO117" s="138" t="str">
        <f>IF(AO115="","",VLOOKUP(AO115,【記載例】シフト記号表!$C$5:$Y$46,23,FALSE))</f>
        <v/>
      </c>
      <c r="AP117" s="137" t="str">
        <f>IF(AP115="","",VLOOKUP(AP115,【記載例】シフト記号表!$C$5:$Y$46,23,FALSE))</f>
        <v/>
      </c>
      <c r="AQ117" s="137" t="str">
        <f>IF(AQ115="","",VLOOKUP(AQ115,【記載例】シフト記号表!$C$5:$Y$46,23,FALSE))</f>
        <v/>
      </c>
      <c r="AR117" s="137" t="str">
        <f>IF(AR115="","",VLOOKUP(AR115,【記載例】シフト記号表!$C$5:$Y$46,23,FALSE))</f>
        <v/>
      </c>
      <c r="AS117" s="137" t="str">
        <f>IF(AS115="","",VLOOKUP(AS115,【記載例】シフト記号表!$C$5:$Y$46,23,FALSE))</f>
        <v/>
      </c>
      <c r="AT117" s="137" t="str">
        <f>IF(AT115="","",VLOOKUP(AT115,【記載例】シフト記号表!$C$5:$Y$46,23,FALSE))</f>
        <v/>
      </c>
      <c r="AU117" s="139" t="str">
        <f>IF(AU115="","",VLOOKUP(AU115,【記載例】シフト記号表!$C$5:$Y$46,23,FALSE))</f>
        <v/>
      </c>
      <c r="AV117" s="138" t="str">
        <f>IF(AV115="","",VLOOKUP(AV115,【記載例】シフト記号表!$C$5:$Y$46,23,FALSE))</f>
        <v/>
      </c>
      <c r="AW117" s="137" t="str">
        <f>IF(AW115="","",VLOOKUP(AW115,【記載例】シフト記号表!$C$5:$Y$46,23,FALSE))</f>
        <v/>
      </c>
      <c r="AX117" s="137" t="str">
        <f>IF(AX115="","",VLOOKUP(AX115,【記載例】シフト記号表!$C$5:$Y$46,23,FALSE))</f>
        <v/>
      </c>
      <c r="AY117" s="137" t="str">
        <f>IF(AY115="","",VLOOKUP(AY115,【記載例】シフト記号表!$C$5:$Y$46,23,FALSE))</f>
        <v/>
      </c>
      <c r="AZ117" s="137" t="str">
        <f>IF(AZ115="","",VLOOKUP(AZ115,【記載例】シフト記号表!$C$5:$Y$46,23,FALSE))</f>
        <v/>
      </c>
      <c r="BA117" s="137" t="str">
        <f>IF(BA115="","",VLOOKUP(BA115,【記載例】シフト記号表!$C$5:$Y$46,23,FALSE))</f>
        <v/>
      </c>
      <c r="BB117" s="139" t="str">
        <f>IF(BB115="","",VLOOKUP(BB115,【記載例】シフト記号表!$C$5:$Y$46,23,FALSE))</f>
        <v/>
      </c>
      <c r="BC117" s="138" t="str">
        <f>IF(BC115="","",VLOOKUP(BC115,【記載例】シフト記号表!$C$5:$Y$46,23,FALSE))</f>
        <v/>
      </c>
      <c r="BD117" s="137" t="str">
        <f>IF(BD115="","",VLOOKUP(BD115,【記載例】シフト記号表!$C$5:$Y$46,23,FALSE))</f>
        <v/>
      </c>
      <c r="BE117" s="160" t="str">
        <f>IF(BE115="","",VLOOKUP(BE115,【記載例】シフト記号表!$C$5:$Y$46,23,FALSE))</f>
        <v/>
      </c>
      <c r="BF117" s="1179">
        <f>IF($BI$3="計画",SUM(AA117:BB117),IF($BI$3="実績",SUM(AA117:BE117),""))</f>
        <v>0</v>
      </c>
      <c r="BG117" s="1180"/>
      <c r="BH117" s="1181">
        <f>IF($BI$3="計画",BF117/4,IF($BI$3="実績",(BF117/($BI$7/7)),""))</f>
        <v>0</v>
      </c>
      <c r="BI117" s="1182"/>
      <c r="BJ117" s="1146"/>
      <c r="BK117" s="1147"/>
      <c r="BL117" s="1147"/>
      <c r="BM117" s="1147"/>
      <c r="BN117" s="1148"/>
    </row>
    <row r="118" spans="2:66" ht="20.25" customHeight="1">
      <c r="B118" s="136"/>
      <c r="C118" s="1282"/>
      <c r="D118" s="1283"/>
      <c r="E118" s="1280"/>
      <c r="F118" s="1281"/>
      <c r="G118" s="1130"/>
      <c r="H118" s="1131"/>
      <c r="I118" s="124"/>
      <c r="J118" s="123"/>
      <c r="K118" s="124"/>
      <c r="L118" s="123"/>
      <c r="M118" s="1197"/>
      <c r="N118" s="1198"/>
      <c r="O118" s="1134"/>
      <c r="P118" s="1135"/>
      <c r="Q118" s="1135"/>
      <c r="R118" s="1131"/>
      <c r="S118" s="1201"/>
      <c r="T118" s="1202"/>
      <c r="U118" s="1203"/>
      <c r="V118" s="148" t="s">
        <v>123</v>
      </c>
      <c r="W118" s="147"/>
      <c r="X118" s="147"/>
      <c r="Y118" s="146"/>
      <c r="Z118" s="145"/>
      <c r="AA118" s="128"/>
      <c r="AB118" s="275"/>
      <c r="AC118" s="275"/>
      <c r="AD118" s="275"/>
      <c r="AE118" s="275"/>
      <c r="AF118" s="275"/>
      <c r="AG118" s="129"/>
      <c r="AH118" s="128"/>
      <c r="AI118" s="275"/>
      <c r="AJ118" s="275"/>
      <c r="AK118" s="275"/>
      <c r="AL118" s="275"/>
      <c r="AM118" s="275"/>
      <c r="AN118" s="129"/>
      <c r="AO118" s="128"/>
      <c r="AP118" s="275"/>
      <c r="AQ118" s="275"/>
      <c r="AR118" s="275"/>
      <c r="AS118" s="275"/>
      <c r="AT118" s="275"/>
      <c r="AU118" s="129"/>
      <c r="AV118" s="128"/>
      <c r="AW118" s="275"/>
      <c r="AX118" s="275"/>
      <c r="AY118" s="275"/>
      <c r="AZ118" s="275"/>
      <c r="BA118" s="275"/>
      <c r="BB118" s="129"/>
      <c r="BC118" s="128"/>
      <c r="BD118" s="275"/>
      <c r="BE118" s="274"/>
      <c r="BF118" s="1208"/>
      <c r="BG118" s="1209"/>
      <c r="BH118" s="1227"/>
      <c r="BI118" s="1228"/>
      <c r="BJ118" s="1225"/>
      <c r="BK118" s="1202"/>
      <c r="BL118" s="1202"/>
      <c r="BM118" s="1202"/>
      <c r="BN118" s="1226"/>
    </row>
    <row r="119" spans="2:66" ht="20.25" customHeight="1">
      <c r="B119" s="125">
        <f>B116+1</f>
        <v>34</v>
      </c>
      <c r="C119" s="1275"/>
      <c r="D119" s="1279"/>
      <c r="E119" s="1280"/>
      <c r="F119" s="1281"/>
      <c r="G119" s="1130"/>
      <c r="H119" s="1131"/>
      <c r="I119" s="124"/>
      <c r="J119" s="123"/>
      <c r="K119" s="124"/>
      <c r="L119" s="123"/>
      <c r="M119" s="1132"/>
      <c r="N119" s="1133"/>
      <c r="O119" s="1134"/>
      <c r="P119" s="1135"/>
      <c r="Q119" s="1135"/>
      <c r="R119" s="1131"/>
      <c r="S119" s="1204"/>
      <c r="T119" s="1144"/>
      <c r="U119" s="1205"/>
      <c r="V119" s="122" t="s">
        <v>122</v>
      </c>
      <c r="W119" s="121"/>
      <c r="X119" s="121"/>
      <c r="Y119" s="120"/>
      <c r="Z119" s="119"/>
      <c r="AA119" s="117" t="str">
        <f>IF(AA118="","",VLOOKUP(AA118,【記載例】シフト記号表!$C$5:$W$46,21,FALSE))</f>
        <v/>
      </c>
      <c r="AB119" s="116" t="str">
        <f>IF(AB118="","",VLOOKUP(AB118,【記載例】シフト記号表!$C$5:$W$46,21,FALSE))</f>
        <v/>
      </c>
      <c r="AC119" s="116" t="str">
        <f>IF(AC118="","",VLOOKUP(AC118,【記載例】シフト記号表!$C$5:$W$46,21,FALSE))</f>
        <v/>
      </c>
      <c r="AD119" s="116" t="str">
        <f>IF(AD118="","",VLOOKUP(AD118,【記載例】シフト記号表!$C$5:$W$46,21,FALSE))</f>
        <v/>
      </c>
      <c r="AE119" s="116" t="str">
        <f>IF(AE118="","",VLOOKUP(AE118,【記載例】シフト記号表!$C$5:$W$46,21,FALSE))</f>
        <v/>
      </c>
      <c r="AF119" s="116" t="str">
        <f>IF(AF118="","",VLOOKUP(AF118,【記載例】シフト記号表!$C$5:$W$46,21,FALSE))</f>
        <v/>
      </c>
      <c r="AG119" s="118" t="str">
        <f>IF(AG118="","",VLOOKUP(AG118,【記載例】シフト記号表!$C$5:$W$46,21,FALSE))</f>
        <v/>
      </c>
      <c r="AH119" s="117" t="str">
        <f>IF(AH118="","",VLOOKUP(AH118,【記載例】シフト記号表!$C$5:$W$46,21,FALSE))</f>
        <v/>
      </c>
      <c r="AI119" s="116" t="str">
        <f>IF(AI118="","",VLOOKUP(AI118,【記載例】シフト記号表!$C$5:$W$46,21,FALSE))</f>
        <v/>
      </c>
      <c r="AJ119" s="116" t="str">
        <f>IF(AJ118="","",VLOOKUP(AJ118,【記載例】シフト記号表!$C$5:$W$46,21,FALSE))</f>
        <v/>
      </c>
      <c r="AK119" s="116" t="str">
        <f>IF(AK118="","",VLOOKUP(AK118,【記載例】シフト記号表!$C$5:$W$46,21,FALSE))</f>
        <v/>
      </c>
      <c r="AL119" s="116" t="str">
        <f>IF(AL118="","",VLOOKUP(AL118,【記載例】シフト記号表!$C$5:$W$46,21,FALSE))</f>
        <v/>
      </c>
      <c r="AM119" s="116" t="str">
        <f>IF(AM118="","",VLOOKUP(AM118,【記載例】シフト記号表!$C$5:$W$46,21,FALSE))</f>
        <v/>
      </c>
      <c r="AN119" s="118" t="str">
        <f>IF(AN118="","",VLOOKUP(AN118,【記載例】シフト記号表!$C$5:$W$46,21,FALSE))</f>
        <v/>
      </c>
      <c r="AO119" s="117" t="str">
        <f>IF(AO118="","",VLOOKUP(AO118,【記載例】シフト記号表!$C$5:$W$46,21,FALSE))</f>
        <v/>
      </c>
      <c r="AP119" s="116" t="str">
        <f>IF(AP118="","",VLOOKUP(AP118,【記載例】シフト記号表!$C$5:$W$46,21,FALSE))</f>
        <v/>
      </c>
      <c r="AQ119" s="116" t="str">
        <f>IF(AQ118="","",VLOOKUP(AQ118,【記載例】シフト記号表!$C$5:$W$46,21,FALSE))</f>
        <v/>
      </c>
      <c r="AR119" s="116" t="str">
        <f>IF(AR118="","",VLOOKUP(AR118,【記載例】シフト記号表!$C$5:$W$46,21,FALSE))</f>
        <v/>
      </c>
      <c r="AS119" s="116" t="str">
        <f>IF(AS118="","",VLOOKUP(AS118,【記載例】シフト記号表!$C$5:$W$46,21,FALSE))</f>
        <v/>
      </c>
      <c r="AT119" s="116" t="str">
        <f>IF(AT118="","",VLOOKUP(AT118,【記載例】シフト記号表!$C$5:$W$46,21,FALSE))</f>
        <v/>
      </c>
      <c r="AU119" s="118" t="str">
        <f>IF(AU118="","",VLOOKUP(AU118,【記載例】シフト記号表!$C$5:$W$46,21,FALSE))</f>
        <v/>
      </c>
      <c r="AV119" s="117" t="str">
        <f>IF(AV118="","",VLOOKUP(AV118,【記載例】シフト記号表!$C$5:$W$46,21,FALSE))</f>
        <v/>
      </c>
      <c r="AW119" s="116" t="str">
        <f>IF(AW118="","",VLOOKUP(AW118,【記載例】シフト記号表!$C$5:$W$46,21,FALSE))</f>
        <v/>
      </c>
      <c r="AX119" s="116" t="str">
        <f>IF(AX118="","",VLOOKUP(AX118,【記載例】シフト記号表!$C$5:$W$46,21,FALSE))</f>
        <v/>
      </c>
      <c r="AY119" s="116" t="str">
        <f>IF(AY118="","",VLOOKUP(AY118,【記載例】シフト記号表!$C$5:$W$46,21,FALSE))</f>
        <v/>
      </c>
      <c r="AZ119" s="116" t="str">
        <f>IF(AZ118="","",VLOOKUP(AZ118,【記載例】シフト記号表!$C$5:$W$46,21,FALSE))</f>
        <v/>
      </c>
      <c r="BA119" s="116" t="str">
        <f>IF(BA118="","",VLOOKUP(BA118,【記載例】シフト記号表!$C$5:$W$46,21,FALSE))</f>
        <v/>
      </c>
      <c r="BB119" s="118" t="str">
        <f>IF(BB118="","",VLOOKUP(BB118,【記載例】シフト記号表!$C$5:$W$46,21,FALSE))</f>
        <v/>
      </c>
      <c r="BC119" s="117" t="str">
        <f>IF(BC118="","",VLOOKUP(BC118,【記載例】シフト記号表!$C$5:$W$46,21,FALSE))</f>
        <v/>
      </c>
      <c r="BD119" s="116" t="str">
        <f>IF(BD118="","",VLOOKUP(BD118,【記載例】シフト記号表!$C$5:$W$46,21,FALSE))</f>
        <v/>
      </c>
      <c r="BE119" s="273" t="str">
        <f>IF(BE118="","",VLOOKUP(BE118,【記載例】シフト記号表!$C$5:$W$46,21,FALSE))</f>
        <v/>
      </c>
      <c r="BF119" s="1136">
        <f>IF($BI$3="計画",SUM(AA119:BB119),IF($BI$3="実績",SUM(AA119:BE119),""))</f>
        <v>0</v>
      </c>
      <c r="BG119" s="1137"/>
      <c r="BH119" s="1138">
        <f>IF($BI$3="計画",BF119/4,IF($BI$3="実績",(BF119/($BI$7/7)),""))</f>
        <v>0</v>
      </c>
      <c r="BI119" s="1139"/>
      <c r="BJ119" s="1143"/>
      <c r="BK119" s="1144"/>
      <c r="BL119" s="1144"/>
      <c r="BM119" s="1144"/>
      <c r="BN119" s="1145"/>
    </row>
    <row r="120" spans="2:66" ht="20.25" customHeight="1">
      <c r="B120" s="144"/>
      <c r="C120" s="1275"/>
      <c r="D120" s="1279"/>
      <c r="E120" s="1280"/>
      <c r="F120" s="1281"/>
      <c r="G120" s="1105"/>
      <c r="H120" s="1106"/>
      <c r="I120" s="1107">
        <f>G119</f>
        <v>0</v>
      </c>
      <c r="J120" s="1106"/>
      <c r="K120" s="1107">
        <f>M119</f>
        <v>0</v>
      </c>
      <c r="L120" s="1106"/>
      <c r="M120" s="1214"/>
      <c r="N120" s="1215"/>
      <c r="O120" s="1216"/>
      <c r="P120" s="1217"/>
      <c r="Q120" s="1217"/>
      <c r="R120" s="1218"/>
      <c r="S120" s="1206"/>
      <c r="T120" s="1147"/>
      <c r="U120" s="1207"/>
      <c r="V120" s="143" t="s">
        <v>121</v>
      </c>
      <c r="W120" s="142"/>
      <c r="X120" s="142"/>
      <c r="Y120" s="141"/>
      <c r="Z120" s="140"/>
      <c r="AA120" s="138" t="str">
        <f>IF(AA118="","",VLOOKUP(AA118,【記載例】シフト記号表!$C$5:$Y$46,23,FALSE))</f>
        <v/>
      </c>
      <c r="AB120" s="137" t="str">
        <f>IF(AB118="","",VLOOKUP(AB118,【記載例】シフト記号表!$C$5:$Y$46,23,FALSE))</f>
        <v/>
      </c>
      <c r="AC120" s="137" t="str">
        <f>IF(AC118="","",VLOOKUP(AC118,【記載例】シフト記号表!$C$5:$Y$46,23,FALSE))</f>
        <v/>
      </c>
      <c r="AD120" s="137" t="str">
        <f>IF(AD118="","",VLOOKUP(AD118,【記載例】シフト記号表!$C$5:$Y$46,23,FALSE))</f>
        <v/>
      </c>
      <c r="AE120" s="137" t="str">
        <f>IF(AE118="","",VLOOKUP(AE118,【記載例】シフト記号表!$C$5:$Y$46,23,FALSE))</f>
        <v/>
      </c>
      <c r="AF120" s="137" t="str">
        <f>IF(AF118="","",VLOOKUP(AF118,【記載例】シフト記号表!$C$5:$Y$46,23,FALSE))</f>
        <v/>
      </c>
      <c r="AG120" s="139" t="str">
        <f>IF(AG118="","",VLOOKUP(AG118,【記載例】シフト記号表!$C$5:$Y$46,23,FALSE))</f>
        <v/>
      </c>
      <c r="AH120" s="138" t="str">
        <f>IF(AH118="","",VLOOKUP(AH118,【記載例】シフト記号表!$C$5:$Y$46,23,FALSE))</f>
        <v/>
      </c>
      <c r="AI120" s="137" t="str">
        <f>IF(AI118="","",VLOOKUP(AI118,【記載例】シフト記号表!$C$5:$Y$46,23,FALSE))</f>
        <v/>
      </c>
      <c r="AJ120" s="137" t="str">
        <f>IF(AJ118="","",VLOOKUP(AJ118,【記載例】シフト記号表!$C$5:$Y$46,23,FALSE))</f>
        <v/>
      </c>
      <c r="AK120" s="137" t="str">
        <f>IF(AK118="","",VLOOKUP(AK118,【記載例】シフト記号表!$C$5:$Y$46,23,FALSE))</f>
        <v/>
      </c>
      <c r="AL120" s="137" t="str">
        <f>IF(AL118="","",VLOOKUP(AL118,【記載例】シフト記号表!$C$5:$Y$46,23,FALSE))</f>
        <v/>
      </c>
      <c r="AM120" s="137" t="str">
        <f>IF(AM118="","",VLOOKUP(AM118,【記載例】シフト記号表!$C$5:$Y$46,23,FALSE))</f>
        <v/>
      </c>
      <c r="AN120" s="139" t="str">
        <f>IF(AN118="","",VLOOKUP(AN118,【記載例】シフト記号表!$C$5:$Y$46,23,FALSE))</f>
        <v/>
      </c>
      <c r="AO120" s="138" t="str">
        <f>IF(AO118="","",VLOOKUP(AO118,【記載例】シフト記号表!$C$5:$Y$46,23,FALSE))</f>
        <v/>
      </c>
      <c r="AP120" s="137" t="str">
        <f>IF(AP118="","",VLOOKUP(AP118,【記載例】シフト記号表!$C$5:$Y$46,23,FALSE))</f>
        <v/>
      </c>
      <c r="AQ120" s="137" t="str">
        <f>IF(AQ118="","",VLOOKUP(AQ118,【記載例】シフト記号表!$C$5:$Y$46,23,FALSE))</f>
        <v/>
      </c>
      <c r="AR120" s="137" t="str">
        <f>IF(AR118="","",VLOOKUP(AR118,【記載例】シフト記号表!$C$5:$Y$46,23,FALSE))</f>
        <v/>
      </c>
      <c r="AS120" s="137" t="str">
        <f>IF(AS118="","",VLOOKUP(AS118,【記載例】シフト記号表!$C$5:$Y$46,23,FALSE))</f>
        <v/>
      </c>
      <c r="AT120" s="137" t="str">
        <f>IF(AT118="","",VLOOKUP(AT118,【記載例】シフト記号表!$C$5:$Y$46,23,FALSE))</f>
        <v/>
      </c>
      <c r="AU120" s="139" t="str">
        <f>IF(AU118="","",VLOOKUP(AU118,【記載例】シフト記号表!$C$5:$Y$46,23,FALSE))</f>
        <v/>
      </c>
      <c r="AV120" s="138" t="str">
        <f>IF(AV118="","",VLOOKUP(AV118,【記載例】シフト記号表!$C$5:$Y$46,23,FALSE))</f>
        <v/>
      </c>
      <c r="AW120" s="137" t="str">
        <f>IF(AW118="","",VLOOKUP(AW118,【記載例】シフト記号表!$C$5:$Y$46,23,FALSE))</f>
        <v/>
      </c>
      <c r="AX120" s="137" t="str">
        <f>IF(AX118="","",VLOOKUP(AX118,【記載例】シフト記号表!$C$5:$Y$46,23,FALSE))</f>
        <v/>
      </c>
      <c r="AY120" s="137" t="str">
        <f>IF(AY118="","",VLOOKUP(AY118,【記載例】シフト記号表!$C$5:$Y$46,23,FALSE))</f>
        <v/>
      </c>
      <c r="AZ120" s="137" t="str">
        <f>IF(AZ118="","",VLOOKUP(AZ118,【記載例】シフト記号表!$C$5:$Y$46,23,FALSE))</f>
        <v/>
      </c>
      <c r="BA120" s="137" t="str">
        <f>IF(BA118="","",VLOOKUP(BA118,【記載例】シフト記号表!$C$5:$Y$46,23,FALSE))</f>
        <v/>
      </c>
      <c r="BB120" s="139" t="str">
        <f>IF(BB118="","",VLOOKUP(BB118,【記載例】シフト記号表!$C$5:$Y$46,23,FALSE))</f>
        <v/>
      </c>
      <c r="BC120" s="138" t="str">
        <f>IF(BC118="","",VLOOKUP(BC118,【記載例】シフト記号表!$C$5:$Y$46,23,FALSE))</f>
        <v/>
      </c>
      <c r="BD120" s="137" t="str">
        <f>IF(BD118="","",VLOOKUP(BD118,【記載例】シフト記号表!$C$5:$Y$46,23,FALSE))</f>
        <v/>
      </c>
      <c r="BE120" s="160" t="str">
        <f>IF(BE118="","",VLOOKUP(BE118,【記載例】シフト記号表!$C$5:$Y$46,23,FALSE))</f>
        <v/>
      </c>
      <c r="BF120" s="1179">
        <f>IF($BI$3="計画",SUM(AA120:BB120),IF($BI$3="実績",SUM(AA120:BE120),""))</f>
        <v>0</v>
      </c>
      <c r="BG120" s="1180"/>
      <c r="BH120" s="1181">
        <f>IF($BI$3="計画",BF120/4,IF($BI$3="実績",(BF120/($BI$7/7)),""))</f>
        <v>0</v>
      </c>
      <c r="BI120" s="1182"/>
      <c r="BJ120" s="1146"/>
      <c r="BK120" s="1147"/>
      <c r="BL120" s="1147"/>
      <c r="BM120" s="1147"/>
      <c r="BN120" s="1148"/>
    </row>
    <row r="121" spans="2:66" ht="20.25" customHeight="1">
      <c r="B121" s="136"/>
      <c r="C121" s="1282"/>
      <c r="D121" s="1283"/>
      <c r="E121" s="1280"/>
      <c r="F121" s="1281"/>
      <c r="G121" s="1130"/>
      <c r="H121" s="1131"/>
      <c r="I121" s="124"/>
      <c r="J121" s="123"/>
      <c r="K121" s="124"/>
      <c r="L121" s="123"/>
      <c r="M121" s="1197"/>
      <c r="N121" s="1198"/>
      <c r="O121" s="1134"/>
      <c r="P121" s="1135"/>
      <c r="Q121" s="1135"/>
      <c r="R121" s="1131"/>
      <c r="S121" s="1201"/>
      <c r="T121" s="1202"/>
      <c r="U121" s="1203"/>
      <c r="V121" s="148" t="s">
        <v>123</v>
      </c>
      <c r="W121" s="147"/>
      <c r="X121" s="147"/>
      <c r="Y121" s="146"/>
      <c r="Z121" s="145"/>
      <c r="AA121" s="128"/>
      <c r="AB121" s="275"/>
      <c r="AC121" s="275"/>
      <c r="AD121" s="275"/>
      <c r="AE121" s="275"/>
      <c r="AF121" s="275"/>
      <c r="AG121" s="129"/>
      <c r="AH121" s="128"/>
      <c r="AI121" s="275"/>
      <c r="AJ121" s="275"/>
      <c r="AK121" s="275"/>
      <c r="AL121" s="275"/>
      <c r="AM121" s="275"/>
      <c r="AN121" s="129"/>
      <c r="AO121" s="128"/>
      <c r="AP121" s="275"/>
      <c r="AQ121" s="275"/>
      <c r="AR121" s="275"/>
      <c r="AS121" s="275"/>
      <c r="AT121" s="275"/>
      <c r="AU121" s="129"/>
      <c r="AV121" s="128"/>
      <c r="AW121" s="275"/>
      <c r="AX121" s="275"/>
      <c r="AY121" s="275"/>
      <c r="AZ121" s="275"/>
      <c r="BA121" s="275"/>
      <c r="BB121" s="129"/>
      <c r="BC121" s="128"/>
      <c r="BD121" s="275"/>
      <c r="BE121" s="274"/>
      <c r="BF121" s="1208"/>
      <c r="BG121" s="1209"/>
      <c r="BH121" s="1227"/>
      <c r="BI121" s="1228"/>
      <c r="BJ121" s="1225"/>
      <c r="BK121" s="1202"/>
      <c r="BL121" s="1202"/>
      <c r="BM121" s="1202"/>
      <c r="BN121" s="1226"/>
    </row>
    <row r="122" spans="2:66" ht="20.25" customHeight="1">
      <c r="B122" s="125">
        <f>B119+1</f>
        <v>35</v>
      </c>
      <c r="C122" s="1275"/>
      <c r="D122" s="1279"/>
      <c r="E122" s="1280"/>
      <c r="F122" s="1281"/>
      <c r="G122" s="1130"/>
      <c r="H122" s="1131"/>
      <c r="I122" s="124"/>
      <c r="J122" s="123"/>
      <c r="K122" s="124"/>
      <c r="L122" s="123"/>
      <c r="M122" s="1132"/>
      <c r="N122" s="1133"/>
      <c r="O122" s="1134"/>
      <c r="P122" s="1135"/>
      <c r="Q122" s="1135"/>
      <c r="R122" s="1131"/>
      <c r="S122" s="1204"/>
      <c r="T122" s="1144"/>
      <c r="U122" s="1205"/>
      <c r="V122" s="122" t="s">
        <v>122</v>
      </c>
      <c r="W122" s="121"/>
      <c r="X122" s="121"/>
      <c r="Y122" s="120"/>
      <c r="Z122" s="119"/>
      <c r="AA122" s="117" t="str">
        <f>IF(AA121="","",VLOOKUP(AA121,【記載例】シフト記号表!$C$5:$W$46,21,FALSE))</f>
        <v/>
      </c>
      <c r="AB122" s="116" t="str">
        <f>IF(AB121="","",VLOOKUP(AB121,【記載例】シフト記号表!$C$5:$W$46,21,FALSE))</f>
        <v/>
      </c>
      <c r="AC122" s="116" t="str">
        <f>IF(AC121="","",VLOOKUP(AC121,【記載例】シフト記号表!$C$5:$W$46,21,FALSE))</f>
        <v/>
      </c>
      <c r="AD122" s="116" t="str">
        <f>IF(AD121="","",VLOOKUP(AD121,【記載例】シフト記号表!$C$5:$W$46,21,FALSE))</f>
        <v/>
      </c>
      <c r="AE122" s="116" t="str">
        <f>IF(AE121="","",VLOOKUP(AE121,【記載例】シフト記号表!$C$5:$W$46,21,FALSE))</f>
        <v/>
      </c>
      <c r="AF122" s="116" t="str">
        <f>IF(AF121="","",VLOOKUP(AF121,【記載例】シフト記号表!$C$5:$W$46,21,FALSE))</f>
        <v/>
      </c>
      <c r="AG122" s="118" t="str">
        <f>IF(AG121="","",VLOOKUP(AG121,【記載例】シフト記号表!$C$5:$W$46,21,FALSE))</f>
        <v/>
      </c>
      <c r="AH122" s="117" t="str">
        <f>IF(AH121="","",VLOOKUP(AH121,【記載例】シフト記号表!$C$5:$W$46,21,FALSE))</f>
        <v/>
      </c>
      <c r="AI122" s="116" t="str">
        <f>IF(AI121="","",VLOOKUP(AI121,【記載例】シフト記号表!$C$5:$W$46,21,FALSE))</f>
        <v/>
      </c>
      <c r="AJ122" s="116" t="str">
        <f>IF(AJ121="","",VLOOKUP(AJ121,【記載例】シフト記号表!$C$5:$W$46,21,FALSE))</f>
        <v/>
      </c>
      <c r="AK122" s="116" t="str">
        <f>IF(AK121="","",VLOOKUP(AK121,【記載例】シフト記号表!$C$5:$W$46,21,FALSE))</f>
        <v/>
      </c>
      <c r="AL122" s="116" t="str">
        <f>IF(AL121="","",VLOOKUP(AL121,【記載例】シフト記号表!$C$5:$W$46,21,FALSE))</f>
        <v/>
      </c>
      <c r="AM122" s="116" t="str">
        <f>IF(AM121="","",VLOOKUP(AM121,【記載例】シフト記号表!$C$5:$W$46,21,FALSE))</f>
        <v/>
      </c>
      <c r="AN122" s="118" t="str">
        <f>IF(AN121="","",VLOOKUP(AN121,【記載例】シフト記号表!$C$5:$W$46,21,FALSE))</f>
        <v/>
      </c>
      <c r="AO122" s="117" t="str">
        <f>IF(AO121="","",VLOOKUP(AO121,【記載例】シフト記号表!$C$5:$W$46,21,FALSE))</f>
        <v/>
      </c>
      <c r="AP122" s="116" t="str">
        <f>IF(AP121="","",VLOOKUP(AP121,【記載例】シフト記号表!$C$5:$W$46,21,FALSE))</f>
        <v/>
      </c>
      <c r="AQ122" s="116" t="str">
        <f>IF(AQ121="","",VLOOKUP(AQ121,【記載例】シフト記号表!$C$5:$W$46,21,FALSE))</f>
        <v/>
      </c>
      <c r="AR122" s="116" t="str">
        <f>IF(AR121="","",VLOOKUP(AR121,【記載例】シフト記号表!$C$5:$W$46,21,FALSE))</f>
        <v/>
      </c>
      <c r="AS122" s="116" t="str">
        <f>IF(AS121="","",VLOOKUP(AS121,【記載例】シフト記号表!$C$5:$W$46,21,FALSE))</f>
        <v/>
      </c>
      <c r="AT122" s="116" t="str">
        <f>IF(AT121="","",VLOOKUP(AT121,【記載例】シフト記号表!$C$5:$W$46,21,FALSE))</f>
        <v/>
      </c>
      <c r="AU122" s="118" t="str">
        <f>IF(AU121="","",VLOOKUP(AU121,【記載例】シフト記号表!$C$5:$W$46,21,FALSE))</f>
        <v/>
      </c>
      <c r="AV122" s="117" t="str">
        <f>IF(AV121="","",VLOOKUP(AV121,【記載例】シフト記号表!$C$5:$W$46,21,FALSE))</f>
        <v/>
      </c>
      <c r="AW122" s="116" t="str">
        <f>IF(AW121="","",VLOOKUP(AW121,【記載例】シフト記号表!$C$5:$W$46,21,FALSE))</f>
        <v/>
      </c>
      <c r="AX122" s="116" t="str">
        <f>IF(AX121="","",VLOOKUP(AX121,【記載例】シフト記号表!$C$5:$W$46,21,FALSE))</f>
        <v/>
      </c>
      <c r="AY122" s="116" t="str">
        <f>IF(AY121="","",VLOOKUP(AY121,【記載例】シフト記号表!$C$5:$W$46,21,FALSE))</f>
        <v/>
      </c>
      <c r="AZ122" s="116" t="str">
        <f>IF(AZ121="","",VLOOKUP(AZ121,【記載例】シフト記号表!$C$5:$W$46,21,FALSE))</f>
        <v/>
      </c>
      <c r="BA122" s="116" t="str">
        <f>IF(BA121="","",VLOOKUP(BA121,【記載例】シフト記号表!$C$5:$W$46,21,FALSE))</f>
        <v/>
      </c>
      <c r="BB122" s="118" t="str">
        <f>IF(BB121="","",VLOOKUP(BB121,【記載例】シフト記号表!$C$5:$W$46,21,FALSE))</f>
        <v/>
      </c>
      <c r="BC122" s="117" t="str">
        <f>IF(BC121="","",VLOOKUP(BC121,【記載例】シフト記号表!$C$5:$W$46,21,FALSE))</f>
        <v/>
      </c>
      <c r="BD122" s="116" t="str">
        <f>IF(BD121="","",VLOOKUP(BD121,【記載例】シフト記号表!$C$5:$W$46,21,FALSE))</f>
        <v/>
      </c>
      <c r="BE122" s="273" t="str">
        <f>IF(BE121="","",VLOOKUP(BE121,【記載例】シフト記号表!$C$5:$W$46,21,FALSE))</f>
        <v/>
      </c>
      <c r="BF122" s="1136">
        <f>IF($BI$3="計画",SUM(AA122:BB122),IF($BI$3="実績",SUM(AA122:BE122),""))</f>
        <v>0</v>
      </c>
      <c r="BG122" s="1137"/>
      <c r="BH122" s="1138">
        <f>IF($BI$3="計画",BF122/4,IF($BI$3="実績",(BF122/($BI$7/7)),""))</f>
        <v>0</v>
      </c>
      <c r="BI122" s="1139"/>
      <c r="BJ122" s="1143"/>
      <c r="BK122" s="1144"/>
      <c r="BL122" s="1144"/>
      <c r="BM122" s="1144"/>
      <c r="BN122" s="1145"/>
    </row>
    <row r="123" spans="2:66" ht="20.25" customHeight="1">
      <c r="B123" s="144"/>
      <c r="C123" s="1275"/>
      <c r="D123" s="1279"/>
      <c r="E123" s="1280"/>
      <c r="F123" s="1281"/>
      <c r="G123" s="1105"/>
      <c r="H123" s="1106"/>
      <c r="I123" s="1107">
        <f>G122</f>
        <v>0</v>
      </c>
      <c r="J123" s="1106"/>
      <c r="K123" s="1107">
        <f>M122</f>
        <v>0</v>
      </c>
      <c r="L123" s="1106"/>
      <c r="M123" s="1214"/>
      <c r="N123" s="1215"/>
      <c r="O123" s="1216"/>
      <c r="P123" s="1217"/>
      <c r="Q123" s="1217"/>
      <c r="R123" s="1218"/>
      <c r="S123" s="1206"/>
      <c r="T123" s="1147"/>
      <c r="U123" s="1207"/>
      <c r="V123" s="143" t="s">
        <v>121</v>
      </c>
      <c r="W123" s="142"/>
      <c r="X123" s="142"/>
      <c r="Y123" s="141"/>
      <c r="Z123" s="140"/>
      <c r="AA123" s="138" t="str">
        <f>IF(AA121="","",VLOOKUP(AA121,【記載例】シフト記号表!$C$5:$Y$46,23,FALSE))</f>
        <v/>
      </c>
      <c r="AB123" s="137" t="str">
        <f>IF(AB121="","",VLOOKUP(AB121,【記載例】シフト記号表!$C$5:$Y$46,23,FALSE))</f>
        <v/>
      </c>
      <c r="AC123" s="137" t="str">
        <f>IF(AC121="","",VLOOKUP(AC121,【記載例】シフト記号表!$C$5:$Y$46,23,FALSE))</f>
        <v/>
      </c>
      <c r="AD123" s="137" t="str">
        <f>IF(AD121="","",VLOOKUP(AD121,【記載例】シフト記号表!$C$5:$Y$46,23,FALSE))</f>
        <v/>
      </c>
      <c r="AE123" s="137" t="str">
        <f>IF(AE121="","",VLOOKUP(AE121,【記載例】シフト記号表!$C$5:$Y$46,23,FALSE))</f>
        <v/>
      </c>
      <c r="AF123" s="137" t="str">
        <f>IF(AF121="","",VLOOKUP(AF121,【記載例】シフト記号表!$C$5:$Y$46,23,FALSE))</f>
        <v/>
      </c>
      <c r="AG123" s="139" t="str">
        <f>IF(AG121="","",VLOOKUP(AG121,【記載例】シフト記号表!$C$5:$Y$46,23,FALSE))</f>
        <v/>
      </c>
      <c r="AH123" s="138" t="str">
        <f>IF(AH121="","",VLOOKUP(AH121,【記載例】シフト記号表!$C$5:$Y$46,23,FALSE))</f>
        <v/>
      </c>
      <c r="AI123" s="137" t="str">
        <f>IF(AI121="","",VLOOKUP(AI121,【記載例】シフト記号表!$C$5:$Y$46,23,FALSE))</f>
        <v/>
      </c>
      <c r="AJ123" s="137" t="str">
        <f>IF(AJ121="","",VLOOKUP(AJ121,【記載例】シフト記号表!$C$5:$Y$46,23,FALSE))</f>
        <v/>
      </c>
      <c r="AK123" s="137" t="str">
        <f>IF(AK121="","",VLOOKUP(AK121,【記載例】シフト記号表!$C$5:$Y$46,23,FALSE))</f>
        <v/>
      </c>
      <c r="AL123" s="137" t="str">
        <f>IF(AL121="","",VLOOKUP(AL121,【記載例】シフト記号表!$C$5:$Y$46,23,FALSE))</f>
        <v/>
      </c>
      <c r="AM123" s="137" t="str">
        <f>IF(AM121="","",VLOOKUP(AM121,【記載例】シフト記号表!$C$5:$Y$46,23,FALSE))</f>
        <v/>
      </c>
      <c r="AN123" s="139" t="str">
        <f>IF(AN121="","",VLOOKUP(AN121,【記載例】シフト記号表!$C$5:$Y$46,23,FALSE))</f>
        <v/>
      </c>
      <c r="AO123" s="138" t="str">
        <f>IF(AO121="","",VLOOKUP(AO121,【記載例】シフト記号表!$C$5:$Y$46,23,FALSE))</f>
        <v/>
      </c>
      <c r="AP123" s="137" t="str">
        <f>IF(AP121="","",VLOOKUP(AP121,【記載例】シフト記号表!$C$5:$Y$46,23,FALSE))</f>
        <v/>
      </c>
      <c r="AQ123" s="137" t="str">
        <f>IF(AQ121="","",VLOOKUP(AQ121,【記載例】シフト記号表!$C$5:$Y$46,23,FALSE))</f>
        <v/>
      </c>
      <c r="AR123" s="137" t="str">
        <f>IF(AR121="","",VLOOKUP(AR121,【記載例】シフト記号表!$C$5:$Y$46,23,FALSE))</f>
        <v/>
      </c>
      <c r="AS123" s="137" t="str">
        <f>IF(AS121="","",VLOOKUP(AS121,【記載例】シフト記号表!$C$5:$Y$46,23,FALSE))</f>
        <v/>
      </c>
      <c r="AT123" s="137" t="str">
        <f>IF(AT121="","",VLOOKUP(AT121,【記載例】シフト記号表!$C$5:$Y$46,23,FALSE))</f>
        <v/>
      </c>
      <c r="AU123" s="139" t="str">
        <f>IF(AU121="","",VLOOKUP(AU121,【記載例】シフト記号表!$C$5:$Y$46,23,FALSE))</f>
        <v/>
      </c>
      <c r="AV123" s="138" t="str">
        <f>IF(AV121="","",VLOOKUP(AV121,【記載例】シフト記号表!$C$5:$Y$46,23,FALSE))</f>
        <v/>
      </c>
      <c r="AW123" s="137" t="str">
        <f>IF(AW121="","",VLOOKUP(AW121,【記載例】シフト記号表!$C$5:$Y$46,23,FALSE))</f>
        <v/>
      </c>
      <c r="AX123" s="137" t="str">
        <f>IF(AX121="","",VLOOKUP(AX121,【記載例】シフト記号表!$C$5:$Y$46,23,FALSE))</f>
        <v/>
      </c>
      <c r="AY123" s="137" t="str">
        <f>IF(AY121="","",VLOOKUP(AY121,【記載例】シフト記号表!$C$5:$Y$46,23,FALSE))</f>
        <v/>
      </c>
      <c r="AZ123" s="137" t="str">
        <f>IF(AZ121="","",VLOOKUP(AZ121,【記載例】シフト記号表!$C$5:$Y$46,23,FALSE))</f>
        <v/>
      </c>
      <c r="BA123" s="137" t="str">
        <f>IF(BA121="","",VLOOKUP(BA121,【記載例】シフト記号表!$C$5:$Y$46,23,FALSE))</f>
        <v/>
      </c>
      <c r="BB123" s="139" t="str">
        <f>IF(BB121="","",VLOOKUP(BB121,【記載例】シフト記号表!$C$5:$Y$46,23,FALSE))</f>
        <v/>
      </c>
      <c r="BC123" s="138" t="str">
        <f>IF(BC121="","",VLOOKUP(BC121,【記載例】シフト記号表!$C$5:$Y$46,23,FALSE))</f>
        <v/>
      </c>
      <c r="BD123" s="137" t="str">
        <f>IF(BD121="","",VLOOKUP(BD121,【記載例】シフト記号表!$C$5:$Y$46,23,FALSE))</f>
        <v/>
      </c>
      <c r="BE123" s="160" t="str">
        <f>IF(BE121="","",VLOOKUP(BE121,【記載例】シフト記号表!$C$5:$Y$46,23,FALSE))</f>
        <v/>
      </c>
      <c r="BF123" s="1179">
        <f>IF($BI$3="計画",SUM(AA123:BB123),IF($BI$3="実績",SUM(AA123:BE123),""))</f>
        <v>0</v>
      </c>
      <c r="BG123" s="1180"/>
      <c r="BH123" s="1181">
        <f>IF($BI$3="計画",BF123/4,IF($BI$3="実績",(BF123/($BI$7/7)),""))</f>
        <v>0</v>
      </c>
      <c r="BI123" s="1182"/>
      <c r="BJ123" s="1146"/>
      <c r="BK123" s="1147"/>
      <c r="BL123" s="1147"/>
      <c r="BM123" s="1147"/>
      <c r="BN123" s="1148"/>
    </row>
    <row r="124" spans="2:66" ht="20.25" customHeight="1">
      <c r="B124" s="136"/>
      <c r="C124" s="1282"/>
      <c r="D124" s="1283"/>
      <c r="E124" s="1280"/>
      <c r="F124" s="1281"/>
      <c r="G124" s="1195"/>
      <c r="H124" s="1196"/>
      <c r="I124" s="135"/>
      <c r="J124" s="134"/>
      <c r="K124" s="135"/>
      <c r="L124" s="134"/>
      <c r="M124" s="1197"/>
      <c r="N124" s="1198"/>
      <c r="O124" s="1199"/>
      <c r="P124" s="1200"/>
      <c r="Q124" s="1200"/>
      <c r="R124" s="1196"/>
      <c r="S124" s="1201"/>
      <c r="T124" s="1202"/>
      <c r="U124" s="1203"/>
      <c r="V124" s="133" t="s">
        <v>123</v>
      </c>
      <c r="W124" s="132"/>
      <c r="X124" s="132"/>
      <c r="Y124" s="131"/>
      <c r="Z124" s="130"/>
      <c r="AA124" s="128"/>
      <c r="AB124" s="275"/>
      <c r="AC124" s="275"/>
      <c r="AD124" s="275"/>
      <c r="AE124" s="275"/>
      <c r="AF124" s="275"/>
      <c r="AG124" s="129"/>
      <c r="AH124" s="128"/>
      <c r="AI124" s="275"/>
      <c r="AJ124" s="275"/>
      <c r="AK124" s="275"/>
      <c r="AL124" s="275"/>
      <c r="AM124" s="275"/>
      <c r="AN124" s="129"/>
      <c r="AO124" s="128"/>
      <c r="AP124" s="275"/>
      <c r="AQ124" s="275"/>
      <c r="AR124" s="275"/>
      <c r="AS124" s="275"/>
      <c r="AT124" s="275"/>
      <c r="AU124" s="129"/>
      <c r="AV124" s="128"/>
      <c r="AW124" s="275"/>
      <c r="AX124" s="275"/>
      <c r="AY124" s="275"/>
      <c r="AZ124" s="275"/>
      <c r="BA124" s="275"/>
      <c r="BB124" s="129"/>
      <c r="BC124" s="128"/>
      <c r="BD124" s="275"/>
      <c r="BE124" s="274"/>
      <c r="BF124" s="1208"/>
      <c r="BG124" s="1209"/>
      <c r="BH124" s="1227"/>
      <c r="BI124" s="1228"/>
      <c r="BJ124" s="1225"/>
      <c r="BK124" s="1202"/>
      <c r="BL124" s="1202"/>
      <c r="BM124" s="1202"/>
      <c r="BN124" s="1226"/>
    </row>
    <row r="125" spans="2:66" ht="20.25" customHeight="1">
      <c r="B125" s="125">
        <f>B122+1</f>
        <v>36</v>
      </c>
      <c r="C125" s="1275"/>
      <c r="D125" s="1279"/>
      <c r="E125" s="1280"/>
      <c r="F125" s="1281"/>
      <c r="G125" s="1130"/>
      <c r="H125" s="1131"/>
      <c r="I125" s="124"/>
      <c r="J125" s="123"/>
      <c r="K125" s="124"/>
      <c r="L125" s="123"/>
      <c r="M125" s="1132"/>
      <c r="N125" s="1133"/>
      <c r="O125" s="1134"/>
      <c r="P125" s="1135"/>
      <c r="Q125" s="1135"/>
      <c r="R125" s="1131"/>
      <c r="S125" s="1204"/>
      <c r="T125" s="1144"/>
      <c r="U125" s="1205"/>
      <c r="V125" s="122" t="s">
        <v>122</v>
      </c>
      <c r="W125" s="121"/>
      <c r="X125" s="121"/>
      <c r="Y125" s="120"/>
      <c r="Z125" s="119"/>
      <c r="AA125" s="117" t="str">
        <f>IF(AA124="","",VLOOKUP(AA124,【記載例】シフト記号表!$C$5:$W$46,21,FALSE))</f>
        <v/>
      </c>
      <c r="AB125" s="116" t="str">
        <f>IF(AB124="","",VLOOKUP(AB124,【記載例】シフト記号表!$C$5:$W$46,21,FALSE))</f>
        <v/>
      </c>
      <c r="AC125" s="116" t="str">
        <f>IF(AC124="","",VLOOKUP(AC124,【記載例】シフト記号表!$C$5:$W$46,21,FALSE))</f>
        <v/>
      </c>
      <c r="AD125" s="116" t="str">
        <f>IF(AD124="","",VLOOKUP(AD124,【記載例】シフト記号表!$C$5:$W$46,21,FALSE))</f>
        <v/>
      </c>
      <c r="AE125" s="116" t="str">
        <f>IF(AE124="","",VLOOKUP(AE124,【記載例】シフト記号表!$C$5:$W$46,21,FALSE))</f>
        <v/>
      </c>
      <c r="AF125" s="116" t="str">
        <f>IF(AF124="","",VLOOKUP(AF124,【記載例】シフト記号表!$C$5:$W$46,21,FALSE))</f>
        <v/>
      </c>
      <c r="AG125" s="118" t="str">
        <f>IF(AG124="","",VLOOKUP(AG124,【記載例】シフト記号表!$C$5:$W$46,21,FALSE))</f>
        <v/>
      </c>
      <c r="AH125" s="117" t="str">
        <f>IF(AH124="","",VLOOKUP(AH124,【記載例】シフト記号表!$C$5:$W$46,21,FALSE))</f>
        <v/>
      </c>
      <c r="AI125" s="116" t="str">
        <f>IF(AI124="","",VLOOKUP(AI124,【記載例】シフト記号表!$C$5:$W$46,21,FALSE))</f>
        <v/>
      </c>
      <c r="AJ125" s="116" t="str">
        <f>IF(AJ124="","",VLOOKUP(AJ124,【記載例】シフト記号表!$C$5:$W$46,21,FALSE))</f>
        <v/>
      </c>
      <c r="AK125" s="116" t="str">
        <f>IF(AK124="","",VLOOKUP(AK124,【記載例】シフト記号表!$C$5:$W$46,21,FALSE))</f>
        <v/>
      </c>
      <c r="AL125" s="116" t="str">
        <f>IF(AL124="","",VLOOKUP(AL124,【記載例】シフト記号表!$C$5:$W$46,21,FALSE))</f>
        <v/>
      </c>
      <c r="AM125" s="116" t="str">
        <f>IF(AM124="","",VLOOKUP(AM124,【記載例】シフト記号表!$C$5:$W$46,21,FALSE))</f>
        <v/>
      </c>
      <c r="AN125" s="118" t="str">
        <f>IF(AN124="","",VLOOKUP(AN124,【記載例】シフト記号表!$C$5:$W$46,21,FALSE))</f>
        <v/>
      </c>
      <c r="AO125" s="117" t="str">
        <f>IF(AO124="","",VLOOKUP(AO124,【記載例】シフト記号表!$C$5:$W$46,21,FALSE))</f>
        <v/>
      </c>
      <c r="AP125" s="116" t="str">
        <f>IF(AP124="","",VLOOKUP(AP124,【記載例】シフト記号表!$C$5:$W$46,21,FALSE))</f>
        <v/>
      </c>
      <c r="AQ125" s="116" t="str">
        <f>IF(AQ124="","",VLOOKUP(AQ124,【記載例】シフト記号表!$C$5:$W$46,21,FALSE))</f>
        <v/>
      </c>
      <c r="AR125" s="116" t="str">
        <f>IF(AR124="","",VLOOKUP(AR124,【記載例】シフト記号表!$C$5:$W$46,21,FALSE))</f>
        <v/>
      </c>
      <c r="AS125" s="116" t="str">
        <f>IF(AS124="","",VLOOKUP(AS124,【記載例】シフト記号表!$C$5:$W$46,21,FALSE))</f>
        <v/>
      </c>
      <c r="AT125" s="116" t="str">
        <f>IF(AT124="","",VLOOKUP(AT124,【記載例】シフト記号表!$C$5:$W$46,21,FALSE))</f>
        <v/>
      </c>
      <c r="AU125" s="118" t="str">
        <f>IF(AU124="","",VLOOKUP(AU124,【記載例】シフト記号表!$C$5:$W$46,21,FALSE))</f>
        <v/>
      </c>
      <c r="AV125" s="117" t="str">
        <f>IF(AV124="","",VLOOKUP(AV124,【記載例】シフト記号表!$C$5:$W$46,21,FALSE))</f>
        <v/>
      </c>
      <c r="AW125" s="116" t="str">
        <f>IF(AW124="","",VLOOKUP(AW124,【記載例】シフト記号表!$C$5:$W$46,21,FALSE))</f>
        <v/>
      </c>
      <c r="AX125" s="116" t="str">
        <f>IF(AX124="","",VLOOKUP(AX124,【記載例】シフト記号表!$C$5:$W$46,21,FALSE))</f>
        <v/>
      </c>
      <c r="AY125" s="116" t="str">
        <f>IF(AY124="","",VLOOKUP(AY124,【記載例】シフト記号表!$C$5:$W$46,21,FALSE))</f>
        <v/>
      </c>
      <c r="AZ125" s="116" t="str">
        <f>IF(AZ124="","",VLOOKUP(AZ124,【記載例】シフト記号表!$C$5:$W$46,21,FALSE))</f>
        <v/>
      </c>
      <c r="BA125" s="116" t="str">
        <f>IF(BA124="","",VLOOKUP(BA124,【記載例】シフト記号表!$C$5:$W$46,21,FALSE))</f>
        <v/>
      </c>
      <c r="BB125" s="118" t="str">
        <f>IF(BB124="","",VLOOKUP(BB124,【記載例】シフト記号表!$C$5:$W$46,21,FALSE))</f>
        <v/>
      </c>
      <c r="BC125" s="117" t="str">
        <f>IF(BC124="","",VLOOKUP(BC124,【記載例】シフト記号表!$C$5:$W$46,21,FALSE))</f>
        <v/>
      </c>
      <c r="BD125" s="116" t="str">
        <f>IF(BD124="","",VLOOKUP(BD124,【記載例】シフト記号表!$C$5:$W$46,21,FALSE))</f>
        <v/>
      </c>
      <c r="BE125" s="273" t="str">
        <f>IF(BE124="","",VLOOKUP(BE124,【記載例】シフト記号表!$C$5:$W$46,21,FALSE))</f>
        <v/>
      </c>
      <c r="BF125" s="1136">
        <f>IF($BI$3="計画",SUM(AA125:BB125),IF($BI$3="実績",SUM(AA125:BE125),""))</f>
        <v>0</v>
      </c>
      <c r="BG125" s="1137"/>
      <c r="BH125" s="1138">
        <f>IF($BI$3="計画",BF125/4,IF($BI$3="実績",(BF125/($BI$7/7)),""))</f>
        <v>0</v>
      </c>
      <c r="BI125" s="1139"/>
      <c r="BJ125" s="1143"/>
      <c r="BK125" s="1144"/>
      <c r="BL125" s="1144"/>
      <c r="BM125" s="1144"/>
      <c r="BN125" s="1145"/>
    </row>
    <row r="126" spans="2:66" ht="20.25" customHeight="1" thickBot="1">
      <c r="B126" s="115"/>
      <c r="C126" s="1284"/>
      <c r="D126" s="1285"/>
      <c r="E126" s="1286"/>
      <c r="F126" s="1287"/>
      <c r="G126" s="1234"/>
      <c r="H126" s="1235"/>
      <c r="I126" s="1236">
        <f>G125</f>
        <v>0</v>
      </c>
      <c r="J126" s="1235"/>
      <c r="K126" s="1236">
        <f>M125</f>
        <v>0</v>
      </c>
      <c r="L126" s="1235"/>
      <c r="M126" s="1251"/>
      <c r="N126" s="1252"/>
      <c r="O126" s="1237"/>
      <c r="P126" s="1238"/>
      <c r="Q126" s="1238"/>
      <c r="R126" s="1239"/>
      <c r="S126" s="1249"/>
      <c r="T126" s="1232"/>
      <c r="U126" s="1250"/>
      <c r="V126" s="114" t="s">
        <v>121</v>
      </c>
      <c r="W126" s="113"/>
      <c r="X126" s="113"/>
      <c r="Y126" s="112"/>
      <c r="Z126" s="111"/>
      <c r="AA126" s="109" t="str">
        <f>IF(AA124="","",VLOOKUP(AA124,【記載例】シフト記号表!$C$5:$Y$46,23,FALSE))</f>
        <v/>
      </c>
      <c r="AB126" s="108" t="str">
        <f>IF(AB124="","",VLOOKUP(AB124,【記載例】シフト記号表!$C$5:$Y$46,23,FALSE))</f>
        <v/>
      </c>
      <c r="AC126" s="108" t="str">
        <f>IF(AC124="","",VLOOKUP(AC124,【記載例】シフト記号表!$C$5:$Y$46,23,FALSE))</f>
        <v/>
      </c>
      <c r="AD126" s="108" t="str">
        <f>IF(AD124="","",VLOOKUP(AD124,【記載例】シフト記号表!$C$5:$Y$46,23,FALSE))</f>
        <v/>
      </c>
      <c r="AE126" s="108" t="str">
        <f>IF(AE124="","",VLOOKUP(AE124,【記載例】シフト記号表!$C$5:$Y$46,23,FALSE))</f>
        <v/>
      </c>
      <c r="AF126" s="108" t="str">
        <f>IF(AF124="","",VLOOKUP(AF124,【記載例】シフト記号表!$C$5:$Y$46,23,FALSE))</f>
        <v/>
      </c>
      <c r="AG126" s="110" t="str">
        <f>IF(AG124="","",VLOOKUP(AG124,【記載例】シフト記号表!$C$5:$Y$46,23,FALSE))</f>
        <v/>
      </c>
      <c r="AH126" s="109" t="str">
        <f>IF(AH124="","",VLOOKUP(AH124,【記載例】シフト記号表!$C$5:$Y$46,23,FALSE))</f>
        <v/>
      </c>
      <c r="AI126" s="108" t="str">
        <f>IF(AI124="","",VLOOKUP(AI124,【記載例】シフト記号表!$C$5:$Y$46,23,FALSE))</f>
        <v/>
      </c>
      <c r="AJ126" s="108" t="str">
        <f>IF(AJ124="","",VLOOKUP(AJ124,【記載例】シフト記号表!$C$5:$Y$46,23,FALSE))</f>
        <v/>
      </c>
      <c r="AK126" s="108" t="str">
        <f>IF(AK124="","",VLOOKUP(AK124,【記載例】シフト記号表!$C$5:$Y$46,23,FALSE))</f>
        <v/>
      </c>
      <c r="AL126" s="108" t="str">
        <f>IF(AL124="","",VLOOKUP(AL124,【記載例】シフト記号表!$C$5:$Y$46,23,FALSE))</f>
        <v/>
      </c>
      <c r="AM126" s="108" t="str">
        <f>IF(AM124="","",VLOOKUP(AM124,【記載例】シフト記号表!$C$5:$Y$46,23,FALSE))</f>
        <v/>
      </c>
      <c r="AN126" s="110" t="str">
        <f>IF(AN124="","",VLOOKUP(AN124,【記載例】シフト記号表!$C$5:$Y$46,23,FALSE))</f>
        <v/>
      </c>
      <c r="AO126" s="109" t="str">
        <f>IF(AO124="","",VLOOKUP(AO124,【記載例】シフト記号表!$C$5:$Y$46,23,FALSE))</f>
        <v/>
      </c>
      <c r="AP126" s="108" t="str">
        <f>IF(AP124="","",VLOOKUP(AP124,【記載例】シフト記号表!$C$5:$Y$46,23,FALSE))</f>
        <v/>
      </c>
      <c r="AQ126" s="108" t="str">
        <f>IF(AQ124="","",VLOOKUP(AQ124,【記載例】シフト記号表!$C$5:$Y$46,23,FALSE))</f>
        <v/>
      </c>
      <c r="AR126" s="108" t="str">
        <f>IF(AR124="","",VLOOKUP(AR124,【記載例】シフト記号表!$C$5:$Y$46,23,FALSE))</f>
        <v/>
      </c>
      <c r="AS126" s="108" t="str">
        <f>IF(AS124="","",VLOOKUP(AS124,【記載例】シフト記号表!$C$5:$Y$46,23,FALSE))</f>
        <v/>
      </c>
      <c r="AT126" s="108" t="str">
        <f>IF(AT124="","",VLOOKUP(AT124,【記載例】シフト記号表!$C$5:$Y$46,23,FALSE))</f>
        <v/>
      </c>
      <c r="AU126" s="110" t="str">
        <f>IF(AU124="","",VLOOKUP(AU124,【記載例】シフト記号表!$C$5:$Y$46,23,FALSE))</f>
        <v/>
      </c>
      <c r="AV126" s="109" t="str">
        <f>IF(AV124="","",VLOOKUP(AV124,【記載例】シフト記号表!$C$5:$Y$46,23,FALSE))</f>
        <v/>
      </c>
      <c r="AW126" s="108" t="str">
        <f>IF(AW124="","",VLOOKUP(AW124,【記載例】シフト記号表!$C$5:$Y$46,23,FALSE))</f>
        <v/>
      </c>
      <c r="AX126" s="108" t="str">
        <f>IF(AX124="","",VLOOKUP(AX124,【記載例】シフト記号表!$C$5:$Y$46,23,FALSE))</f>
        <v/>
      </c>
      <c r="AY126" s="108" t="str">
        <f>IF(AY124="","",VLOOKUP(AY124,【記載例】シフト記号表!$C$5:$Y$46,23,FALSE))</f>
        <v/>
      </c>
      <c r="AZ126" s="108" t="str">
        <f>IF(AZ124="","",VLOOKUP(AZ124,【記載例】シフト記号表!$C$5:$Y$46,23,FALSE))</f>
        <v/>
      </c>
      <c r="BA126" s="108" t="str">
        <f>IF(BA124="","",VLOOKUP(BA124,【記載例】シフト記号表!$C$5:$Y$46,23,FALSE))</f>
        <v/>
      </c>
      <c r="BB126" s="110" t="str">
        <f>IF(BB124="","",VLOOKUP(BB124,【記載例】シフト記号表!$C$5:$Y$46,23,FALSE))</f>
        <v/>
      </c>
      <c r="BC126" s="109" t="str">
        <f>IF(BC124="","",VLOOKUP(BC124,【記載例】シフト記号表!$C$5:$Y$46,23,FALSE))</f>
        <v/>
      </c>
      <c r="BD126" s="108" t="str">
        <f>IF(BD124="","",VLOOKUP(BD124,【記載例】シフト記号表!$C$5:$Y$46,23,FALSE))</f>
        <v/>
      </c>
      <c r="BE126" s="107" t="str">
        <f>IF(BE124="","",VLOOKUP(BE124,【記載例】シフト記号表!$C$5:$Y$46,23,FALSE))</f>
        <v/>
      </c>
      <c r="BF126" s="1240">
        <f>IF($BI$3="計画",SUM(AA126:BB126),IF($BI$3="実績",SUM(AA126:BE126),""))</f>
        <v>0</v>
      </c>
      <c r="BG126" s="1241"/>
      <c r="BH126" s="1229">
        <f>IF($BI$3="計画",BF126/4,IF($BI$3="実績",(BF126/($BI$7/7)),""))</f>
        <v>0</v>
      </c>
      <c r="BI126" s="1230"/>
      <c r="BJ126" s="1231"/>
      <c r="BK126" s="1232"/>
      <c r="BL126" s="1232"/>
      <c r="BM126" s="1232"/>
      <c r="BN126" s="1233"/>
    </row>
    <row r="127" spans="2:66" ht="20.25" customHeight="1">
      <c r="B127" s="89"/>
      <c r="C127" s="89"/>
      <c r="D127" s="89"/>
      <c r="E127" s="89"/>
      <c r="F127" s="89"/>
      <c r="G127" s="98"/>
      <c r="H127" s="98"/>
      <c r="I127" s="98"/>
      <c r="J127" s="98"/>
      <c r="K127" s="98"/>
      <c r="L127" s="98"/>
      <c r="M127" s="97"/>
      <c r="N127" s="97"/>
      <c r="O127" s="98"/>
      <c r="P127" s="98"/>
      <c r="Q127" s="98"/>
      <c r="R127" s="98"/>
      <c r="S127" s="94"/>
      <c r="T127" s="94"/>
      <c r="U127" s="94"/>
      <c r="V127" s="102"/>
      <c r="W127" s="102"/>
      <c r="X127" s="102"/>
      <c r="Y127" s="101"/>
      <c r="Z127" s="100"/>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5"/>
      <c r="BI127" s="95"/>
      <c r="BJ127" s="94"/>
      <c r="BK127" s="94"/>
      <c r="BL127" s="94"/>
      <c r="BM127" s="94"/>
      <c r="BN127" s="94"/>
    </row>
    <row r="128" spans="2:66" ht="20.25" customHeight="1">
      <c r="B128" s="89"/>
      <c r="C128" s="89"/>
      <c r="D128" s="89"/>
      <c r="E128" s="89"/>
      <c r="F128" s="89"/>
      <c r="G128" s="98"/>
      <c r="H128" s="98"/>
      <c r="I128" s="98"/>
      <c r="J128" s="98"/>
      <c r="K128" s="98"/>
      <c r="L128" s="98"/>
      <c r="M128" s="97"/>
      <c r="N128" s="92" t="s">
        <v>120</v>
      </c>
      <c r="O128" s="92"/>
      <c r="P128" s="92"/>
      <c r="Q128" s="92"/>
      <c r="R128" s="92"/>
      <c r="S128" s="92"/>
      <c r="T128" s="92"/>
      <c r="U128" s="92"/>
      <c r="V128" s="92"/>
      <c r="W128" s="92"/>
      <c r="X128" s="93"/>
      <c r="Y128" s="92"/>
      <c r="Z128" s="92"/>
      <c r="AA128" s="92"/>
      <c r="AB128" s="92"/>
      <c r="AC128" s="92"/>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5"/>
      <c r="BI128" s="95"/>
      <c r="BJ128" s="94"/>
      <c r="BK128" s="94"/>
      <c r="BL128" s="94"/>
      <c r="BM128" s="94"/>
      <c r="BN128" s="94"/>
    </row>
    <row r="129" spans="2:66" ht="20.25" customHeight="1">
      <c r="B129" s="89"/>
      <c r="C129" s="89"/>
      <c r="D129" s="89"/>
      <c r="E129" s="89"/>
      <c r="F129" s="89"/>
      <c r="G129" s="98"/>
      <c r="H129" s="98"/>
      <c r="I129" s="98"/>
      <c r="J129" s="98"/>
      <c r="K129" s="98"/>
      <c r="L129" s="98"/>
      <c r="M129" s="97"/>
      <c r="N129" s="92"/>
      <c r="O129" s="92" t="s">
        <v>119</v>
      </c>
      <c r="P129" s="92"/>
      <c r="Q129" s="92"/>
      <c r="R129" s="92"/>
      <c r="S129" s="92"/>
      <c r="T129" s="92"/>
      <c r="U129" s="92"/>
      <c r="V129" s="92"/>
      <c r="W129" s="92"/>
      <c r="X129" s="93"/>
      <c r="Y129" s="92"/>
      <c r="Z129" s="92"/>
      <c r="AA129" s="92"/>
      <c r="AB129" s="92"/>
      <c r="AC129" s="92"/>
      <c r="AD129" s="96"/>
      <c r="AE129" s="92" t="s">
        <v>118</v>
      </c>
      <c r="AF129" s="92"/>
      <c r="AG129" s="92"/>
      <c r="AH129" s="92"/>
      <c r="AI129" s="92"/>
      <c r="AJ129" s="92"/>
      <c r="AK129" s="92"/>
      <c r="AL129" s="92"/>
      <c r="AM129" s="92"/>
      <c r="AN129" s="93"/>
      <c r="AO129" s="92"/>
      <c r="AP129" s="92"/>
      <c r="AQ129" s="92"/>
      <c r="AR129" s="92"/>
      <c r="AS129" s="96"/>
      <c r="AT129" s="96"/>
      <c r="AU129" s="92" t="s">
        <v>117</v>
      </c>
      <c r="AV129" s="96"/>
      <c r="AW129" s="96"/>
      <c r="AX129" s="96"/>
      <c r="AY129" s="96"/>
      <c r="AZ129" s="96"/>
      <c r="BA129" s="96"/>
      <c r="BB129" s="96"/>
      <c r="BC129" s="96"/>
      <c r="BD129" s="96"/>
      <c r="BE129" s="96"/>
      <c r="BF129" s="96"/>
      <c r="BG129" s="96"/>
      <c r="BH129" s="95"/>
      <c r="BI129" s="95"/>
      <c r="BJ129" s="1289"/>
      <c r="BK129" s="1289"/>
      <c r="BL129" s="1289"/>
      <c r="BM129" s="1289"/>
      <c r="BN129" s="94"/>
    </row>
    <row r="130" spans="2:66" ht="20.25" customHeight="1">
      <c r="B130" s="89"/>
      <c r="C130" s="89"/>
      <c r="D130" s="89"/>
      <c r="E130" s="89"/>
      <c r="F130" s="89"/>
      <c r="G130" s="98"/>
      <c r="H130" s="98"/>
      <c r="I130" s="98"/>
      <c r="J130" s="98"/>
      <c r="K130" s="98"/>
      <c r="L130" s="98"/>
      <c r="M130" s="97"/>
      <c r="N130" s="92"/>
      <c r="O130" s="1242" t="s">
        <v>116</v>
      </c>
      <c r="P130" s="1242"/>
      <c r="Q130" s="1242" t="s">
        <v>115</v>
      </c>
      <c r="R130" s="1242"/>
      <c r="S130" s="1242"/>
      <c r="T130" s="1242"/>
      <c r="U130" s="92"/>
      <c r="V130" s="1244" t="s">
        <v>114</v>
      </c>
      <c r="W130" s="1244"/>
      <c r="X130" s="1244"/>
      <c r="Y130" s="1244"/>
      <c r="Z130" s="91"/>
      <c r="AA130" s="105" t="s">
        <v>82</v>
      </c>
      <c r="AB130" s="105"/>
      <c r="AD130" s="96"/>
      <c r="AE130" s="1242" t="s">
        <v>116</v>
      </c>
      <c r="AF130" s="1242"/>
      <c r="AG130" s="1242" t="s">
        <v>115</v>
      </c>
      <c r="AH130" s="1242"/>
      <c r="AI130" s="1242"/>
      <c r="AJ130" s="1242"/>
      <c r="AK130" s="92"/>
      <c r="AL130" s="1244" t="s">
        <v>114</v>
      </c>
      <c r="AM130" s="1244"/>
      <c r="AN130" s="1244"/>
      <c r="AO130" s="1244"/>
      <c r="AP130" s="91"/>
      <c r="AQ130" s="105" t="s">
        <v>82</v>
      </c>
      <c r="AR130" s="105"/>
      <c r="AS130" s="96"/>
      <c r="AT130" s="96"/>
      <c r="AU130" s="96"/>
      <c r="AV130" s="96"/>
      <c r="AW130" s="96"/>
      <c r="AX130" s="96"/>
      <c r="AY130" s="96"/>
      <c r="AZ130" s="96"/>
      <c r="BA130" s="96"/>
      <c r="BB130" s="96"/>
      <c r="BC130" s="96"/>
      <c r="BD130" s="96"/>
      <c r="BE130" s="96"/>
      <c r="BF130" s="96"/>
      <c r="BG130" s="96"/>
      <c r="BH130" s="95"/>
      <c r="BI130" s="95"/>
      <c r="BJ130" s="1288"/>
      <c r="BK130" s="1288"/>
      <c r="BL130" s="1288"/>
      <c r="BM130" s="1288"/>
      <c r="BN130" s="94"/>
    </row>
    <row r="131" spans="2:66" ht="20.25" customHeight="1">
      <c r="B131" s="89"/>
      <c r="C131" s="89"/>
      <c r="D131" s="89"/>
      <c r="E131" s="89"/>
      <c r="F131" s="89"/>
      <c r="G131" s="98"/>
      <c r="H131" s="98"/>
      <c r="I131" s="98"/>
      <c r="J131" s="98"/>
      <c r="K131" s="98"/>
      <c r="L131" s="98"/>
      <c r="M131" s="97"/>
      <c r="N131" s="92"/>
      <c r="O131" s="1243"/>
      <c r="P131" s="1243"/>
      <c r="Q131" s="1243" t="s">
        <v>113</v>
      </c>
      <c r="R131" s="1243"/>
      <c r="S131" s="1243" t="s">
        <v>112</v>
      </c>
      <c r="T131" s="1243"/>
      <c r="U131" s="92"/>
      <c r="V131" s="1243" t="s">
        <v>113</v>
      </c>
      <c r="W131" s="1243"/>
      <c r="X131" s="1243" t="s">
        <v>112</v>
      </c>
      <c r="Y131" s="1243"/>
      <c r="Z131" s="91"/>
      <c r="AA131" s="105" t="s">
        <v>111</v>
      </c>
      <c r="AB131" s="105"/>
      <c r="AD131" s="96"/>
      <c r="AE131" s="1243"/>
      <c r="AF131" s="1243"/>
      <c r="AG131" s="1243" t="s">
        <v>113</v>
      </c>
      <c r="AH131" s="1243"/>
      <c r="AI131" s="1243" t="s">
        <v>112</v>
      </c>
      <c r="AJ131" s="1243"/>
      <c r="AK131" s="92"/>
      <c r="AL131" s="1243" t="s">
        <v>113</v>
      </c>
      <c r="AM131" s="1243"/>
      <c r="AN131" s="1243" t="s">
        <v>112</v>
      </c>
      <c r="AO131" s="1243"/>
      <c r="AP131" s="91"/>
      <c r="AQ131" s="105" t="s">
        <v>111</v>
      </c>
      <c r="AR131" s="105"/>
      <c r="AS131" s="96"/>
      <c r="AT131" s="96"/>
      <c r="AU131" s="104" t="s">
        <v>110</v>
      </c>
      <c r="AV131" s="104"/>
      <c r="AW131" s="104"/>
      <c r="AX131" s="104"/>
      <c r="AY131" s="91"/>
      <c r="AZ131" s="105" t="s">
        <v>109</v>
      </c>
      <c r="BA131" s="104"/>
      <c r="BB131" s="104"/>
      <c r="BC131" s="104"/>
      <c r="BD131" s="91"/>
      <c r="BE131" s="1243" t="s">
        <v>79</v>
      </c>
      <c r="BF131" s="1243"/>
      <c r="BG131" s="1243"/>
      <c r="BH131" s="1243"/>
      <c r="BI131" s="95"/>
      <c r="BJ131" s="1242"/>
      <c r="BK131" s="1242"/>
      <c r="BL131" s="1242"/>
      <c r="BM131" s="1242"/>
      <c r="BN131" s="94"/>
    </row>
    <row r="132" spans="2:66" ht="20.25" customHeight="1">
      <c r="B132" s="89"/>
      <c r="C132" s="89"/>
      <c r="D132" s="89"/>
      <c r="E132" s="89"/>
      <c r="F132" s="89"/>
      <c r="G132" s="98"/>
      <c r="H132" s="98"/>
      <c r="I132" s="98"/>
      <c r="J132" s="98"/>
      <c r="K132" s="98"/>
      <c r="L132" s="98"/>
      <c r="M132" s="97"/>
      <c r="N132" s="92"/>
      <c r="O132" s="1256" t="s">
        <v>305</v>
      </c>
      <c r="P132" s="1256"/>
      <c r="Q132" s="1257">
        <f>SUMIFS($BF$19:$BG$126,$G$19:$H$126,"看護職員",$M$19:$N$126,"A")+SUMIFS($BF$19:$BG$126,$I$19:$J$126,"看護職員",$K$19:$L$126,"A")</f>
        <v>480</v>
      </c>
      <c r="R132" s="1257"/>
      <c r="S132" s="1258">
        <f>SUMIFS($BH$19:$BI$126,$G$19:$H$126,"看護職員",$M$19:$N$126,"A")+SUMIFS($BH$19:$BI$126,$I$19:$J$126,"看護職員",$K$19:$L$126,"A")</f>
        <v>120</v>
      </c>
      <c r="T132" s="1258"/>
      <c r="U132" s="92"/>
      <c r="V132" s="1261">
        <v>0</v>
      </c>
      <c r="W132" s="1261"/>
      <c r="X132" s="1253">
        <v>0</v>
      </c>
      <c r="Y132" s="1253"/>
      <c r="Z132" s="91"/>
      <c r="AA132" s="1254">
        <v>3</v>
      </c>
      <c r="AB132" s="1255"/>
      <c r="AD132" s="96"/>
      <c r="AE132" s="1256" t="s">
        <v>98</v>
      </c>
      <c r="AF132" s="1256"/>
      <c r="AG132" s="1257">
        <f>SUMIFS($BF$19:$BG$126,$G$19:$H$126,"介護職員",$M$19:$N$126,"A")+SUMIFS($BF$19:$BG$126,$I$19:$J$126,"介護職員",$K$19:$L$126,"A")</f>
        <v>2560</v>
      </c>
      <c r="AH132" s="1257"/>
      <c r="AI132" s="1258">
        <f>SUMIFS($BH$19:$BI$126,$G$19:$H$126,"介護職員",$M$19:$N$126,"A")+SUMIFS($BH$19:$BI$126,$I$19:$J$126,"介護職員",$K$19:$L$126,"A")</f>
        <v>640</v>
      </c>
      <c r="AJ132" s="1258"/>
      <c r="AK132" s="92"/>
      <c r="AL132" s="1261">
        <v>0</v>
      </c>
      <c r="AM132" s="1261"/>
      <c r="AN132" s="1261">
        <v>0</v>
      </c>
      <c r="AO132" s="1261"/>
      <c r="AP132" s="91"/>
      <c r="AQ132" s="1254">
        <v>16</v>
      </c>
      <c r="AR132" s="1255"/>
      <c r="AS132" s="96"/>
      <c r="AT132" s="96"/>
      <c r="AU132" s="1259">
        <f>Y146</f>
        <v>3.5</v>
      </c>
      <c r="AV132" s="1256"/>
      <c r="AW132" s="1256"/>
      <c r="AX132" s="1256"/>
      <c r="AY132" s="90" t="s">
        <v>78</v>
      </c>
      <c r="AZ132" s="1259">
        <f>AO146</f>
        <v>19.2</v>
      </c>
      <c r="BA132" s="1260"/>
      <c r="BB132" s="1260"/>
      <c r="BC132" s="1260"/>
      <c r="BD132" s="90" t="s">
        <v>106</v>
      </c>
      <c r="BE132" s="1262">
        <f>ROUNDDOWN(AU132+AZ132,1)</f>
        <v>22.7</v>
      </c>
      <c r="BF132" s="1262"/>
      <c r="BG132" s="1262"/>
      <c r="BH132" s="1262"/>
      <c r="BI132" s="95"/>
      <c r="BJ132" s="272"/>
      <c r="BK132" s="272"/>
      <c r="BL132" s="272"/>
      <c r="BM132" s="272"/>
      <c r="BN132" s="94"/>
    </row>
    <row r="133" spans="2:66" ht="20.25" customHeight="1">
      <c r="B133" s="89"/>
      <c r="C133" s="89"/>
      <c r="D133" s="89"/>
      <c r="E133" s="89"/>
      <c r="F133" s="89"/>
      <c r="G133" s="98"/>
      <c r="H133" s="98"/>
      <c r="I133" s="98"/>
      <c r="J133" s="98"/>
      <c r="K133" s="98"/>
      <c r="L133" s="98"/>
      <c r="M133" s="97"/>
      <c r="N133" s="92"/>
      <c r="O133" s="1256" t="s">
        <v>95</v>
      </c>
      <c r="P133" s="1256"/>
      <c r="Q133" s="1257">
        <f>SUMIFS($BF$19:$BG$126,$G$19:$H$126,"看護職員",$M$19:$N$126,"B")+SUMIFS($BF$19:$BG$126,$I$19:$J$126,"看護職員",$K$19:$L$126,"B")</f>
        <v>79.999999999999986</v>
      </c>
      <c r="R133" s="1257"/>
      <c r="S133" s="1258">
        <f>SUMIFS($BH$19:$BI$126,$G$19:$H$126,"看護職員",$M$19:$N$126,"B")+SUMIFS($BH$19:$BI$126,$I$19:$J$126,"看護職員",$K$19:$L$126,"B")</f>
        <v>19.999999999999996</v>
      </c>
      <c r="T133" s="1258"/>
      <c r="U133" s="92"/>
      <c r="V133" s="1261">
        <v>80</v>
      </c>
      <c r="W133" s="1261"/>
      <c r="X133" s="1253">
        <v>20</v>
      </c>
      <c r="Y133" s="1253"/>
      <c r="Z133" s="91"/>
      <c r="AA133" s="1254">
        <v>0</v>
      </c>
      <c r="AB133" s="1255"/>
      <c r="AD133" s="96"/>
      <c r="AE133" s="1256" t="s">
        <v>95</v>
      </c>
      <c r="AF133" s="1256"/>
      <c r="AG133" s="1257">
        <f>SUMIFS($BF$19:$BG$126,$G$19:$H$126,"介護職員",$M$19:$N$126,"B")+SUMIFS($BF$19:$BG$126,$I$19:$J$126,"介護職員",$K$19:$L$126,"B")</f>
        <v>0</v>
      </c>
      <c r="AH133" s="1257"/>
      <c r="AI133" s="1258">
        <f>SUMIFS($BH$19:$BI$126,$G$19:$H$126,"看護職員",$M$19:$N$126,"B")+SUMIFS($BH$19:$BI$126,$I$19:$J$126,"看護職員",$K$19:$L$126,"B")</f>
        <v>19.999999999999996</v>
      </c>
      <c r="AJ133" s="1258"/>
      <c r="AK133" s="92"/>
      <c r="AL133" s="1261">
        <v>0</v>
      </c>
      <c r="AM133" s="1261"/>
      <c r="AN133" s="1261">
        <v>0</v>
      </c>
      <c r="AO133" s="1261"/>
      <c r="AP133" s="91"/>
      <c r="AQ133" s="1254">
        <v>0</v>
      </c>
      <c r="AR133" s="1255"/>
      <c r="AS133" s="96"/>
      <c r="AT133" s="96"/>
      <c r="AU133" s="96"/>
      <c r="AV133" s="96"/>
      <c r="AW133" s="96"/>
      <c r="AX133" s="96"/>
      <c r="AY133" s="96"/>
      <c r="AZ133" s="96"/>
      <c r="BA133" s="96"/>
      <c r="BB133" s="96"/>
      <c r="BC133" s="96"/>
      <c r="BD133" s="96"/>
      <c r="BE133" s="96"/>
      <c r="BF133" s="96"/>
      <c r="BG133" s="96"/>
      <c r="BH133" s="95"/>
      <c r="BI133" s="95"/>
      <c r="BJ133" s="94"/>
      <c r="BK133" s="94"/>
      <c r="BL133" s="94"/>
      <c r="BM133" s="94"/>
      <c r="BN133" s="94"/>
    </row>
    <row r="134" spans="2:66" ht="20.25" customHeight="1">
      <c r="B134" s="89"/>
      <c r="C134" s="89"/>
      <c r="D134" s="89"/>
      <c r="E134" s="89"/>
      <c r="F134" s="89"/>
      <c r="G134" s="98"/>
      <c r="H134" s="98"/>
      <c r="I134" s="98"/>
      <c r="J134" s="98"/>
      <c r="K134" s="98"/>
      <c r="L134" s="98"/>
      <c r="M134" s="97"/>
      <c r="N134" s="92"/>
      <c r="O134" s="1256" t="s">
        <v>91</v>
      </c>
      <c r="P134" s="1256"/>
      <c r="Q134" s="1257">
        <f>SUMIFS($BF$19:$BG$126,$G$19:$H$126,"看護職員",$M$19:$N$126,"C")+SUMIFS($BF$19:$BG$126,$I$19:$J$126,"看護職員",$K$19:$L$126,"C")</f>
        <v>0</v>
      </c>
      <c r="R134" s="1257"/>
      <c r="S134" s="1258">
        <f>SUMIFS($BH$19:$BI$126,$G$19:$H$126,"看護職員",$M$19:$N$126,"C")+SUMIFS($BH$19:$BI$126,$I$19:$J$126,"看護職員",$K$19:$L$126,"C")</f>
        <v>0</v>
      </c>
      <c r="T134" s="1258"/>
      <c r="U134" s="92"/>
      <c r="V134" s="1261">
        <v>0</v>
      </c>
      <c r="W134" s="1261"/>
      <c r="X134" s="1263">
        <v>0</v>
      </c>
      <c r="Y134" s="1263"/>
      <c r="Z134" s="91"/>
      <c r="AA134" s="1264" t="s">
        <v>180</v>
      </c>
      <c r="AB134" s="1265"/>
      <c r="AD134" s="96"/>
      <c r="AE134" s="1256" t="s">
        <v>91</v>
      </c>
      <c r="AF134" s="1256"/>
      <c r="AG134" s="1257">
        <f>SUMIFS($BF$19:$BG$126,$G$19:$H$126,"介護職員",$M$19:$N$126,"C")+SUMIFS($BF$19:$BG$126,$I$19:$J$126,"介護職員",$K$19:$L$126,"C")</f>
        <v>512</v>
      </c>
      <c r="AH134" s="1257"/>
      <c r="AI134" s="1258">
        <f>SUMIFS($BH$19:$BI$126,$G$19:$H$126,"介護職員",$M$19:$N$126,"C")+SUMIFS($BH$19:$BI$126,$I$19:$J$126,"介護職員",$K$19:$L$126,"C")</f>
        <v>128</v>
      </c>
      <c r="AJ134" s="1258"/>
      <c r="AK134" s="92"/>
      <c r="AL134" s="1261">
        <v>512</v>
      </c>
      <c r="AM134" s="1261"/>
      <c r="AN134" s="1263">
        <v>128</v>
      </c>
      <c r="AO134" s="1263"/>
      <c r="AP134" s="91"/>
      <c r="AQ134" s="1264" t="s">
        <v>180</v>
      </c>
      <c r="AR134" s="1265"/>
      <c r="AS134" s="96"/>
      <c r="AT134" s="96"/>
      <c r="AU134" s="96"/>
      <c r="AV134" s="96"/>
      <c r="AW134" s="96"/>
      <c r="AX134" s="96"/>
      <c r="AY134" s="96"/>
      <c r="AZ134" s="96"/>
      <c r="BA134" s="96"/>
      <c r="BB134" s="96"/>
      <c r="BC134" s="96"/>
      <c r="BD134" s="96"/>
      <c r="BE134" s="96"/>
      <c r="BF134" s="96"/>
      <c r="BG134" s="96"/>
      <c r="BH134" s="95"/>
      <c r="BI134" s="95"/>
      <c r="BJ134" s="94"/>
      <c r="BK134" s="94"/>
      <c r="BL134" s="94"/>
      <c r="BM134" s="94"/>
      <c r="BN134" s="94"/>
    </row>
    <row r="135" spans="2:66" ht="20.25" customHeight="1">
      <c r="B135" s="89"/>
      <c r="C135" s="89"/>
      <c r="D135" s="89"/>
      <c r="E135" s="89"/>
      <c r="F135" s="89"/>
      <c r="G135" s="98"/>
      <c r="H135" s="98"/>
      <c r="I135" s="98"/>
      <c r="J135" s="98"/>
      <c r="K135" s="98"/>
      <c r="L135" s="98"/>
      <c r="M135" s="97"/>
      <c r="N135" s="92"/>
      <c r="O135" s="1256" t="s">
        <v>88</v>
      </c>
      <c r="P135" s="1256"/>
      <c r="Q135" s="1257">
        <f>SUMIFS($BF$19:$BG$126,$G$19:$H$126,"看護職員",$M$19:$N$126,"D")+SUMIFS($BF$19:$BG$126,$I$19:$J$126,"看護職員",$K$19:$L$126,"D")</f>
        <v>0</v>
      </c>
      <c r="R135" s="1257"/>
      <c r="S135" s="1258">
        <f>SUMIFS($BH$19:$BI$126,$G$19:$H$126,"看護職員",$M$19:$N$126,"D")+SUMIFS($BH$19:$BI$126,$I$19:$J$126,"看護職員",$K$19:$L$126,"D")</f>
        <v>0</v>
      </c>
      <c r="T135" s="1258"/>
      <c r="U135" s="92"/>
      <c r="V135" s="1261">
        <v>0</v>
      </c>
      <c r="W135" s="1261"/>
      <c r="X135" s="1263">
        <v>0</v>
      </c>
      <c r="Y135" s="1263"/>
      <c r="Z135" s="91"/>
      <c r="AA135" s="1264" t="s">
        <v>102</v>
      </c>
      <c r="AB135" s="1265"/>
      <c r="AD135" s="96"/>
      <c r="AE135" s="1256" t="s">
        <v>88</v>
      </c>
      <c r="AF135" s="1256"/>
      <c r="AG135" s="1257">
        <f>SUMIFS($BF$19:$BG$126,$G$19:$H$126,"介護職員",$M$19:$N$126,"D")+SUMIFS($BF$19:$BG$126,$I$19:$J$126,"介護職員",$K$19:$L$126,"D")</f>
        <v>0</v>
      </c>
      <c r="AH135" s="1257"/>
      <c r="AI135" s="1258">
        <f>SUMIFS($BH$19:$BI$126,$G$19:$H$126,"介護職員",$M$19:$N$126,"D")+SUMIFS($BH$19:$BI$126,$I$19:$J$126,"介護職員",$K$19:$L$126,"D")</f>
        <v>0</v>
      </c>
      <c r="AJ135" s="1258"/>
      <c r="AK135" s="92"/>
      <c r="AL135" s="1261">
        <v>0</v>
      </c>
      <c r="AM135" s="1261"/>
      <c r="AN135" s="1263">
        <v>0</v>
      </c>
      <c r="AO135" s="1263"/>
      <c r="AP135" s="91"/>
      <c r="AQ135" s="1264" t="s">
        <v>180</v>
      </c>
      <c r="AR135" s="1265"/>
      <c r="AS135" s="96"/>
      <c r="AT135" s="96"/>
      <c r="AU135" s="92" t="s">
        <v>101</v>
      </c>
      <c r="AV135" s="92"/>
      <c r="AW135" s="92"/>
      <c r="AX135" s="92"/>
      <c r="AY135" s="92"/>
      <c r="AZ135" s="92"/>
      <c r="BA135" s="96"/>
      <c r="BB135" s="96"/>
      <c r="BC135" s="96"/>
      <c r="BD135" s="96"/>
      <c r="BE135" s="96"/>
      <c r="BF135" s="96"/>
      <c r="BG135" s="96"/>
      <c r="BH135" s="95"/>
      <c r="BI135" s="95"/>
      <c r="BJ135" s="94"/>
      <c r="BK135" s="94"/>
      <c r="BL135" s="94"/>
      <c r="BM135" s="94"/>
      <c r="BN135" s="94"/>
    </row>
    <row r="136" spans="2:66" ht="20.25" customHeight="1">
      <c r="B136" s="89"/>
      <c r="C136" s="89"/>
      <c r="D136" s="89"/>
      <c r="E136" s="89"/>
      <c r="F136" s="89"/>
      <c r="G136" s="98"/>
      <c r="H136" s="98"/>
      <c r="I136" s="98"/>
      <c r="J136" s="98"/>
      <c r="K136" s="98"/>
      <c r="L136" s="98"/>
      <c r="M136" s="97"/>
      <c r="N136" s="92"/>
      <c r="O136" s="1256" t="s">
        <v>79</v>
      </c>
      <c r="P136" s="1256"/>
      <c r="Q136" s="1257">
        <f>SUM(Q132:R135)</f>
        <v>560</v>
      </c>
      <c r="R136" s="1257"/>
      <c r="S136" s="1258">
        <f>SUM(S132:T135)</f>
        <v>140</v>
      </c>
      <c r="T136" s="1258"/>
      <c r="U136" s="92"/>
      <c r="V136" s="1257">
        <f>SUM(V132:W135)</f>
        <v>80</v>
      </c>
      <c r="W136" s="1257"/>
      <c r="X136" s="1258">
        <f>SUM(X132:Y135)</f>
        <v>20</v>
      </c>
      <c r="Y136" s="1258"/>
      <c r="Z136" s="91"/>
      <c r="AA136" s="1266">
        <f>SUM(AA132:AB133)</f>
        <v>3</v>
      </c>
      <c r="AB136" s="1267"/>
      <c r="AD136" s="96"/>
      <c r="AE136" s="1256" t="s">
        <v>79</v>
      </c>
      <c r="AF136" s="1256"/>
      <c r="AG136" s="1257">
        <f>SUM(AG132:AH135)</f>
        <v>3072</v>
      </c>
      <c r="AH136" s="1257"/>
      <c r="AI136" s="1258">
        <f>SUM(AI132:AJ135)</f>
        <v>788</v>
      </c>
      <c r="AJ136" s="1258"/>
      <c r="AK136" s="92"/>
      <c r="AL136" s="1257">
        <f>SUM(AL132:AM135)</f>
        <v>512</v>
      </c>
      <c r="AM136" s="1257"/>
      <c r="AN136" s="1258">
        <f>SUM(AN132:AO135)</f>
        <v>128</v>
      </c>
      <c r="AO136" s="1258"/>
      <c r="AP136" s="91"/>
      <c r="AQ136" s="1266">
        <f>SUM(AQ132:AR133)</f>
        <v>16</v>
      </c>
      <c r="AR136" s="1267"/>
      <c r="AS136" s="96"/>
      <c r="AT136" s="96"/>
      <c r="AU136" s="1256" t="s">
        <v>100</v>
      </c>
      <c r="AV136" s="1256"/>
      <c r="AW136" s="1256" t="s">
        <v>99</v>
      </c>
      <c r="AX136" s="1256"/>
      <c r="AY136" s="1256"/>
      <c r="AZ136" s="1256"/>
      <c r="BA136" s="96"/>
      <c r="BB136" s="96"/>
      <c r="BC136" s="96"/>
      <c r="BD136" s="96"/>
      <c r="BE136" s="96"/>
      <c r="BF136" s="96"/>
      <c r="BG136" s="96"/>
      <c r="BH136" s="95"/>
      <c r="BI136" s="95"/>
      <c r="BJ136" s="94"/>
      <c r="BK136" s="94"/>
      <c r="BL136" s="94"/>
      <c r="BM136" s="94"/>
      <c r="BN136" s="94"/>
    </row>
    <row r="137" spans="2:66" ht="20.25" customHeight="1">
      <c r="B137" s="89"/>
      <c r="C137" s="89"/>
      <c r="D137" s="89"/>
      <c r="E137" s="89"/>
      <c r="F137" s="89"/>
      <c r="G137" s="98"/>
      <c r="H137" s="98"/>
      <c r="I137" s="98"/>
      <c r="J137" s="98"/>
      <c r="K137" s="98"/>
      <c r="L137" s="98"/>
      <c r="M137" s="97"/>
      <c r="N137" s="97"/>
      <c r="O137" s="98"/>
      <c r="P137" s="98"/>
      <c r="Q137" s="98"/>
      <c r="R137" s="98"/>
      <c r="S137" s="94"/>
      <c r="T137" s="94"/>
      <c r="U137" s="94"/>
      <c r="V137" s="102"/>
      <c r="W137" s="102"/>
      <c r="X137" s="102"/>
      <c r="Y137" s="101"/>
      <c r="Z137" s="100"/>
      <c r="AA137" s="96"/>
      <c r="AB137" s="96"/>
      <c r="AC137" s="96"/>
      <c r="AD137" s="96"/>
      <c r="AE137" s="98"/>
      <c r="AF137" s="98"/>
      <c r="AG137" s="98"/>
      <c r="AH137" s="98"/>
      <c r="AI137" s="94"/>
      <c r="AJ137" s="94"/>
      <c r="AK137" s="94"/>
      <c r="AL137" s="102"/>
      <c r="AM137" s="102"/>
      <c r="AN137" s="102"/>
      <c r="AO137" s="101"/>
      <c r="AP137" s="100"/>
      <c r="AQ137" s="96"/>
      <c r="AR137" s="96"/>
      <c r="AS137" s="96"/>
      <c r="AT137" s="96"/>
      <c r="AU137" s="1256" t="s">
        <v>98</v>
      </c>
      <c r="AV137" s="1256"/>
      <c r="AW137" s="1256" t="s">
        <v>97</v>
      </c>
      <c r="AX137" s="1256"/>
      <c r="AY137" s="1256"/>
      <c r="AZ137" s="1256"/>
      <c r="BA137" s="96"/>
      <c r="BB137" s="96"/>
      <c r="BC137" s="96"/>
      <c r="BD137" s="96"/>
      <c r="BE137" s="96"/>
      <c r="BF137" s="96"/>
      <c r="BG137" s="96"/>
      <c r="BH137" s="95"/>
      <c r="BI137" s="95"/>
      <c r="BJ137" s="94"/>
      <c r="BK137" s="94"/>
      <c r="BL137" s="94"/>
      <c r="BM137" s="94"/>
      <c r="BN137" s="94"/>
    </row>
    <row r="138" spans="2:66" ht="20.25" customHeight="1">
      <c r="B138" s="89"/>
      <c r="C138" s="89"/>
      <c r="D138" s="89"/>
      <c r="E138" s="89"/>
      <c r="F138" s="89"/>
      <c r="G138" s="98"/>
      <c r="H138" s="98"/>
      <c r="I138" s="98"/>
      <c r="J138" s="98"/>
      <c r="K138" s="98"/>
      <c r="L138" s="98"/>
      <c r="M138" s="97"/>
      <c r="N138" s="97"/>
      <c r="O138" s="93" t="s">
        <v>96</v>
      </c>
      <c r="P138" s="92"/>
      <c r="Q138" s="92"/>
      <c r="R138" s="92"/>
      <c r="S138" s="92"/>
      <c r="T138" s="92"/>
      <c r="U138" s="92"/>
      <c r="V138" s="92"/>
      <c r="W138" s="92"/>
      <c r="X138" s="99"/>
      <c r="Y138" s="99"/>
      <c r="Z138" s="92"/>
      <c r="AA138" s="92"/>
      <c r="AB138" s="92"/>
      <c r="AC138" s="96"/>
      <c r="AD138" s="96"/>
      <c r="AE138" s="93" t="s">
        <v>96</v>
      </c>
      <c r="AF138" s="92"/>
      <c r="AG138" s="92"/>
      <c r="AH138" s="92"/>
      <c r="AI138" s="92"/>
      <c r="AJ138" s="92"/>
      <c r="AK138" s="92"/>
      <c r="AL138" s="92"/>
      <c r="AM138" s="92"/>
      <c r="AN138" s="99"/>
      <c r="AO138" s="99"/>
      <c r="AP138" s="92"/>
      <c r="AQ138" s="92"/>
      <c r="AR138" s="92"/>
      <c r="AS138" s="96"/>
      <c r="AT138" s="96"/>
      <c r="AU138" s="1256" t="s">
        <v>95</v>
      </c>
      <c r="AV138" s="1256"/>
      <c r="AW138" s="1256" t="s">
        <v>94</v>
      </c>
      <c r="AX138" s="1256"/>
      <c r="AY138" s="1256"/>
      <c r="AZ138" s="1256"/>
      <c r="BA138" s="96"/>
      <c r="BB138" s="96"/>
      <c r="BC138" s="96"/>
      <c r="BD138" s="96"/>
      <c r="BE138" s="96"/>
      <c r="BF138" s="96"/>
      <c r="BG138" s="96"/>
      <c r="BH138" s="95"/>
      <c r="BI138" s="95"/>
      <c r="BJ138" s="94"/>
      <c r="BK138" s="94"/>
      <c r="BL138" s="94"/>
      <c r="BM138" s="94"/>
      <c r="BN138" s="94"/>
    </row>
    <row r="139" spans="2:66" ht="20.25" customHeight="1">
      <c r="B139" s="89"/>
      <c r="C139" s="89"/>
      <c r="D139" s="89"/>
      <c r="E139" s="89"/>
      <c r="F139" s="89"/>
      <c r="G139" s="98"/>
      <c r="H139" s="98"/>
      <c r="I139" s="98"/>
      <c r="J139" s="98"/>
      <c r="K139" s="98"/>
      <c r="L139" s="98"/>
      <c r="M139" s="97"/>
      <c r="N139" s="97"/>
      <c r="O139" s="92" t="s">
        <v>93</v>
      </c>
      <c r="P139" s="92"/>
      <c r="Q139" s="92"/>
      <c r="R139" s="92"/>
      <c r="S139" s="92"/>
      <c r="T139" s="92" t="s">
        <v>92</v>
      </c>
      <c r="U139" s="92"/>
      <c r="V139" s="92"/>
      <c r="W139" s="92"/>
      <c r="X139" s="93"/>
      <c r="Y139" s="92"/>
      <c r="Z139" s="92"/>
      <c r="AA139" s="92"/>
      <c r="AB139" s="92"/>
      <c r="AC139" s="96"/>
      <c r="AD139" s="96"/>
      <c r="AE139" s="92" t="s">
        <v>93</v>
      </c>
      <c r="AF139" s="92"/>
      <c r="AG139" s="92"/>
      <c r="AH139" s="92"/>
      <c r="AI139" s="92"/>
      <c r="AJ139" s="92" t="s">
        <v>92</v>
      </c>
      <c r="AK139" s="92"/>
      <c r="AL139" s="92"/>
      <c r="AM139" s="92"/>
      <c r="AN139" s="93"/>
      <c r="AO139" s="92"/>
      <c r="AP139" s="92"/>
      <c r="AQ139" s="92"/>
      <c r="AR139" s="92"/>
      <c r="AS139" s="96"/>
      <c r="AT139" s="96"/>
      <c r="AU139" s="1256" t="s">
        <v>91</v>
      </c>
      <c r="AV139" s="1256"/>
      <c r="AW139" s="1256" t="s">
        <v>90</v>
      </c>
      <c r="AX139" s="1256"/>
      <c r="AY139" s="1256"/>
      <c r="AZ139" s="1256"/>
      <c r="BA139" s="96"/>
      <c r="BB139" s="96"/>
      <c r="BC139" s="96"/>
      <c r="BD139" s="96"/>
      <c r="BE139" s="96"/>
      <c r="BF139" s="96"/>
      <c r="BG139" s="96"/>
      <c r="BH139" s="95"/>
      <c r="BI139" s="95"/>
      <c r="BJ139" s="94"/>
      <c r="BK139" s="94"/>
      <c r="BL139" s="94"/>
      <c r="BM139" s="94"/>
      <c r="BN139" s="94"/>
    </row>
    <row r="140" spans="2:66" ht="20.25" customHeight="1">
      <c r="B140" s="89"/>
      <c r="C140" s="89"/>
      <c r="D140" s="89"/>
      <c r="E140" s="89"/>
      <c r="F140" s="89"/>
      <c r="G140" s="98"/>
      <c r="H140" s="98"/>
      <c r="I140" s="98"/>
      <c r="J140" s="98"/>
      <c r="K140" s="98"/>
      <c r="L140" s="98"/>
      <c r="M140" s="97"/>
      <c r="N140" s="97"/>
      <c r="O140" s="92" t="str">
        <f>IF($BI$3="計画","対象時間数（週平均）","対象時間数（当月合計）")</f>
        <v>対象時間数（週平均）</v>
      </c>
      <c r="P140" s="92"/>
      <c r="Q140" s="92"/>
      <c r="R140" s="92"/>
      <c r="S140" s="92"/>
      <c r="T140" s="92" t="str">
        <f>IF($BI$3="計画","週に勤務すべき時間数","当月に勤務すべき時間数")</f>
        <v>週に勤務すべき時間数</v>
      </c>
      <c r="U140" s="92"/>
      <c r="V140" s="92"/>
      <c r="W140" s="92"/>
      <c r="X140" s="93"/>
      <c r="Y140" s="92" t="s">
        <v>89</v>
      </c>
      <c r="Z140" s="92"/>
      <c r="AA140" s="92"/>
      <c r="AB140" s="92"/>
      <c r="AC140" s="96"/>
      <c r="AD140" s="96"/>
      <c r="AE140" s="92" t="str">
        <f>IF($BI$3="計画","対象時間数（週平均）","対象時間数（当月合計）")</f>
        <v>対象時間数（週平均）</v>
      </c>
      <c r="AF140" s="92"/>
      <c r="AG140" s="92"/>
      <c r="AH140" s="92"/>
      <c r="AI140" s="92"/>
      <c r="AJ140" s="92" t="str">
        <f>IF($BI$3="計画","週に勤務すべき時間数","当月に勤務すべき時間数")</f>
        <v>週に勤務すべき時間数</v>
      </c>
      <c r="AK140" s="92"/>
      <c r="AL140" s="92"/>
      <c r="AM140" s="92"/>
      <c r="AN140" s="93"/>
      <c r="AO140" s="92" t="s">
        <v>89</v>
      </c>
      <c r="AP140" s="92"/>
      <c r="AQ140" s="92"/>
      <c r="AR140" s="92"/>
      <c r="AS140" s="96"/>
      <c r="AT140" s="96"/>
      <c r="AU140" s="1256" t="s">
        <v>88</v>
      </c>
      <c r="AV140" s="1256"/>
      <c r="AW140" s="1256" t="s">
        <v>87</v>
      </c>
      <c r="AX140" s="1256"/>
      <c r="AY140" s="1256"/>
      <c r="AZ140" s="1256"/>
      <c r="BA140" s="96"/>
      <c r="BB140" s="96"/>
      <c r="BC140" s="96"/>
      <c r="BD140" s="96"/>
      <c r="BE140" s="96"/>
      <c r="BF140" s="96"/>
      <c r="BG140" s="96"/>
      <c r="BH140" s="95"/>
      <c r="BI140" s="95"/>
      <c r="BJ140" s="94"/>
      <c r="BK140" s="94"/>
      <c r="BL140" s="94"/>
      <c r="BM140" s="94"/>
      <c r="BN140" s="94"/>
    </row>
    <row r="141" spans="2:66" ht="20.25" customHeight="1">
      <c r="O141" s="1271">
        <f>IF($BI$3="計画",X136,V136)</f>
        <v>20</v>
      </c>
      <c r="P141" s="1256"/>
      <c r="Q141" s="1256"/>
      <c r="R141" s="1256"/>
      <c r="S141" s="90" t="s">
        <v>86</v>
      </c>
      <c r="T141" s="1256">
        <f>IF($BI$3="計画",$BE$5,$BI$5)</f>
        <v>40</v>
      </c>
      <c r="U141" s="1256"/>
      <c r="V141" s="1256"/>
      <c r="W141" s="1256"/>
      <c r="X141" s="90" t="s">
        <v>77</v>
      </c>
      <c r="Y141" s="1268">
        <f>ROUNDDOWN(O141/T141,1)</f>
        <v>0.5</v>
      </c>
      <c r="Z141" s="1268"/>
      <c r="AA141" s="1268"/>
      <c r="AB141" s="1268"/>
      <c r="AE141" s="1271">
        <f>IF($BI$3="計画",AN136,AL136)</f>
        <v>128</v>
      </c>
      <c r="AF141" s="1256"/>
      <c r="AG141" s="1256"/>
      <c r="AH141" s="1256"/>
      <c r="AI141" s="90" t="s">
        <v>86</v>
      </c>
      <c r="AJ141" s="1256">
        <f>IF($BI$3="計画",$BE$5,$BI$5)</f>
        <v>40</v>
      </c>
      <c r="AK141" s="1256"/>
      <c r="AL141" s="1256"/>
      <c r="AM141" s="1256"/>
      <c r="AN141" s="90" t="s">
        <v>77</v>
      </c>
      <c r="AO141" s="1268">
        <f>ROUNDDOWN(AE141/AJ141,1)</f>
        <v>3.2</v>
      </c>
      <c r="AP141" s="1268"/>
      <c r="AQ141" s="1268"/>
      <c r="AR141" s="1268"/>
    </row>
    <row r="142" spans="2:66" ht="20.25" customHeight="1">
      <c r="O142" s="92"/>
      <c r="P142" s="92"/>
      <c r="Q142" s="92"/>
      <c r="R142" s="92"/>
      <c r="S142" s="92"/>
      <c r="T142" s="92"/>
      <c r="U142" s="92"/>
      <c r="V142" s="92"/>
      <c r="W142" s="92"/>
      <c r="X142" s="93"/>
      <c r="Y142" s="92" t="s">
        <v>85</v>
      </c>
      <c r="Z142" s="92"/>
      <c r="AA142" s="92"/>
      <c r="AB142" s="92"/>
      <c r="AE142" s="92"/>
      <c r="AF142" s="92"/>
      <c r="AG142" s="92"/>
      <c r="AH142" s="92"/>
      <c r="AI142" s="92"/>
      <c r="AJ142" s="92"/>
      <c r="AK142" s="92"/>
      <c r="AL142" s="92"/>
      <c r="AM142" s="92"/>
      <c r="AN142" s="93"/>
      <c r="AO142" s="92" t="s">
        <v>85</v>
      </c>
      <c r="AP142" s="92"/>
      <c r="AQ142" s="92"/>
      <c r="AR142" s="92"/>
    </row>
    <row r="143" spans="2:66" ht="20.25" customHeight="1">
      <c r="O143" s="92" t="s">
        <v>84</v>
      </c>
      <c r="P143" s="92"/>
      <c r="Q143" s="92"/>
      <c r="R143" s="92"/>
      <c r="S143" s="92"/>
      <c r="T143" s="92"/>
      <c r="U143" s="92"/>
      <c r="V143" s="92"/>
      <c r="W143" s="92"/>
      <c r="X143" s="93"/>
      <c r="Y143" s="92"/>
      <c r="Z143" s="92"/>
      <c r="AA143" s="92"/>
      <c r="AB143" s="92"/>
      <c r="AE143" s="92" t="s">
        <v>83</v>
      </c>
      <c r="AF143" s="92"/>
      <c r="AG143" s="92"/>
      <c r="AH143" s="92"/>
      <c r="AI143" s="92"/>
      <c r="AJ143" s="92"/>
      <c r="AK143" s="92"/>
      <c r="AL143" s="92"/>
      <c r="AM143" s="92"/>
      <c r="AN143" s="93"/>
      <c r="AO143" s="92"/>
      <c r="AP143" s="92"/>
      <c r="AQ143" s="92"/>
      <c r="AR143" s="92"/>
    </row>
    <row r="144" spans="2:66" ht="20.25" customHeight="1">
      <c r="O144" s="92" t="s">
        <v>82</v>
      </c>
      <c r="P144" s="92"/>
      <c r="Q144" s="92"/>
      <c r="R144" s="92"/>
      <c r="S144" s="92"/>
      <c r="T144" s="92"/>
      <c r="U144" s="92"/>
      <c r="V144" s="92"/>
      <c r="W144" s="92"/>
      <c r="X144" s="93"/>
      <c r="Y144" s="1242"/>
      <c r="Z144" s="1242"/>
      <c r="AA144" s="1242"/>
      <c r="AB144" s="1242"/>
      <c r="AE144" s="92" t="s">
        <v>82</v>
      </c>
      <c r="AF144" s="92"/>
      <c r="AG144" s="92"/>
      <c r="AH144" s="92"/>
      <c r="AI144" s="92"/>
      <c r="AJ144" s="92"/>
      <c r="AK144" s="92"/>
      <c r="AL144" s="92"/>
      <c r="AM144" s="92"/>
      <c r="AN144" s="93"/>
      <c r="AO144" s="1242"/>
      <c r="AP144" s="1242"/>
      <c r="AQ144" s="1242"/>
      <c r="AR144" s="1242"/>
    </row>
    <row r="145" spans="15:44" ht="20.25" customHeight="1">
      <c r="O145" s="91" t="s">
        <v>81</v>
      </c>
      <c r="P145" s="91"/>
      <c r="Q145" s="91"/>
      <c r="R145" s="91"/>
      <c r="S145" s="91"/>
      <c r="T145" s="92" t="s">
        <v>80</v>
      </c>
      <c r="U145" s="91"/>
      <c r="V145" s="91"/>
      <c r="W145" s="91"/>
      <c r="X145" s="91"/>
      <c r="Y145" s="1243" t="s">
        <v>79</v>
      </c>
      <c r="Z145" s="1243"/>
      <c r="AA145" s="1243"/>
      <c r="AB145" s="1243"/>
      <c r="AE145" s="91" t="s">
        <v>81</v>
      </c>
      <c r="AF145" s="91"/>
      <c r="AG145" s="91"/>
      <c r="AH145" s="91"/>
      <c r="AI145" s="91"/>
      <c r="AJ145" s="92" t="s">
        <v>80</v>
      </c>
      <c r="AK145" s="91"/>
      <c r="AL145" s="91"/>
      <c r="AM145" s="91"/>
      <c r="AN145" s="91"/>
      <c r="AO145" s="1243" t="s">
        <v>79</v>
      </c>
      <c r="AP145" s="1243"/>
      <c r="AQ145" s="1243"/>
      <c r="AR145" s="1243"/>
    </row>
    <row r="146" spans="15:44" ht="20.25" customHeight="1">
      <c r="O146" s="1256">
        <f>AA136</f>
        <v>3</v>
      </c>
      <c r="P146" s="1256"/>
      <c r="Q146" s="1256"/>
      <c r="R146" s="1256"/>
      <c r="S146" s="90" t="s">
        <v>78</v>
      </c>
      <c r="T146" s="1268">
        <f>Y141</f>
        <v>0.5</v>
      </c>
      <c r="U146" s="1268"/>
      <c r="V146" s="1268"/>
      <c r="W146" s="1268"/>
      <c r="X146" s="90" t="s">
        <v>77</v>
      </c>
      <c r="Y146" s="1262">
        <f>ROUNDDOWN(O146+T146,1)</f>
        <v>3.5</v>
      </c>
      <c r="Z146" s="1262"/>
      <c r="AA146" s="1262"/>
      <c r="AB146" s="1262"/>
      <c r="AC146" s="88"/>
      <c r="AD146" s="88"/>
      <c r="AE146" s="1269">
        <f>AQ136</f>
        <v>16</v>
      </c>
      <c r="AF146" s="1269"/>
      <c r="AG146" s="1269"/>
      <c r="AH146" s="1269"/>
      <c r="AI146" s="89" t="s">
        <v>78</v>
      </c>
      <c r="AJ146" s="1270">
        <f>AO141</f>
        <v>3.2</v>
      </c>
      <c r="AK146" s="1270"/>
      <c r="AL146" s="1270"/>
      <c r="AM146" s="1270"/>
      <c r="AN146" s="89" t="s">
        <v>77</v>
      </c>
      <c r="AO146" s="1262">
        <f>ROUNDDOWN(AE146+AJ146,1)</f>
        <v>19.2</v>
      </c>
      <c r="AP146" s="1262"/>
      <c r="AQ146" s="1262"/>
      <c r="AR146" s="1262"/>
    </row>
    <row r="147" spans="15:44" ht="20.25" customHeight="1"/>
    <row r="148" spans="15:44" ht="20.25" customHeight="1"/>
    <row r="149" spans="15:44" ht="20.25" customHeight="1"/>
    <row r="150" spans="15:44" ht="20.25" customHeight="1"/>
    <row r="151" spans="15:44" ht="20.25" customHeight="1"/>
    <row r="152" spans="15:44" ht="20.25" customHeight="1"/>
    <row r="153" spans="15:44" ht="20.25" customHeight="1"/>
    <row r="154" spans="15:44" ht="20.25" customHeight="1"/>
    <row r="155" spans="15:44" ht="20.25" customHeight="1"/>
    <row r="156" spans="15:44" ht="20.25" customHeight="1"/>
    <row r="157" spans="15:44" ht="20.25" customHeight="1"/>
    <row r="158" spans="15:44" ht="20.25" customHeight="1"/>
    <row r="159" spans="15:44" ht="20.25" customHeight="1"/>
    <row r="160" spans="15:44" ht="20.25" customHeight="1"/>
    <row r="161" ht="20.25" customHeight="1"/>
    <row r="162" ht="20.25" customHeight="1"/>
    <row r="163" ht="20.25" customHeight="1"/>
    <row r="164" ht="20.25" customHeight="1"/>
    <row r="165" ht="20.25" customHeight="1"/>
    <row r="166" ht="20.25" customHeight="1"/>
    <row r="193" spans="1:63">
      <c r="A193" s="83"/>
      <c r="B193" s="83"/>
      <c r="C193" s="83"/>
      <c r="D193" s="83"/>
      <c r="E193" s="83"/>
      <c r="F193" s="83"/>
      <c r="G193" s="84"/>
      <c r="H193" s="84"/>
      <c r="I193" s="84"/>
      <c r="J193" s="84"/>
      <c r="K193" s="84"/>
      <c r="L193" s="84"/>
      <c r="M193" s="84"/>
      <c r="N193" s="84"/>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6"/>
      <c r="BE193" s="86"/>
      <c r="BF193" s="86"/>
      <c r="BG193" s="86"/>
      <c r="BH193" s="86"/>
      <c r="BI193" s="86"/>
      <c r="BJ193" s="86"/>
      <c r="BK193" s="86"/>
    </row>
    <row r="194" spans="1:63">
      <c r="A194" s="83"/>
      <c r="B194" s="83"/>
      <c r="C194" s="83"/>
      <c r="D194" s="83"/>
      <c r="E194" s="83"/>
      <c r="F194" s="83"/>
      <c r="G194" s="84"/>
      <c r="H194" s="84"/>
      <c r="I194" s="84"/>
      <c r="J194" s="84"/>
      <c r="K194" s="84"/>
      <c r="L194" s="84"/>
      <c r="M194" s="84"/>
      <c r="N194" s="84"/>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6"/>
      <c r="BE194" s="86"/>
      <c r="BF194" s="86"/>
      <c r="BG194" s="86"/>
      <c r="BH194" s="86"/>
      <c r="BI194" s="86"/>
      <c r="BJ194" s="86"/>
      <c r="BK194" s="86"/>
    </row>
    <row r="195" spans="1:63">
      <c r="A195" s="83"/>
      <c r="B195" s="83"/>
      <c r="C195" s="83"/>
      <c r="D195" s="83"/>
      <c r="E195" s="83"/>
      <c r="F195" s="83"/>
      <c r="G195" s="85"/>
      <c r="H195" s="85"/>
      <c r="I195" s="85"/>
      <c r="J195" s="85"/>
      <c r="K195" s="85"/>
      <c r="L195" s="85"/>
      <c r="M195" s="85"/>
      <c r="N195" s="85"/>
      <c r="O195" s="84"/>
      <c r="P195" s="84"/>
      <c r="Q195" s="83"/>
      <c r="R195" s="83"/>
      <c r="S195" s="83"/>
      <c r="T195" s="83"/>
      <c r="U195" s="83"/>
      <c r="V195" s="83"/>
    </row>
    <row r="196" spans="1:63">
      <c r="A196" s="83"/>
      <c r="B196" s="83"/>
      <c r="C196" s="83"/>
      <c r="D196" s="83"/>
      <c r="E196" s="83"/>
      <c r="F196" s="83"/>
      <c r="G196" s="85"/>
      <c r="H196" s="85"/>
      <c r="I196" s="85"/>
      <c r="J196" s="85"/>
      <c r="K196" s="85"/>
      <c r="L196" s="85"/>
      <c r="M196" s="85"/>
      <c r="N196" s="85"/>
      <c r="O196" s="84"/>
      <c r="P196" s="84"/>
      <c r="Q196" s="83"/>
      <c r="R196" s="83"/>
      <c r="S196" s="83"/>
      <c r="T196" s="83"/>
      <c r="U196" s="83"/>
      <c r="V196" s="83"/>
    </row>
    <row r="197" spans="1:63">
      <c r="G197" s="82"/>
      <c r="H197" s="82"/>
      <c r="I197" s="82"/>
      <c r="J197" s="82"/>
      <c r="K197" s="82"/>
      <c r="L197" s="82"/>
      <c r="M197" s="82"/>
      <c r="N197" s="82"/>
    </row>
    <row r="198" spans="1:63">
      <c r="G198" s="82"/>
      <c r="H198" s="82"/>
      <c r="I198" s="82"/>
      <c r="J198" s="82"/>
      <c r="K198" s="82"/>
      <c r="L198" s="82"/>
      <c r="M198" s="82"/>
      <c r="N198" s="82"/>
    </row>
    <row r="199" spans="1:63">
      <c r="G199" s="82"/>
      <c r="H199" s="82"/>
      <c r="I199" s="82"/>
      <c r="J199" s="82"/>
      <c r="K199" s="82"/>
      <c r="L199" s="82"/>
      <c r="M199" s="82"/>
      <c r="N199" s="82"/>
    </row>
    <row r="200" spans="1:63">
      <c r="G200" s="82"/>
      <c r="H200" s="82"/>
      <c r="I200" s="82"/>
      <c r="J200" s="82"/>
      <c r="K200" s="82"/>
      <c r="L200" s="82"/>
      <c r="M200" s="82"/>
      <c r="N200" s="82"/>
    </row>
  </sheetData>
  <sheetProtection insertRows="0" deleteRows="0"/>
  <mergeCells count="902">
    <mergeCell ref="BJ55:BN57"/>
    <mergeCell ref="BH55:BI55"/>
    <mergeCell ref="BH54:BI54"/>
    <mergeCell ref="BJ131:BM131"/>
    <mergeCell ref="BJ130:BM130"/>
    <mergeCell ref="BJ129:BM129"/>
    <mergeCell ref="BJ52:BN54"/>
    <mergeCell ref="G53:H53"/>
    <mergeCell ref="M53:N53"/>
    <mergeCell ref="O53:R53"/>
    <mergeCell ref="BF53:BG53"/>
    <mergeCell ref="BH53:BI53"/>
    <mergeCell ref="G54:H54"/>
    <mergeCell ref="BF56:BG56"/>
    <mergeCell ref="BH56:BI56"/>
    <mergeCell ref="G57:H57"/>
    <mergeCell ref="M57:N57"/>
    <mergeCell ref="BF57:BG57"/>
    <mergeCell ref="BH57:BI57"/>
    <mergeCell ref="M54:N54"/>
    <mergeCell ref="O54:R54"/>
    <mergeCell ref="BF54:BG54"/>
    <mergeCell ref="I54:J54"/>
    <mergeCell ref="K54:L54"/>
    <mergeCell ref="C52:C54"/>
    <mergeCell ref="D52:F54"/>
    <mergeCell ref="G52:H52"/>
    <mergeCell ref="M52:N52"/>
    <mergeCell ref="O52:R52"/>
    <mergeCell ref="S52:U54"/>
    <mergeCell ref="BF52:BG52"/>
    <mergeCell ref="BH52:BI52"/>
    <mergeCell ref="BF55:BG55"/>
    <mergeCell ref="C58:C60"/>
    <mergeCell ref="D58:F60"/>
    <mergeCell ref="G58:H58"/>
    <mergeCell ref="M58:N58"/>
    <mergeCell ref="O58:R58"/>
    <mergeCell ref="S58:U60"/>
    <mergeCell ref="O60:R60"/>
    <mergeCell ref="C55:C57"/>
    <mergeCell ref="D55:F57"/>
    <mergeCell ref="G55:H55"/>
    <mergeCell ref="M55:N55"/>
    <mergeCell ref="O55:R55"/>
    <mergeCell ref="S55:U57"/>
    <mergeCell ref="O57:R57"/>
    <mergeCell ref="I57:J57"/>
    <mergeCell ref="K57:L57"/>
    <mergeCell ref="G56:H56"/>
    <mergeCell ref="M56:N56"/>
    <mergeCell ref="O56:R56"/>
    <mergeCell ref="I63:J63"/>
    <mergeCell ref="K63:L63"/>
    <mergeCell ref="BF60:BG60"/>
    <mergeCell ref="I60:J60"/>
    <mergeCell ref="K60:L60"/>
    <mergeCell ref="BJ61:BN63"/>
    <mergeCell ref="G62:H62"/>
    <mergeCell ref="M62:N62"/>
    <mergeCell ref="O62:R62"/>
    <mergeCell ref="BF62:BG62"/>
    <mergeCell ref="BH62:BI62"/>
    <mergeCell ref="G63:H63"/>
    <mergeCell ref="BJ58:BN60"/>
    <mergeCell ref="BF58:BG58"/>
    <mergeCell ref="BH58:BI58"/>
    <mergeCell ref="BH60:BI60"/>
    <mergeCell ref="G59:H59"/>
    <mergeCell ref="M59:N59"/>
    <mergeCell ref="O59:R59"/>
    <mergeCell ref="BF59:BG59"/>
    <mergeCell ref="BH59:BI59"/>
    <mergeCell ref="G60:H60"/>
    <mergeCell ref="M60:N60"/>
    <mergeCell ref="C64:C66"/>
    <mergeCell ref="D64:F66"/>
    <mergeCell ref="G64:H64"/>
    <mergeCell ref="M64:N64"/>
    <mergeCell ref="BF61:BG61"/>
    <mergeCell ref="BH61:BI61"/>
    <mergeCell ref="BF64:BG64"/>
    <mergeCell ref="BH64:BI64"/>
    <mergeCell ref="BJ64:BN66"/>
    <mergeCell ref="G65:H65"/>
    <mergeCell ref="M65:N65"/>
    <mergeCell ref="O65:R65"/>
    <mergeCell ref="BF65:BG65"/>
    <mergeCell ref="BH65:BI65"/>
    <mergeCell ref="C61:C63"/>
    <mergeCell ref="D61:F63"/>
    <mergeCell ref="G61:H61"/>
    <mergeCell ref="M61:N61"/>
    <mergeCell ref="O61:R61"/>
    <mergeCell ref="S61:U63"/>
    <mergeCell ref="M63:N63"/>
    <mergeCell ref="O63:R63"/>
    <mergeCell ref="BF63:BG63"/>
    <mergeCell ref="BH63:BI63"/>
    <mergeCell ref="O64:R64"/>
    <mergeCell ref="S64:U66"/>
    <mergeCell ref="O66:R66"/>
    <mergeCell ref="BF66:BG66"/>
    <mergeCell ref="BH66:BI66"/>
    <mergeCell ref="I66:J66"/>
    <mergeCell ref="K66:L66"/>
    <mergeCell ref="G66:H66"/>
    <mergeCell ref="M66:N66"/>
    <mergeCell ref="I69:J69"/>
    <mergeCell ref="K69:L69"/>
    <mergeCell ref="C67:C69"/>
    <mergeCell ref="D67:F69"/>
    <mergeCell ref="G67:H67"/>
    <mergeCell ref="M67:N67"/>
    <mergeCell ref="BJ67:BN69"/>
    <mergeCell ref="G68:H68"/>
    <mergeCell ref="M68:N68"/>
    <mergeCell ref="O68:R68"/>
    <mergeCell ref="BF68:BG68"/>
    <mergeCell ref="BH68:BI68"/>
    <mergeCell ref="G69:H69"/>
    <mergeCell ref="M69:N69"/>
    <mergeCell ref="O69:R69"/>
    <mergeCell ref="BF69:BG69"/>
    <mergeCell ref="O67:R67"/>
    <mergeCell ref="S67:U69"/>
    <mergeCell ref="BF67:BG67"/>
    <mergeCell ref="BH67:BI67"/>
    <mergeCell ref="BH69:BI69"/>
    <mergeCell ref="BJ70:BN72"/>
    <mergeCell ref="O70:R70"/>
    <mergeCell ref="S70:U72"/>
    <mergeCell ref="BF70:BG70"/>
    <mergeCell ref="BH70:BI70"/>
    <mergeCell ref="BF71:BG71"/>
    <mergeCell ref="BH71:BI71"/>
    <mergeCell ref="C70:C72"/>
    <mergeCell ref="D70:F72"/>
    <mergeCell ref="G70:H70"/>
    <mergeCell ref="M70:N70"/>
    <mergeCell ref="G71:H71"/>
    <mergeCell ref="M71:N71"/>
    <mergeCell ref="O71:R71"/>
    <mergeCell ref="M72:N72"/>
    <mergeCell ref="O72:R72"/>
    <mergeCell ref="G72:H72"/>
    <mergeCell ref="BF74:BG74"/>
    <mergeCell ref="BH74:BI74"/>
    <mergeCell ref="G75:H75"/>
    <mergeCell ref="M75:N75"/>
    <mergeCell ref="BF75:BG75"/>
    <mergeCell ref="BH75:BI75"/>
    <mergeCell ref="I75:J75"/>
    <mergeCell ref="K75:L75"/>
    <mergeCell ref="I72:J72"/>
    <mergeCell ref="K72:L72"/>
    <mergeCell ref="BF72:BG72"/>
    <mergeCell ref="BH72:BI72"/>
    <mergeCell ref="BJ73:BN75"/>
    <mergeCell ref="C76:C78"/>
    <mergeCell ref="D76:F78"/>
    <mergeCell ref="G76:H76"/>
    <mergeCell ref="M76:N76"/>
    <mergeCell ref="O76:R76"/>
    <mergeCell ref="S76:U78"/>
    <mergeCell ref="G78:H78"/>
    <mergeCell ref="M78:N78"/>
    <mergeCell ref="O78:R78"/>
    <mergeCell ref="I78:J78"/>
    <mergeCell ref="K78:L78"/>
    <mergeCell ref="C73:C75"/>
    <mergeCell ref="D73:F75"/>
    <mergeCell ref="G73:H73"/>
    <mergeCell ref="M73:N73"/>
    <mergeCell ref="O73:R73"/>
    <mergeCell ref="S73:U75"/>
    <mergeCell ref="O75:R75"/>
    <mergeCell ref="BF73:BG73"/>
    <mergeCell ref="BH73:BI73"/>
    <mergeCell ref="G74:H74"/>
    <mergeCell ref="M74:N74"/>
    <mergeCell ref="O74:R74"/>
    <mergeCell ref="I81:J81"/>
    <mergeCell ref="K81:L81"/>
    <mergeCell ref="BF76:BG76"/>
    <mergeCell ref="BH76:BI76"/>
    <mergeCell ref="BH78:BI78"/>
    <mergeCell ref="BJ79:BN81"/>
    <mergeCell ref="G80:H80"/>
    <mergeCell ref="M80:N80"/>
    <mergeCell ref="O80:R80"/>
    <mergeCell ref="BF80:BG80"/>
    <mergeCell ref="BH80:BI80"/>
    <mergeCell ref="G81:H81"/>
    <mergeCell ref="BF78:BG78"/>
    <mergeCell ref="BJ76:BN78"/>
    <mergeCell ref="G77:H77"/>
    <mergeCell ref="M77:N77"/>
    <mergeCell ref="O77:R77"/>
    <mergeCell ref="BF77:BG77"/>
    <mergeCell ref="BH77:BI77"/>
    <mergeCell ref="C82:C84"/>
    <mergeCell ref="D82:F84"/>
    <mergeCell ref="G82:H82"/>
    <mergeCell ref="M82:N82"/>
    <mergeCell ref="BF79:BG79"/>
    <mergeCell ref="BH79:BI79"/>
    <mergeCell ref="BF82:BG82"/>
    <mergeCell ref="BH82:BI82"/>
    <mergeCell ref="BJ82:BN84"/>
    <mergeCell ref="G83:H83"/>
    <mergeCell ref="M83:N83"/>
    <mergeCell ref="O83:R83"/>
    <mergeCell ref="BF83:BG83"/>
    <mergeCell ref="BH83:BI83"/>
    <mergeCell ref="C79:C81"/>
    <mergeCell ref="D79:F81"/>
    <mergeCell ref="G79:H79"/>
    <mergeCell ref="M79:N79"/>
    <mergeCell ref="O79:R79"/>
    <mergeCell ref="S79:U81"/>
    <mergeCell ref="M81:N81"/>
    <mergeCell ref="O81:R81"/>
    <mergeCell ref="BF81:BG81"/>
    <mergeCell ref="BH81:BI81"/>
    <mergeCell ref="O82:R82"/>
    <mergeCell ref="S82:U84"/>
    <mergeCell ref="O84:R84"/>
    <mergeCell ref="BF84:BG84"/>
    <mergeCell ref="BH84:BI84"/>
    <mergeCell ref="I84:J84"/>
    <mergeCell ref="K84:L84"/>
    <mergeCell ref="G84:H84"/>
    <mergeCell ref="M84:N84"/>
    <mergeCell ref="I87:J87"/>
    <mergeCell ref="K87:L87"/>
    <mergeCell ref="C85:C87"/>
    <mergeCell ref="D85:F87"/>
    <mergeCell ref="G85:H85"/>
    <mergeCell ref="M85:N85"/>
    <mergeCell ref="BJ85:BN87"/>
    <mergeCell ref="G86:H86"/>
    <mergeCell ref="M86:N86"/>
    <mergeCell ref="O86:R86"/>
    <mergeCell ref="BF86:BG86"/>
    <mergeCell ref="BH86:BI86"/>
    <mergeCell ref="G87:H87"/>
    <mergeCell ref="M87:N87"/>
    <mergeCell ref="O87:R87"/>
    <mergeCell ref="BF87:BG87"/>
    <mergeCell ref="O85:R85"/>
    <mergeCell ref="S85:U87"/>
    <mergeCell ref="BF85:BG85"/>
    <mergeCell ref="BH85:BI85"/>
    <mergeCell ref="BH87:BI87"/>
    <mergeCell ref="BJ88:BN90"/>
    <mergeCell ref="O88:R88"/>
    <mergeCell ref="S88:U90"/>
    <mergeCell ref="BF88:BG88"/>
    <mergeCell ref="BH88:BI88"/>
    <mergeCell ref="BF89:BG89"/>
    <mergeCell ref="BH89:BI89"/>
    <mergeCell ref="C88:C90"/>
    <mergeCell ref="D88:F90"/>
    <mergeCell ref="G88:H88"/>
    <mergeCell ref="M88:N88"/>
    <mergeCell ref="G89:H89"/>
    <mergeCell ref="M89:N89"/>
    <mergeCell ref="O89:R89"/>
    <mergeCell ref="M90:N90"/>
    <mergeCell ref="O90:R90"/>
    <mergeCell ref="G90:H90"/>
    <mergeCell ref="BF92:BG92"/>
    <mergeCell ref="BH92:BI92"/>
    <mergeCell ref="G93:H93"/>
    <mergeCell ref="M93:N93"/>
    <mergeCell ref="BF93:BG93"/>
    <mergeCell ref="BH93:BI93"/>
    <mergeCell ref="I93:J93"/>
    <mergeCell ref="K93:L93"/>
    <mergeCell ref="I90:J90"/>
    <mergeCell ref="K90:L90"/>
    <mergeCell ref="BF90:BG90"/>
    <mergeCell ref="BH90:BI90"/>
    <mergeCell ref="BJ91:BN93"/>
    <mergeCell ref="C94:C96"/>
    <mergeCell ref="D94:F96"/>
    <mergeCell ref="G94:H94"/>
    <mergeCell ref="M94:N94"/>
    <mergeCell ref="O94:R94"/>
    <mergeCell ref="S94:U96"/>
    <mergeCell ref="G96:H96"/>
    <mergeCell ref="M96:N96"/>
    <mergeCell ref="O96:R96"/>
    <mergeCell ref="I96:J96"/>
    <mergeCell ref="K96:L96"/>
    <mergeCell ref="C91:C93"/>
    <mergeCell ref="D91:F93"/>
    <mergeCell ref="G91:H91"/>
    <mergeCell ref="M91:N91"/>
    <mergeCell ref="O91:R91"/>
    <mergeCell ref="S91:U93"/>
    <mergeCell ref="O93:R93"/>
    <mergeCell ref="BF91:BG91"/>
    <mergeCell ref="BH91:BI91"/>
    <mergeCell ref="G92:H92"/>
    <mergeCell ref="M92:N92"/>
    <mergeCell ref="O92:R92"/>
    <mergeCell ref="I99:J99"/>
    <mergeCell ref="K99:L99"/>
    <mergeCell ref="BF94:BG94"/>
    <mergeCell ref="BH94:BI94"/>
    <mergeCell ref="BH96:BI96"/>
    <mergeCell ref="BJ97:BN99"/>
    <mergeCell ref="G98:H98"/>
    <mergeCell ref="M98:N98"/>
    <mergeCell ref="O98:R98"/>
    <mergeCell ref="BF98:BG98"/>
    <mergeCell ref="BH98:BI98"/>
    <mergeCell ref="G99:H99"/>
    <mergeCell ref="BF96:BG96"/>
    <mergeCell ref="BJ94:BN96"/>
    <mergeCell ref="G95:H95"/>
    <mergeCell ref="M95:N95"/>
    <mergeCell ref="O95:R95"/>
    <mergeCell ref="BF95:BG95"/>
    <mergeCell ref="BH95:BI95"/>
    <mergeCell ref="C100:C102"/>
    <mergeCell ref="D100:F102"/>
    <mergeCell ref="G100:H100"/>
    <mergeCell ref="M100:N100"/>
    <mergeCell ref="BF97:BG97"/>
    <mergeCell ref="BH97:BI97"/>
    <mergeCell ref="BF100:BG100"/>
    <mergeCell ref="BH100:BI100"/>
    <mergeCell ref="BJ100:BN102"/>
    <mergeCell ref="G101:H101"/>
    <mergeCell ref="M101:N101"/>
    <mergeCell ref="O101:R101"/>
    <mergeCell ref="BF101:BG101"/>
    <mergeCell ref="BH101:BI101"/>
    <mergeCell ref="C97:C99"/>
    <mergeCell ref="D97:F99"/>
    <mergeCell ref="G97:H97"/>
    <mergeCell ref="M97:N97"/>
    <mergeCell ref="O97:R97"/>
    <mergeCell ref="S97:U99"/>
    <mergeCell ref="M99:N99"/>
    <mergeCell ref="O99:R99"/>
    <mergeCell ref="BF99:BG99"/>
    <mergeCell ref="BH99:BI99"/>
    <mergeCell ref="O100:R100"/>
    <mergeCell ref="S100:U102"/>
    <mergeCell ref="O102:R102"/>
    <mergeCell ref="BF102:BG102"/>
    <mergeCell ref="BH102:BI102"/>
    <mergeCell ref="I102:J102"/>
    <mergeCell ref="K102:L102"/>
    <mergeCell ref="G102:H102"/>
    <mergeCell ref="M102:N102"/>
    <mergeCell ref="BJ106:BN108"/>
    <mergeCell ref="O106:R106"/>
    <mergeCell ref="S106:U108"/>
    <mergeCell ref="BF106:BG106"/>
    <mergeCell ref="BH106:BI106"/>
    <mergeCell ref="I105:J105"/>
    <mergeCell ref="K105:L105"/>
    <mergeCell ref="C103:C105"/>
    <mergeCell ref="D103:F105"/>
    <mergeCell ref="G103:H103"/>
    <mergeCell ref="M103:N103"/>
    <mergeCell ref="BJ103:BN105"/>
    <mergeCell ref="G104:H104"/>
    <mergeCell ref="M104:N104"/>
    <mergeCell ref="O104:R104"/>
    <mergeCell ref="BF104:BG104"/>
    <mergeCell ref="BH104:BI104"/>
    <mergeCell ref="G105:H105"/>
    <mergeCell ref="M105:N105"/>
    <mergeCell ref="O105:R105"/>
    <mergeCell ref="BF105:BG105"/>
    <mergeCell ref="C106:C108"/>
    <mergeCell ref="D106:F108"/>
    <mergeCell ref="G106:H106"/>
    <mergeCell ref="M106:N106"/>
    <mergeCell ref="G107:H107"/>
    <mergeCell ref="M107:N107"/>
    <mergeCell ref="O107:R107"/>
    <mergeCell ref="BF107:BG107"/>
    <mergeCell ref="BH107:BI107"/>
    <mergeCell ref="G108:H108"/>
    <mergeCell ref="M108:N108"/>
    <mergeCell ref="O108:R108"/>
    <mergeCell ref="BF108:BG108"/>
    <mergeCell ref="BH108:BI108"/>
    <mergeCell ref="C109:C111"/>
    <mergeCell ref="D109:F111"/>
    <mergeCell ref="G109:H109"/>
    <mergeCell ref="M109:N109"/>
    <mergeCell ref="O109:R109"/>
    <mergeCell ref="S109:U111"/>
    <mergeCell ref="O111:R111"/>
    <mergeCell ref="BF109:BG109"/>
    <mergeCell ref="BH109:BI109"/>
    <mergeCell ref="G110:H110"/>
    <mergeCell ref="M110:N110"/>
    <mergeCell ref="O110:R110"/>
    <mergeCell ref="BF110:BG110"/>
    <mergeCell ref="BH110:BI110"/>
    <mergeCell ref="G111:H111"/>
    <mergeCell ref="M111:N111"/>
    <mergeCell ref="Y145:AB145"/>
    <mergeCell ref="AO145:AR145"/>
    <mergeCell ref="O146:R146"/>
    <mergeCell ref="T146:W146"/>
    <mergeCell ref="Y146:AB146"/>
    <mergeCell ref="AE146:AH146"/>
    <mergeCell ref="AJ146:AM146"/>
    <mergeCell ref="AO146:AR146"/>
    <mergeCell ref="BF111:BG111"/>
    <mergeCell ref="Y144:AB144"/>
    <mergeCell ref="AO144:AR144"/>
    <mergeCell ref="AU139:AV139"/>
    <mergeCell ref="AW139:AZ139"/>
    <mergeCell ref="AU140:AV140"/>
    <mergeCell ref="AW140:AZ140"/>
    <mergeCell ref="AU136:AV136"/>
    <mergeCell ref="AW136:AZ136"/>
    <mergeCell ref="AU137:AV137"/>
    <mergeCell ref="AW137:AZ137"/>
    <mergeCell ref="AU138:AV138"/>
    <mergeCell ref="AW138:AZ138"/>
    <mergeCell ref="O141:R141"/>
    <mergeCell ref="T141:W141"/>
    <mergeCell ref="Y141:AB141"/>
    <mergeCell ref="AE141:AH141"/>
    <mergeCell ref="AJ141:AM141"/>
    <mergeCell ref="AO141:AR141"/>
    <mergeCell ref="AL135:AM135"/>
    <mergeCell ref="AN135:AO135"/>
    <mergeCell ref="AQ135:AR135"/>
    <mergeCell ref="O136:P136"/>
    <mergeCell ref="Q136:R136"/>
    <mergeCell ref="S136:T136"/>
    <mergeCell ref="V136:W136"/>
    <mergeCell ref="X136:Y136"/>
    <mergeCell ref="AA136:AB136"/>
    <mergeCell ref="AE136:AF136"/>
    <mergeCell ref="AG136:AH136"/>
    <mergeCell ref="AI136:AJ136"/>
    <mergeCell ref="AL136:AM136"/>
    <mergeCell ref="AN136:AO136"/>
    <mergeCell ref="AQ136:AR136"/>
    <mergeCell ref="O135:P135"/>
    <mergeCell ref="Q135:R135"/>
    <mergeCell ref="S135:T135"/>
    <mergeCell ref="V135:W135"/>
    <mergeCell ref="X135:Y135"/>
    <mergeCell ref="AA135:AB135"/>
    <mergeCell ref="AE135:AF135"/>
    <mergeCell ref="AG135:AH135"/>
    <mergeCell ref="AI135:AJ135"/>
    <mergeCell ref="AL133:AM133"/>
    <mergeCell ref="AN133:AO133"/>
    <mergeCell ref="AQ133:AR133"/>
    <mergeCell ref="O134:P134"/>
    <mergeCell ref="Q134:R134"/>
    <mergeCell ref="S134:T134"/>
    <mergeCell ref="V134:W134"/>
    <mergeCell ref="X134:Y134"/>
    <mergeCell ref="AA134:AB134"/>
    <mergeCell ref="AE134:AF134"/>
    <mergeCell ref="AG134:AH134"/>
    <mergeCell ref="AI134:AJ134"/>
    <mergeCell ref="AL134:AM134"/>
    <mergeCell ref="AN134:AO134"/>
    <mergeCell ref="AQ134:AR134"/>
    <mergeCell ref="O133:P133"/>
    <mergeCell ref="Q133:R133"/>
    <mergeCell ref="S133:T133"/>
    <mergeCell ref="V133:W133"/>
    <mergeCell ref="X133:Y133"/>
    <mergeCell ref="AA133:AB133"/>
    <mergeCell ref="AE133:AF133"/>
    <mergeCell ref="AG133:AH133"/>
    <mergeCell ref="AI133:AJ133"/>
    <mergeCell ref="BE131:BH131"/>
    <mergeCell ref="O132:P132"/>
    <mergeCell ref="Q132:R132"/>
    <mergeCell ref="S132:T132"/>
    <mergeCell ref="V132:W132"/>
    <mergeCell ref="X132:Y132"/>
    <mergeCell ref="AA132:AB132"/>
    <mergeCell ref="AE132:AF132"/>
    <mergeCell ref="AG132:AH132"/>
    <mergeCell ref="AI132:AJ132"/>
    <mergeCell ref="AL132:AM132"/>
    <mergeCell ref="AN132:AO132"/>
    <mergeCell ref="AQ132:AR132"/>
    <mergeCell ref="AU132:AX132"/>
    <mergeCell ref="AZ132:BC132"/>
    <mergeCell ref="BE132:BH132"/>
    <mergeCell ref="AL130:AO130"/>
    <mergeCell ref="Q131:R131"/>
    <mergeCell ref="S131:T131"/>
    <mergeCell ref="I126:J126"/>
    <mergeCell ref="K126:L126"/>
    <mergeCell ref="C124:C126"/>
    <mergeCell ref="D124:F126"/>
    <mergeCell ref="G124:H124"/>
    <mergeCell ref="M124:N124"/>
    <mergeCell ref="O124:R124"/>
    <mergeCell ref="G126:H126"/>
    <mergeCell ref="M126:N126"/>
    <mergeCell ref="O130:P131"/>
    <mergeCell ref="Q130:T130"/>
    <mergeCell ref="V130:Y130"/>
    <mergeCell ref="AE130:AF131"/>
    <mergeCell ref="AG130:AJ130"/>
    <mergeCell ref="V131:W131"/>
    <mergeCell ref="X131:Y131"/>
    <mergeCell ref="AG131:AH131"/>
    <mergeCell ref="AI131:AJ131"/>
    <mergeCell ref="AL131:AM131"/>
    <mergeCell ref="AN131:AO131"/>
    <mergeCell ref="BF124:BG124"/>
    <mergeCell ref="BH124:BI124"/>
    <mergeCell ref="BJ124:BN126"/>
    <mergeCell ref="G125:H125"/>
    <mergeCell ref="M125:N125"/>
    <mergeCell ref="O125:R125"/>
    <mergeCell ref="BF125:BG125"/>
    <mergeCell ref="S124:U126"/>
    <mergeCell ref="O126:R126"/>
    <mergeCell ref="BH125:BI125"/>
    <mergeCell ref="BF126:BG126"/>
    <mergeCell ref="BH126:BI126"/>
    <mergeCell ref="BH123:BI123"/>
    <mergeCell ref="I123:J123"/>
    <mergeCell ref="K123:L123"/>
    <mergeCell ref="BJ118:BN120"/>
    <mergeCell ref="I120:J120"/>
    <mergeCell ref="K120:L120"/>
    <mergeCell ref="BF118:BG118"/>
    <mergeCell ref="BH118:BI118"/>
    <mergeCell ref="C121:C123"/>
    <mergeCell ref="D121:F123"/>
    <mergeCell ref="G121:H121"/>
    <mergeCell ref="M121:N121"/>
    <mergeCell ref="O121:R121"/>
    <mergeCell ref="S121:U123"/>
    <mergeCell ref="O123:R123"/>
    <mergeCell ref="BF123:BG123"/>
    <mergeCell ref="BJ121:BN123"/>
    <mergeCell ref="G122:H122"/>
    <mergeCell ref="M122:N122"/>
    <mergeCell ref="O122:R122"/>
    <mergeCell ref="BF122:BG122"/>
    <mergeCell ref="BH122:BI122"/>
    <mergeCell ref="G123:H123"/>
    <mergeCell ref="M123:N123"/>
    <mergeCell ref="BF119:BG119"/>
    <mergeCell ref="BH119:BI119"/>
    <mergeCell ref="G120:H120"/>
    <mergeCell ref="M120:N120"/>
    <mergeCell ref="O120:R120"/>
    <mergeCell ref="BF120:BG120"/>
    <mergeCell ref="BH120:BI120"/>
    <mergeCell ref="BF121:BG121"/>
    <mergeCell ref="BH121:BI121"/>
    <mergeCell ref="C118:C120"/>
    <mergeCell ref="D118:F120"/>
    <mergeCell ref="G118:H118"/>
    <mergeCell ref="M118:N118"/>
    <mergeCell ref="O118:R118"/>
    <mergeCell ref="S118:U120"/>
    <mergeCell ref="G119:H119"/>
    <mergeCell ref="M119:N119"/>
    <mergeCell ref="O119:R119"/>
    <mergeCell ref="M117:N117"/>
    <mergeCell ref="G115:H115"/>
    <mergeCell ref="M115:N115"/>
    <mergeCell ref="C115:C117"/>
    <mergeCell ref="D115:F117"/>
    <mergeCell ref="I117:J117"/>
    <mergeCell ref="K117:L117"/>
    <mergeCell ref="BF115:BG115"/>
    <mergeCell ref="BH115:BI115"/>
    <mergeCell ref="O115:R115"/>
    <mergeCell ref="S115:U117"/>
    <mergeCell ref="O117:R117"/>
    <mergeCell ref="BF117:BG117"/>
    <mergeCell ref="C112:C114"/>
    <mergeCell ref="D112:F114"/>
    <mergeCell ref="G112:H112"/>
    <mergeCell ref="M112:N112"/>
    <mergeCell ref="O112:R112"/>
    <mergeCell ref="S112:U114"/>
    <mergeCell ref="BF112:BG112"/>
    <mergeCell ref="BH117:BI117"/>
    <mergeCell ref="BJ112:BN114"/>
    <mergeCell ref="G113:H113"/>
    <mergeCell ref="M113:N113"/>
    <mergeCell ref="O113:R113"/>
    <mergeCell ref="BF113:BG113"/>
    <mergeCell ref="BH113:BI113"/>
    <mergeCell ref="G114:H114"/>
    <mergeCell ref="M114:N114"/>
    <mergeCell ref="O114:R114"/>
    <mergeCell ref="BJ115:BN117"/>
    <mergeCell ref="G116:H116"/>
    <mergeCell ref="M116:N116"/>
    <mergeCell ref="O116:R116"/>
    <mergeCell ref="BF116:BG116"/>
    <mergeCell ref="BH116:BI116"/>
    <mergeCell ref="G117:H117"/>
    <mergeCell ref="BH112:BI112"/>
    <mergeCell ref="BH114:BI114"/>
    <mergeCell ref="BJ49:BN51"/>
    <mergeCell ref="G50:H50"/>
    <mergeCell ref="M50:N50"/>
    <mergeCell ref="O50:R50"/>
    <mergeCell ref="BF50:BG50"/>
    <mergeCell ref="BH50:BI50"/>
    <mergeCell ref="G51:H51"/>
    <mergeCell ref="M51:N51"/>
    <mergeCell ref="BF114:BG114"/>
    <mergeCell ref="I114:J114"/>
    <mergeCell ref="K114:L114"/>
    <mergeCell ref="BH111:BI111"/>
    <mergeCell ref="I111:J111"/>
    <mergeCell ref="K111:L111"/>
    <mergeCell ref="BJ109:BN111"/>
    <mergeCell ref="I108:J108"/>
    <mergeCell ref="K108:L108"/>
    <mergeCell ref="O103:R103"/>
    <mergeCell ref="S103:U105"/>
    <mergeCell ref="BF103:BG103"/>
    <mergeCell ref="BH103:BI103"/>
    <mergeCell ref="BH105:BI105"/>
    <mergeCell ref="S49:U51"/>
    <mergeCell ref="BF49:BG49"/>
    <mergeCell ref="BH49:BI49"/>
    <mergeCell ref="C46:C48"/>
    <mergeCell ref="D46:F48"/>
    <mergeCell ref="I48:J48"/>
    <mergeCell ref="K48:L48"/>
    <mergeCell ref="BF46:BG46"/>
    <mergeCell ref="BH46:BI46"/>
    <mergeCell ref="O46:R46"/>
    <mergeCell ref="O51:R51"/>
    <mergeCell ref="BF51:BG51"/>
    <mergeCell ref="BH51:BI51"/>
    <mergeCell ref="I51:J51"/>
    <mergeCell ref="K51:L51"/>
    <mergeCell ref="C49:C51"/>
    <mergeCell ref="D49:F51"/>
    <mergeCell ref="G49:H49"/>
    <mergeCell ref="M49:N49"/>
    <mergeCell ref="O49:R49"/>
    <mergeCell ref="S46:U48"/>
    <mergeCell ref="O48:R48"/>
    <mergeCell ref="BF48:BG48"/>
    <mergeCell ref="BH48:BI48"/>
    <mergeCell ref="BJ46:BN48"/>
    <mergeCell ref="G47:H47"/>
    <mergeCell ref="M47:N47"/>
    <mergeCell ref="O47:R47"/>
    <mergeCell ref="BF47:BG47"/>
    <mergeCell ref="BH47:BI47"/>
    <mergeCell ref="G48:H48"/>
    <mergeCell ref="M48:N48"/>
    <mergeCell ref="G46:H46"/>
    <mergeCell ref="M46:N46"/>
    <mergeCell ref="C43:C45"/>
    <mergeCell ref="D43:F45"/>
    <mergeCell ref="G43:H43"/>
    <mergeCell ref="M43:N43"/>
    <mergeCell ref="O43:R43"/>
    <mergeCell ref="S43:U45"/>
    <mergeCell ref="G45:H45"/>
    <mergeCell ref="M45:N45"/>
    <mergeCell ref="O45:R45"/>
    <mergeCell ref="I45:J45"/>
    <mergeCell ref="K45:L45"/>
    <mergeCell ref="G44:H44"/>
    <mergeCell ref="M44:N44"/>
    <mergeCell ref="O44:R44"/>
    <mergeCell ref="BJ40:BN42"/>
    <mergeCell ref="G41:H41"/>
    <mergeCell ref="M41:N41"/>
    <mergeCell ref="O41:R41"/>
    <mergeCell ref="BF41:BG41"/>
    <mergeCell ref="BH41:BI41"/>
    <mergeCell ref="G42:H42"/>
    <mergeCell ref="BF45:BG45"/>
    <mergeCell ref="M37:N37"/>
    <mergeCell ref="BF40:BG40"/>
    <mergeCell ref="BH40:BI40"/>
    <mergeCell ref="BJ43:BN45"/>
    <mergeCell ref="BF44:BG44"/>
    <mergeCell ref="BH44:BI44"/>
    <mergeCell ref="BF43:BG43"/>
    <mergeCell ref="BH43:BI43"/>
    <mergeCell ref="BH45:BI45"/>
    <mergeCell ref="C37:C39"/>
    <mergeCell ref="D37:F39"/>
    <mergeCell ref="I39:J39"/>
    <mergeCell ref="K39:L39"/>
    <mergeCell ref="BF37:BG37"/>
    <mergeCell ref="BH37:BI37"/>
    <mergeCell ref="O37:R37"/>
    <mergeCell ref="S37:U39"/>
    <mergeCell ref="C40:C42"/>
    <mergeCell ref="D40:F42"/>
    <mergeCell ref="G40:H40"/>
    <mergeCell ref="M40:N40"/>
    <mergeCell ref="O40:R40"/>
    <mergeCell ref="S40:U42"/>
    <mergeCell ref="M42:N42"/>
    <mergeCell ref="O42:R42"/>
    <mergeCell ref="BF42:BG42"/>
    <mergeCell ref="BH42:BI42"/>
    <mergeCell ref="I42:J42"/>
    <mergeCell ref="K42:L42"/>
    <mergeCell ref="C34:C36"/>
    <mergeCell ref="D34:F36"/>
    <mergeCell ref="G34:H34"/>
    <mergeCell ref="M34:N34"/>
    <mergeCell ref="O34:R34"/>
    <mergeCell ref="O39:R39"/>
    <mergeCell ref="BF39:BG39"/>
    <mergeCell ref="BH39:BI39"/>
    <mergeCell ref="BJ34:BN36"/>
    <mergeCell ref="G35:H35"/>
    <mergeCell ref="M35:N35"/>
    <mergeCell ref="O35:R35"/>
    <mergeCell ref="BF35:BG35"/>
    <mergeCell ref="BH35:BI35"/>
    <mergeCell ref="G36:H36"/>
    <mergeCell ref="BJ37:BN39"/>
    <mergeCell ref="G38:H38"/>
    <mergeCell ref="M38:N38"/>
    <mergeCell ref="O38:R38"/>
    <mergeCell ref="BF38:BG38"/>
    <mergeCell ref="BH38:BI38"/>
    <mergeCell ref="G39:H39"/>
    <mergeCell ref="M39:N39"/>
    <mergeCell ref="G37:H37"/>
    <mergeCell ref="S34:U36"/>
    <mergeCell ref="BF34:BG34"/>
    <mergeCell ref="BH34:BI34"/>
    <mergeCell ref="BH36:BI36"/>
    <mergeCell ref="BJ31:BN33"/>
    <mergeCell ref="G32:H32"/>
    <mergeCell ref="M32:N32"/>
    <mergeCell ref="O32:R32"/>
    <mergeCell ref="BF32:BG32"/>
    <mergeCell ref="BH32:BI32"/>
    <mergeCell ref="M36:N36"/>
    <mergeCell ref="O36:R36"/>
    <mergeCell ref="BF36:BG36"/>
    <mergeCell ref="I36:J36"/>
    <mergeCell ref="K36:L36"/>
    <mergeCell ref="M28:N28"/>
    <mergeCell ref="BF31:BG31"/>
    <mergeCell ref="BH31:BI31"/>
    <mergeCell ref="C28:C30"/>
    <mergeCell ref="D28:F30"/>
    <mergeCell ref="I30:J30"/>
    <mergeCell ref="K30:L30"/>
    <mergeCell ref="BF28:BG28"/>
    <mergeCell ref="BH28:BI28"/>
    <mergeCell ref="O28:R28"/>
    <mergeCell ref="S28:U30"/>
    <mergeCell ref="C31:C33"/>
    <mergeCell ref="D31:F33"/>
    <mergeCell ref="G31:H31"/>
    <mergeCell ref="M31:N31"/>
    <mergeCell ref="O31:R31"/>
    <mergeCell ref="S31:U33"/>
    <mergeCell ref="G33:H33"/>
    <mergeCell ref="M33:N33"/>
    <mergeCell ref="O33:R33"/>
    <mergeCell ref="BF33:BG33"/>
    <mergeCell ref="BH33:BI33"/>
    <mergeCell ref="I33:J33"/>
    <mergeCell ref="K33:L33"/>
    <mergeCell ref="C25:C27"/>
    <mergeCell ref="D25:F27"/>
    <mergeCell ref="G25:H25"/>
    <mergeCell ref="M25:N25"/>
    <mergeCell ref="O25:R25"/>
    <mergeCell ref="O30:R30"/>
    <mergeCell ref="BF30:BG30"/>
    <mergeCell ref="BH30:BI30"/>
    <mergeCell ref="BJ25:BN27"/>
    <mergeCell ref="G26:H26"/>
    <mergeCell ref="M26:N26"/>
    <mergeCell ref="O26:R26"/>
    <mergeCell ref="BF26:BG26"/>
    <mergeCell ref="BH26:BI26"/>
    <mergeCell ref="G27:H27"/>
    <mergeCell ref="BJ28:BN30"/>
    <mergeCell ref="G29:H29"/>
    <mergeCell ref="M29:N29"/>
    <mergeCell ref="O29:R29"/>
    <mergeCell ref="BF29:BG29"/>
    <mergeCell ref="BH29:BI29"/>
    <mergeCell ref="G30:H30"/>
    <mergeCell ref="M30:N30"/>
    <mergeCell ref="G28:H28"/>
    <mergeCell ref="BJ22:BN24"/>
    <mergeCell ref="G23:H23"/>
    <mergeCell ref="M23:N23"/>
    <mergeCell ref="O23:R23"/>
    <mergeCell ref="BF23:BG23"/>
    <mergeCell ref="BH23:BI23"/>
    <mergeCell ref="M27:N27"/>
    <mergeCell ref="O27:R27"/>
    <mergeCell ref="BF27:BG27"/>
    <mergeCell ref="I27:J27"/>
    <mergeCell ref="K27:L27"/>
    <mergeCell ref="BF22:BG22"/>
    <mergeCell ref="BH22:BI22"/>
    <mergeCell ref="BF24:BG24"/>
    <mergeCell ref="BH24:BI24"/>
    <mergeCell ref="I24:J24"/>
    <mergeCell ref="K24:L24"/>
    <mergeCell ref="G20:H20"/>
    <mergeCell ref="M20:N20"/>
    <mergeCell ref="O20:R20"/>
    <mergeCell ref="S25:U27"/>
    <mergeCell ref="BF25:BG25"/>
    <mergeCell ref="BH25:BI25"/>
    <mergeCell ref="BH27:BI27"/>
    <mergeCell ref="C22:C24"/>
    <mergeCell ref="D22:F24"/>
    <mergeCell ref="G22:H22"/>
    <mergeCell ref="M22:N22"/>
    <mergeCell ref="O22:R22"/>
    <mergeCell ref="S22:U24"/>
    <mergeCell ref="G24:H24"/>
    <mergeCell ref="M24:N24"/>
    <mergeCell ref="O24:R24"/>
    <mergeCell ref="G21:H21"/>
    <mergeCell ref="M21:N21"/>
    <mergeCell ref="G19:H19"/>
    <mergeCell ref="M19:N19"/>
    <mergeCell ref="O21:R21"/>
    <mergeCell ref="BF21:BG21"/>
    <mergeCell ref="BH21:BI21"/>
    <mergeCell ref="C19:C21"/>
    <mergeCell ref="D19:F21"/>
    <mergeCell ref="I21:J21"/>
    <mergeCell ref="K21:L21"/>
    <mergeCell ref="BF19:BG19"/>
    <mergeCell ref="BH19:BI19"/>
    <mergeCell ref="O19:R19"/>
    <mergeCell ref="S19:U21"/>
    <mergeCell ref="BF14:BG18"/>
    <mergeCell ref="BH14:BI18"/>
    <mergeCell ref="BJ14:BN18"/>
    <mergeCell ref="AA15:AG15"/>
    <mergeCell ref="AH15:AN15"/>
    <mergeCell ref="AO15:AU15"/>
    <mergeCell ref="AV15:BB15"/>
    <mergeCell ref="BJ19:BN21"/>
    <mergeCell ref="BC15:BE15"/>
    <mergeCell ref="BF20:BG20"/>
    <mergeCell ref="BH20:BI20"/>
    <mergeCell ref="B14:B18"/>
    <mergeCell ref="C14:C18"/>
    <mergeCell ref="D14:F18"/>
    <mergeCell ref="G14:H18"/>
    <mergeCell ref="M14:N18"/>
    <mergeCell ref="O14:R18"/>
    <mergeCell ref="S14:U18"/>
    <mergeCell ref="V14:Z18"/>
    <mergeCell ref="AA14:BE14"/>
    <mergeCell ref="BI7:BJ7"/>
    <mergeCell ref="AA9:AB9"/>
    <mergeCell ref="Q11:S11"/>
    <mergeCell ref="U11:W11"/>
    <mergeCell ref="BC10:BD10"/>
    <mergeCell ref="BK10:BL10"/>
    <mergeCell ref="AP10:AQ10"/>
    <mergeCell ref="AX10:AY10"/>
    <mergeCell ref="BK12:BL12"/>
    <mergeCell ref="Q12:S12"/>
    <mergeCell ref="U12:W12"/>
    <mergeCell ref="AX12:AY12"/>
    <mergeCell ref="B1:R1"/>
    <mergeCell ref="AX1:BM1"/>
    <mergeCell ref="AG2:AH2"/>
    <mergeCell ref="AJ2:AK2"/>
    <mergeCell ref="AN2:AO2"/>
    <mergeCell ref="AX2:BM2"/>
    <mergeCell ref="BI3:BL3"/>
    <mergeCell ref="BA5:BB5"/>
    <mergeCell ref="BE5:BF5"/>
    <mergeCell ref="BI5:BJ5"/>
  </mergeCells>
  <phoneticPr fontId="2"/>
  <conditionalFormatting sqref="AA127:BE128 AD131:AD134 AA131:AB131 AD136 AA136 AA133:AA134 AA137:AD138 AS136:BE138 AS133:BE134 AA129:AD129 AS129:AT129 AV129:BE129 AS131:AT132 AA21:BE21">
    <cfRule type="expression" dxfId="47" priority="45">
      <formula>OR(#REF!=$B20,#REF!=$B20)</formula>
    </cfRule>
  </conditionalFormatting>
  <conditionalFormatting sqref="AA140:AD140 AS140:BE140">
    <cfRule type="expression" dxfId="46" priority="46">
      <formula>OR(#REF!=$B127,#REF!=$B127)</formula>
    </cfRule>
  </conditionalFormatting>
  <conditionalFormatting sqref="AD135 AA135 AS135:BE135">
    <cfRule type="expression" dxfId="45" priority="47">
      <formula>OR(#REF!=$B127,#REF!=$B127)</formula>
    </cfRule>
  </conditionalFormatting>
  <conditionalFormatting sqref="AD130 AA130:AB130 AA139:AD139 AS139:BE139 AS130:BE130">
    <cfRule type="expression" dxfId="44" priority="48">
      <formula>OR(#REF!=$B128,#REF!=$B128)</formula>
    </cfRule>
  </conditionalFormatting>
  <conditionalFormatting sqref="AQ131:AR131 AQ136 AQ133:AQ134 AQ137:AR138 AQ129:AR129">
    <cfRule type="expression" dxfId="43" priority="41">
      <formula>OR(#REF!=$B128,#REF!=$B128)</formula>
    </cfRule>
  </conditionalFormatting>
  <conditionalFormatting sqref="AQ140:AR140">
    <cfRule type="expression" dxfId="42" priority="42">
      <formula>OR(#REF!=$B127,#REF!=$B127)</formula>
    </cfRule>
  </conditionalFormatting>
  <conditionalFormatting sqref="AQ135">
    <cfRule type="expression" dxfId="41" priority="43">
      <formula>OR(#REF!=$B127,#REF!=$B127)</formula>
    </cfRule>
  </conditionalFormatting>
  <conditionalFormatting sqref="AQ130:AR130 AQ139:AR139">
    <cfRule type="expression" dxfId="40" priority="44">
      <formula>OR(#REF!=$B128,#REF!=$B128)</formula>
    </cfRule>
  </conditionalFormatting>
  <conditionalFormatting sqref="AA24:BE24">
    <cfRule type="expression" dxfId="39" priority="40">
      <formula>OR(#REF!=$B23,#REF!=$B23)</formula>
    </cfRule>
  </conditionalFormatting>
  <conditionalFormatting sqref="AA27:BE27">
    <cfRule type="expression" dxfId="38" priority="39">
      <formula>OR(#REF!=$B26,#REF!=$B26)</formula>
    </cfRule>
  </conditionalFormatting>
  <conditionalFormatting sqref="AA30:BE30">
    <cfRule type="expression" dxfId="37" priority="38">
      <formula>OR(#REF!=$B29,#REF!=$B29)</formula>
    </cfRule>
  </conditionalFormatting>
  <conditionalFormatting sqref="AA33:BE33">
    <cfRule type="expression" dxfId="36" priority="37">
      <formula>OR(#REF!=$B32,#REF!=$B32)</formula>
    </cfRule>
  </conditionalFormatting>
  <conditionalFormatting sqref="AA36:BE36">
    <cfRule type="expression" dxfId="35" priority="36">
      <formula>OR(#REF!=$B35,#REF!=$B35)</formula>
    </cfRule>
  </conditionalFormatting>
  <conditionalFormatting sqref="AA39:AG39 BC39:BE39">
    <cfRule type="expression" dxfId="34" priority="35">
      <formula>OR(#REF!=$B38,#REF!=$B38)</formula>
    </cfRule>
  </conditionalFormatting>
  <conditionalFormatting sqref="AA42:BE42">
    <cfRule type="expression" dxfId="33" priority="34">
      <formula>OR(#REF!=$B41,#REF!=$B41)</formula>
    </cfRule>
  </conditionalFormatting>
  <conditionalFormatting sqref="AA45:BE45">
    <cfRule type="expression" dxfId="32" priority="33">
      <formula>OR(#REF!=$B44,#REF!=$B44)</formula>
    </cfRule>
  </conditionalFormatting>
  <conditionalFormatting sqref="AA48:BE48">
    <cfRule type="expression" dxfId="31" priority="32">
      <formula>OR(#REF!=$B47,#REF!=$B47)</formula>
    </cfRule>
  </conditionalFormatting>
  <conditionalFormatting sqref="AA51:BE51">
    <cfRule type="expression" dxfId="30" priority="31">
      <formula>OR(#REF!=$B50,#REF!=$B50)</formula>
    </cfRule>
  </conditionalFormatting>
  <conditionalFormatting sqref="AA54:BE54">
    <cfRule type="expression" dxfId="29" priority="30">
      <formula>OR(#REF!=$B53,#REF!=$B53)</formula>
    </cfRule>
  </conditionalFormatting>
  <conditionalFormatting sqref="AA57:BE57">
    <cfRule type="expression" dxfId="28" priority="29">
      <formula>OR(#REF!=$B56,#REF!=$B56)</formula>
    </cfRule>
  </conditionalFormatting>
  <conditionalFormatting sqref="AA60:BE60">
    <cfRule type="expression" dxfId="27" priority="28">
      <formula>OR(#REF!=$B59,#REF!=$B59)</formula>
    </cfRule>
  </conditionalFormatting>
  <conditionalFormatting sqref="AA63:BE63">
    <cfRule type="expression" dxfId="26" priority="27">
      <formula>OR(#REF!=$B62,#REF!=$B62)</formula>
    </cfRule>
  </conditionalFormatting>
  <conditionalFormatting sqref="AA66:BE66">
    <cfRule type="expression" dxfId="25" priority="26">
      <formula>OR(#REF!=$B65,#REF!=$B65)</formula>
    </cfRule>
  </conditionalFormatting>
  <conditionalFormatting sqref="AA69:BE69">
    <cfRule type="expression" dxfId="24" priority="25">
      <formula>OR(#REF!=$B68,#REF!=$B68)</formula>
    </cfRule>
  </conditionalFormatting>
  <conditionalFormatting sqref="AA72:BE72">
    <cfRule type="expression" dxfId="23" priority="24">
      <formula>OR(#REF!=$B71,#REF!=$B71)</formula>
    </cfRule>
  </conditionalFormatting>
  <conditionalFormatting sqref="AA75:BE75">
    <cfRule type="expression" dxfId="22" priority="23">
      <formula>OR(#REF!=$B74,#REF!=$B74)</formula>
    </cfRule>
  </conditionalFormatting>
  <conditionalFormatting sqref="AA78:BE78">
    <cfRule type="expression" dxfId="21" priority="22">
      <formula>OR(#REF!=$B77,#REF!=$B77)</formula>
    </cfRule>
  </conditionalFormatting>
  <conditionalFormatting sqref="AA81:BE81">
    <cfRule type="expression" dxfId="20" priority="21">
      <formula>OR(#REF!=$B80,#REF!=$B80)</formula>
    </cfRule>
  </conditionalFormatting>
  <conditionalFormatting sqref="AA84:BE84">
    <cfRule type="expression" dxfId="19" priority="20">
      <formula>OR(#REF!=$B83,#REF!=$B83)</formula>
    </cfRule>
  </conditionalFormatting>
  <conditionalFormatting sqref="AA87:BE87">
    <cfRule type="expression" dxfId="18" priority="19">
      <formula>OR(#REF!=$B86,#REF!=$B86)</formula>
    </cfRule>
  </conditionalFormatting>
  <conditionalFormatting sqref="AA90:BE90">
    <cfRule type="expression" dxfId="17" priority="18">
      <formula>OR(#REF!=$B89,#REF!=$B89)</formula>
    </cfRule>
  </conditionalFormatting>
  <conditionalFormatting sqref="AA93:BE93">
    <cfRule type="expression" dxfId="16" priority="17">
      <formula>OR(#REF!=$B92,#REF!=$B92)</formula>
    </cfRule>
  </conditionalFormatting>
  <conditionalFormatting sqref="AA96:BE96">
    <cfRule type="expression" dxfId="15" priority="16">
      <formula>OR(#REF!=$B95,#REF!=$B95)</formula>
    </cfRule>
  </conditionalFormatting>
  <conditionalFormatting sqref="AA99:BE99">
    <cfRule type="expression" dxfId="14" priority="15">
      <formula>OR(#REF!=$B98,#REF!=$B98)</formula>
    </cfRule>
  </conditionalFormatting>
  <conditionalFormatting sqref="AA102:BE102">
    <cfRule type="expression" dxfId="13" priority="14">
      <formula>OR(#REF!=$B101,#REF!=$B101)</formula>
    </cfRule>
  </conditionalFormatting>
  <conditionalFormatting sqref="AA105:BE105">
    <cfRule type="expression" dxfId="12" priority="13">
      <formula>OR(#REF!=$B104,#REF!=$B104)</formula>
    </cfRule>
  </conditionalFormatting>
  <conditionalFormatting sqref="AA108:BE108">
    <cfRule type="expression" dxfId="11" priority="12">
      <formula>OR(#REF!=$B107,#REF!=$B107)</formula>
    </cfRule>
  </conditionalFormatting>
  <conditionalFormatting sqref="AA111:BE111">
    <cfRule type="expression" dxfId="10" priority="11">
      <formula>OR(#REF!=$B110,#REF!=$B110)</formula>
    </cfRule>
  </conditionalFormatting>
  <conditionalFormatting sqref="AA114:BE114">
    <cfRule type="expression" dxfId="9" priority="10">
      <formula>OR(#REF!=$B113,#REF!=$B113)</formula>
    </cfRule>
  </conditionalFormatting>
  <conditionalFormatting sqref="AA117:BE117">
    <cfRule type="expression" dxfId="8" priority="9">
      <formula>OR(#REF!=$B116,#REF!=$B116)</formula>
    </cfRule>
  </conditionalFormatting>
  <conditionalFormatting sqref="AA120:BE120">
    <cfRule type="expression" dxfId="7" priority="8">
      <formula>OR(#REF!=$B119,#REF!=$B119)</formula>
    </cfRule>
  </conditionalFormatting>
  <conditionalFormatting sqref="AA123:BE123">
    <cfRule type="expression" dxfId="6" priority="7">
      <formula>OR(#REF!=$B122,#REF!=$B122)</formula>
    </cfRule>
  </conditionalFormatting>
  <conditionalFormatting sqref="AA126:BE126">
    <cfRule type="expression" dxfId="5" priority="6">
      <formula>OR(#REF!=$B125,#REF!=$B125)</formula>
    </cfRule>
  </conditionalFormatting>
  <conditionalFormatting sqref="AH39:AN39">
    <cfRule type="expression" dxfId="4" priority="5">
      <formula>OR(#REF!=$B38,#REF!=$B38)</formula>
    </cfRule>
  </conditionalFormatting>
  <conditionalFormatting sqref="AO39:AU39">
    <cfRule type="expression" dxfId="3" priority="4">
      <formula>OR(#REF!=$B38,#REF!=$B38)</formula>
    </cfRule>
  </conditionalFormatting>
  <conditionalFormatting sqref="AV39:BB39">
    <cfRule type="expression" dxfId="2" priority="3">
      <formula>OR(#REF!=$B38,#REF!=$B38)</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8">
    <dataValidation type="list" allowBlank="1" showInputMessage="1" showErrorMessage="1" sqref="AA37:BE37 AA118:BE118 AA115:BE115 AA112:BE112 AA109:BE109 AA106:BE106 AA121:BE121 AA103:BE103 AA19:BE19 AA100:BE100 AA97:BE97 AA94:BE94 AA91:BE91 AA88:BE88 AA85:BE85 AA82:BE82 AA79:BE79 AA76:BE76 AA73:BE73 AA70:BE70 AA67:BE67 AA64:BE64 AA61:BE61 AA58:BE58 AA55:BE55 AA52:BE52 AA49:BE49 AA46:BE46 AA43:BE43 AA40:BE40 AA31:BE31 AA28:BE28 AA34:BE34 AA25:BE25 AA22:BE22">
      <formula1>$C$5:$C$47</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0">
      <formula1>"◎,○"</formula1>
    </dataValidation>
  </dataValidations>
  <printOptions horizontalCentered="1"/>
  <pageMargins left="0.15748031496062992" right="0.15748031496062992" top="0.39370078740157483" bottom="0.23622047244094491" header="0.15748031496062992" footer="0.15748031496062992"/>
  <pageSetup paperSize="9" scale="44"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【記載例】シフト記号表!$C$5:$C$46</xm:f>
          </x14:formula1>
          <xm:sqref>AA124:BE124</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pageSetUpPr fitToPage="1"/>
  </sheetPr>
  <dimension ref="B1:AA47"/>
  <sheetViews>
    <sheetView topLeftCell="P1" workbookViewId="0">
      <selection activeCell="D9" sqref="D9"/>
    </sheetView>
  </sheetViews>
  <sheetFormatPr defaultRowHeight="13.5"/>
  <cols>
    <col min="1" max="1" width="1.625" style="230" customWidth="1"/>
    <col min="2" max="2" width="15.125" style="231" bestFit="1" customWidth="1"/>
    <col min="3" max="3" width="10.625" style="231" customWidth="1"/>
    <col min="4" max="4" width="3.375" style="231" bestFit="1" customWidth="1"/>
    <col min="5" max="5" width="15.625" style="230" customWidth="1"/>
    <col min="6" max="6" width="3.375" style="230" bestFit="1" customWidth="1"/>
    <col min="7" max="7" width="15.625" style="230" customWidth="1"/>
    <col min="8" max="8" width="3.375" style="230" bestFit="1" customWidth="1"/>
    <col min="9" max="9" width="15.625" style="231" customWidth="1"/>
    <col min="10" max="10" width="3.375" style="230" bestFit="1" customWidth="1"/>
    <col min="11" max="11" width="15.625" style="230" customWidth="1"/>
    <col min="12" max="12" width="5" style="230" customWidth="1"/>
    <col min="13" max="13" width="15.625" style="230" customWidth="1"/>
    <col min="14" max="14" width="3.375" style="230" customWidth="1"/>
    <col min="15" max="15" width="15.625" style="230" customWidth="1"/>
    <col min="16" max="16" width="3.375" style="230" customWidth="1"/>
    <col min="17" max="17" width="15.625" style="230" customWidth="1"/>
    <col min="18" max="18" width="3.375" style="230" customWidth="1"/>
    <col min="19" max="19" width="15.625" style="230" customWidth="1"/>
    <col min="20" max="20" width="3.375" style="230" customWidth="1"/>
    <col min="21" max="21" width="15.625" style="230" customWidth="1"/>
    <col min="22" max="22" width="3.375" style="230" customWidth="1"/>
    <col min="23" max="23" width="15.625" style="230" customWidth="1"/>
    <col min="24" max="24" width="3.375" style="230" customWidth="1"/>
    <col min="25" max="25" width="15.625" style="230" customWidth="1"/>
    <col min="26" max="16384" width="9" style="230"/>
  </cols>
  <sheetData>
    <row r="1" spans="2:25">
      <c r="B1" s="254" t="s">
        <v>259</v>
      </c>
    </row>
    <row r="2" spans="2:25">
      <c r="B2" s="251" t="s">
        <v>258</v>
      </c>
      <c r="E2" s="253" t="s">
        <v>257</v>
      </c>
      <c r="F2" s="243"/>
      <c r="G2" s="243"/>
      <c r="H2" s="243"/>
      <c r="I2" s="252" t="s">
        <v>256</v>
      </c>
      <c r="J2" s="243"/>
      <c r="K2" s="243"/>
    </row>
    <row r="3" spans="2:25">
      <c r="B3" s="251"/>
      <c r="E3" s="1272" t="s">
        <v>248</v>
      </c>
      <c r="F3" s="1272"/>
      <c r="G3" s="1272"/>
      <c r="H3" s="1272"/>
      <c r="I3" s="1272"/>
      <c r="J3" s="1272"/>
      <c r="K3" s="1272"/>
      <c r="M3" s="1272" t="s">
        <v>146</v>
      </c>
      <c r="N3" s="1272"/>
      <c r="O3" s="1272"/>
      <c r="Q3" s="1272" t="s">
        <v>255</v>
      </c>
      <c r="R3" s="1272"/>
      <c r="S3" s="1272"/>
      <c r="T3" s="1272"/>
      <c r="U3" s="1272"/>
      <c r="V3" s="1272"/>
      <c r="W3" s="1272"/>
      <c r="Y3" s="250" t="s">
        <v>143</v>
      </c>
    </row>
    <row r="4" spans="2:25">
      <c r="B4" s="231" t="s">
        <v>254</v>
      </c>
      <c r="C4" s="231" t="s">
        <v>100</v>
      </c>
      <c r="E4" s="231" t="s">
        <v>253</v>
      </c>
      <c r="F4" s="231"/>
      <c r="G4" s="231" t="s">
        <v>252</v>
      </c>
      <c r="I4" s="231" t="s">
        <v>249</v>
      </c>
      <c r="K4" s="231" t="s">
        <v>248</v>
      </c>
      <c r="M4" s="231" t="s">
        <v>251</v>
      </c>
      <c r="O4" s="231" t="s">
        <v>250</v>
      </c>
      <c r="Q4" s="231" t="s">
        <v>251</v>
      </c>
      <c r="S4" s="231" t="s">
        <v>250</v>
      </c>
      <c r="U4" s="231" t="s">
        <v>249</v>
      </c>
      <c r="W4" s="231" t="s">
        <v>248</v>
      </c>
      <c r="Y4" s="249" t="s">
        <v>247</v>
      </c>
    </row>
    <row r="5" spans="2:25">
      <c r="B5" s="240" t="s">
        <v>246</v>
      </c>
      <c r="C5" s="237" t="s">
        <v>245</v>
      </c>
      <c r="D5" s="231" t="s">
        <v>177</v>
      </c>
      <c r="E5" s="233" t="s">
        <v>180</v>
      </c>
      <c r="F5" s="231" t="s">
        <v>243</v>
      </c>
      <c r="G5" s="233" t="s">
        <v>180</v>
      </c>
      <c r="H5" s="234" t="s">
        <v>175</v>
      </c>
      <c r="I5" s="233" t="s">
        <v>180</v>
      </c>
      <c r="J5" s="230" t="s">
        <v>395</v>
      </c>
      <c r="K5" s="248" t="s">
        <v>180</v>
      </c>
      <c r="M5" s="236" t="s">
        <v>180</v>
      </c>
      <c r="N5" s="231" t="s">
        <v>243</v>
      </c>
      <c r="O5" s="236" t="s">
        <v>242</v>
      </c>
      <c r="Q5" s="248" t="s">
        <v>180</v>
      </c>
      <c r="R5" s="231" t="s">
        <v>176</v>
      </c>
      <c r="S5" s="248" t="s">
        <v>180</v>
      </c>
      <c r="T5" s="234" t="s">
        <v>175</v>
      </c>
      <c r="U5" s="233" t="s">
        <v>180</v>
      </c>
      <c r="V5" s="230" t="s">
        <v>174</v>
      </c>
      <c r="W5" s="232" t="s">
        <v>180</v>
      </c>
      <c r="Y5" s="232" t="s">
        <v>180</v>
      </c>
    </row>
    <row r="6" spans="2:25">
      <c r="B6" s="240" t="s">
        <v>241</v>
      </c>
      <c r="C6" s="237" t="s">
        <v>240</v>
      </c>
      <c r="D6" s="231" t="s">
        <v>177</v>
      </c>
      <c r="E6" s="233" t="s">
        <v>180</v>
      </c>
      <c r="F6" s="231" t="s">
        <v>239</v>
      </c>
      <c r="G6" s="233" t="s">
        <v>180</v>
      </c>
      <c r="H6" s="234" t="s">
        <v>175</v>
      </c>
      <c r="I6" s="233" t="s">
        <v>180</v>
      </c>
      <c r="J6" s="230" t="s">
        <v>174</v>
      </c>
      <c r="K6" s="248" t="s">
        <v>180</v>
      </c>
      <c r="M6" s="236" t="s">
        <v>180</v>
      </c>
      <c r="N6" s="231" t="s">
        <v>176</v>
      </c>
      <c r="O6" s="236" t="s">
        <v>236</v>
      </c>
      <c r="Q6" s="248" t="s">
        <v>236</v>
      </c>
      <c r="R6" s="231" t="s">
        <v>176</v>
      </c>
      <c r="S6" s="248" t="s">
        <v>180</v>
      </c>
      <c r="T6" s="234" t="s">
        <v>175</v>
      </c>
      <c r="U6" s="233" t="s">
        <v>236</v>
      </c>
      <c r="V6" s="230" t="s">
        <v>237</v>
      </c>
      <c r="W6" s="232" t="s">
        <v>236</v>
      </c>
      <c r="Y6" s="232" t="s">
        <v>236</v>
      </c>
    </row>
    <row r="7" spans="2:25">
      <c r="B7" s="240" t="s">
        <v>235</v>
      </c>
      <c r="C7" s="237" t="s">
        <v>234</v>
      </c>
      <c r="D7" s="231" t="s">
        <v>177</v>
      </c>
      <c r="E7" s="233" t="s">
        <v>180</v>
      </c>
      <c r="F7" s="231" t="s">
        <v>176</v>
      </c>
      <c r="G7" s="233" t="s">
        <v>180</v>
      </c>
      <c r="H7" s="234" t="s">
        <v>175</v>
      </c>
      <c r="I7" s="233" t="s">
        <v>180</v>
      </c>
      <c r="J7" s="230" t="s">
        <v>174</v>
      </c>
      <c r="K7" s="248" t="s">
        <v>180</v>
      </c>
      <c r="M7" s="236" t="s">
        <v>180</v>
      </c>
      <c r="N7" s="231" t="s">
        <v>176</v>
      </c>
      <c r="O7" s="236" t="s">
        <v>180</v>
      </c>
      <c r="Q7" s="248" t="s">
        <v>180</v>
      </c>
      <c r="R7" s="231" t="s">
        <v>176</v>
      </c>
      <c r="S7" s="248" t="s">
        <v>180</v>
      </c>
      <c r="T7" s="234" t="s">
        <v>175</v>
      </c>
      <c r="U7" s="233" t="s">
        <v>180</v>
      </c>
      <c r="V7" s="230" t="s">
        <v>174</v>
      </c>
      <c r="W7" s="232" t="s">
        <v>180</v>
      </c>
      <c r="Y7" s="232" t="s">
        <v>180</v>
      </c>
    </row>
    <row r="8" spans="2:25">
      <c r="B8" s="240"/>
      <c r="C8" s="237" t="s">
        <v>233</v>
      </c>
      <c r="D8" s="231" t="s">
        <v>177</v>
      </c>
      <c r="E8" s="233">
        <v>0.29166666666666669</v>
      </c>
      <c r="F8" s="231" t="s">
        <v>176</v>
      </c>
      <c r="G8" s="233">
        <v>0.66666666666666663</v>
      </c>
      <c r="H8" s="234" t="s">
        <v>175</v>
      </c>
      <c r="I8" s="233">
        <v>4.1666666666666664E-2</v>
      </c>
      <c r="J8" s="230" t="s">
        <v>174</v>
      </c>
      <c r="K8" s="232">
        <f t="shared" ref="K8:K21" si="0">IF(OR(E8="",G8=""),"",(G8+IF(E8&gt;G8,1,0)-E8-I8)*24)</f>
        <v>7.9999999999999982</v>
      </c>
      <c r="M8" s="236">
        <f>【記載例】「勤務実績及び利用者実績表」!$Q$11</f>
        <v>0.375</v>
      </c>
      <c r="N8" s="231" t="s">
        <v>176</v>
      </c>
      <c r="O8" s="236">
        <f>【記載例】「勤務実績及び利用者実績表」!$U$11</f>
        <v>0.70833333333333337</v>
      </c>
      <c r="Q8" s="235">
        <f t="shared" ref="Q8:Q21" si="1">IF(E8="","",IF(E8&lt;M8,M8,IF(E8&gt;=O8,"",E8)))</f>
        <v>0.375</v>
      </c>
      <c r="R8" s="231" t="s">
        <v>176</v>
      </c>
      <c r="S8" s="235">
        <f t="shared" ref="S8:S21" si="2">IF(G8="","",IF(G8&gt;E8,IF(G8&lt;O8,G8,O8),O8))</f>
        <v>0.66666666666666663</v>
      </c>
      <c r="T8" s="234" t="s">
        <v>175</v>
      </c>
      <c r="U8" s="233">
        <f>I8</f>
        <v>4.1666666666666664E-2</v>
      </c>
      <c r="V8" s="230" t="s">
        <v>174</v>
      </c>
      <c r="W8" s="232">
        <f t="shared" ref="W8:W21" si="3">IF(Q8="","",IF((S8+IF(Q8&gt;S8,1,0)-Q8-U8)*24=0,"",(S8+IF(Q8&gt;S8,1,0)-Q8-U8)*24))</f>
        <v>5.9999999999999991</v>
      </c>
      <c r="Y8" s="232">
        <f t="shared" ref="Y8:Y21" si="4">IF(W8="",K8,IF(OR(K8-W8=0,K8-W8&lt;0),"",K8-W8))</f>
        <v>1.9999999999999991</v>
      </c>
    </row>
    <row r="9" spans="2:25">
      <c r="B9" s="240"/>
      <c r="C9" s="237" t="s">
        <v>232</v>
      </c>
      <c r="D9" s="231" t="s">
        <v>177</v>
      </c>
      <c r="E9" s="233">
        <v>0.375</v>
      </c>
      <c r="F9" s="231" t="s">
        <v>176</v>
      </c>
      <c r="G9" s="233">
        <v>0.75</v>
      </c>
      <c r="H9" s="234" t="s">
        <v>175</v>
      </c>
      <c r="I9" s="233">
        <v>4.1666666666666664E-2</v>
      </c>
      <c r="J9" s="230" t="s">
        <v>174</v>
      </c>
      <c r="K9" s="232">
        <f t="shared" si="0"/>
        <v>8</v>
      </c>
      <c r="M9" s="236">
        <f>【記載例】「勤務実績及び利用者実績表」!$Q$11</f>
        <v>0.375</v>
      </c>
      <c r="N9" s="231" t="s">
        <v>176</v>
      </c>
      <c r="O9" s="236">
        <f>【記載例】「勤務実績及び利用者実績表」!$U$11</f>
        <v>0.70833333333333337</v>
      </c>
      <c r="Q9" s="235">
        <f t="shared" si="1"/>
        <v>0.375</v>
      </c>
      <c r="R9" s="231" t="s">
        <v>176</v>
      </c>
      <c r="S9" s="235">
        <f t="shared" si="2"/>
        <v>0.70833333333333337</v>
      </c>
      <c r="T9" s="234" t="s">
        <v>175</v>
      </c>
      <c r="U9" s="233">
        <f>I9</f>
        <v>4.1666666666666664E-2</v>
      </c>
      <c r="V9" s="230" t="s">
        <v>174</v>
      </c>
      <c r="W9" s="232">
        <f t="shared" si="3"/>
        <v>7</v>
      </c>
      <c r="Y9" s="232">
        <f t="shared" si="4"/>
        <v>1</v>
      </c>
    </row>
    <row r="10" spans="2:25">
      <c r="B10" s="240"/>
      <c r="C10" s="237" t="s">
        <v>231</v>
      </c>
      <c r="D10" s="231" t="s">
        <v>177</v>
      </c>
      <c r="E10" s="233">
        <v>0.41666666666666669</v>
      </c>
      <c r="F10" s="231" t="s">
        <v>176</v>
      </c>
      <c r="G10" s="233">
        <v>0.79166666666666663</v>
      </c>
      <c r="H10" s="234" t="s">
        <v>175</v>
      </c>
      <c r="I10" s="233">
        <v>4.1666666666666699E-2</v>
      </c>
      <c r="J10" s="230" t="s">
        <v>174</v>
      </c>
      <c r="K10" s="232">
        <f t="shared" si="0"/>
        <v>7.9999999999999982</v>
      </c>
      <c r="M10" s="236">
        <f>【記載例】「勤務実績及び利用者実績表」!$Q$11</f>
        <v>0.375</v>
      </c>
      <c r="N10" s="231" t="s">
        <v>176</v>
      </c>
      <c r="O10" s="236">
        <f>【記載例】「勤務実績及び利用者実績表」!$U$11</f>
        <v>0.70833333333333337</v>
      </c>
      <c r="Q10" s="235">
        <f t="shared" si="1"/>
        <v>0.41666666666666669</v>
      </c>
      <c r="R10" s="231" t="s">
        <v>176</v>
      </c>
      <c r="S10" s="235">
        <f t="shared" si="2"/>
        <v>0.70833333333333337</v>
      </c>
      <c r="T10" s="234" t="s">
        <v>175</v>
      </c>
      <c r="U10" s="233">
        <f>I10</f>
        <v>4.1666666666666699E-2</v>
      </c>
      <c r="V10" s="230" t="s">
        <v>174</v>
      </c>
      <c r="W10" s="232">
        <f t="shared" si="3"/>
        <v>6</v>
      </c>
      <c r="Y10" s="232">
        <f t="shared" si="4"/>
        <v>1.9999999999999982</v>
      </c>
    </row>
    <row r="11" spans="2:25">
      <c r="B11" s="240"/>
      <c r="C11" s="237" t="s">
        <v>230</v>
      </c>
      <c r="D11" s="231" t="s">
        <v>177</v>
      </c>
      <c r="E11" s="233">
        <v>0.5</v>
      </c>
      <c r="F11" s="231" t="s">
        <v>176</v>
      </c>
      <c r="G11" s="233">
        <v>0.875</v>
      </c>
      <c r="H11" s="234" t="s">
        <v>175</v>
      </c>
      <c r="I11" s="233">
        <v>4.1666666666666664E-2</v>
      </c>
      <c r="J11" s="230" t="s">
        <v>174</v>
      </c>
      <c r="K11" s="232">
        <f t="shared" si="0"/>
        <v>8</v>
      </c>
      <c r="M11" s="236">
        <f>【記載例】「勤務実績及び利用者実績表」!$Q$11</f>
        <v>0.375</v>
      </c>
      <c r="N11" s="231" t="s">
        <v>176</v>
      </c>
      <c r="O11" s="236">
        <f>【記載例】「勤務実績及び利用者実績表」!$U$11</f>
        <v>0.70833333333333337</v>
      </c>
      <c r="Q11" s="235">
        <f t="shared" si="1"/>
        <v>0.5</v>
      </c>
      <c r="R11" s="231" t="s">
        <v>176</v>
      </c>
      <c r="S11" s="235">
        <f t="shared" si="2"/>
        <v>0.70833333333333337</v>
      </c>
      <c r="T11" s="234" t="s">
        <v>175</v>
      </c>
      <c r="U11" s="233">
        <v>0</v>
      </c>
      <c r="V11" s="230" t="s">
        <v>174</v>
      </c>
      <c r="W11" s="232">
        <f t="shared" si="3"/>
        <v>5.0000000000000009</v>
      </c>
      <c r="Y11" s="232">
        <f t="shared" si="4"/>
        <v>2.9999999999999991</v>
      </c>
    </row>
    <row r="12" spans="2:25">
      <c r="B12" s="240"/>
      <c r="C12" s="237" t="s">
        <v>229</v>
      </c>
      <c r="D12" s="231" t="s">
        <v>177</v>
      </c>
      <c r="E12" s="233">
        <v>0.375</v>
      </c>
      <c r="F12" s="231" t="s">
        <v>176</v>
      </c>
      <c r="G12" s="233">
        <v>0.54166666666666663</v>
      </c>
      <c r="H12" s="234" t="s">
        <v>175</v>
      </c>
      <c r="I12" s="233">
        <v>0</v>
      </c>
      <c r="J12" s="230" t="s">
        <v>174</v>
      </c>
      <c r="K12" s="232">
        <f t="shared" si="0"/>
        <v>3.9999999999999991</v>
      </c>
      <c r="M12" s="236">
        <f>【記載例】「勤務実績及び利用者実績表」!$Q$11</f>
        <v>0.375</v>
      </c>
      <c r="N12" s="231" t="s">
        <v>176</v>
      </c>
      <c r="O12" s="236">
        <f>【記載例】「勤務実績及び利用者実績表」!$U$11</f>
        <v>0.70833333333333337</v>
      </c>
      <c r="Q12" s="235">
        <f t="shared" si="1"/>
        <v>0.375</v>
      </c>
      <c r="R12" s="231" t="s">
        <v>176</v>
      </c>
      <c r="S12" s="235">
        <f t="shared" si="2"/>
        <v>0.54166666666666663</v>
      </c>
      <c r="T12" s="234" t="s">
        <v>175</v>
      </c>
      <c r="U12" s="233">
        <f>I12</f>
        <v>0</v>
      </c>
      <c r="V12" s="230" t="s">
        <v>174</v>
      </c>
      <c r="W12" s="232">
        <f t="shared" si="3"/>
        <v>3.9999999999999991</v>
      </c>
      <c r="Y12" s="232" t="str">
        <f t="shared" si="4"/>
        <v/>
      </c>
    </row>
    <row r="13" spans="2:25">
      <c r="B13" s="240"/>
      <c r="C13" s="237" t="s">
        <v>228</v>
      </c>
      <c r="D13" s="231" t="s">
        <v>177</v>
      </c>
      <c r="E13" s="233">
        <v>0.54166666666666663</v>
      </c>
      <c r="F13" s="231" t="s">
        <v>176</v>
      </c>
      <c r="G13" s="233">
        <v>0.70833333333333337</v>
      </c>
      <c r="H13" s="234" t="s">
        <v>175</v>
      </c>
      <c r="I13" s="233">
        <v>0</v>
      </c>
      <c r="J13" s="230" t="s">
        <v>174</v>
      </c>
      <c r="K13" s="232">
        <f t="shared" si="0"/>
        <v>4.0000000000000018</v>
      </c>
      <c r="M13" s="236">
        <f>【記載例】「勤務実績及び利用者実績表」!$Q$11</f>
        <v>0.375</v>
      </c>
      <c r="N13" s="231" t="s">
        <v>176</v>
      </c>
      <c r="O13" s="236">
        <f>【記載例】「勤務実績及び利用者実績表」!$U$11</f>
        <v>0.70833333333333337</v>
      </c>
      <c r="Q13" s="235">
        <f t="shared" si="1"/>
        <v>0.54166666666666663</v>
      </c>
      <c r="R13" s="231" t="s">
        <v>176</v>
      </c>
      <c r="S13" s="235">
        <f t="shared" si="2"/>
        <v>0.70833333333333337</v>
      </c>
      <c r="T13" s="234" t="s">
        <v>175</v>
      </c>
      <c r="U13" s="233">
        <f>I13</f>
        <v>0</v>
      </c>
      <c r="V13" s="230" t="s">
        <v>174</v>
      </c>
      <c r="W13" s="232">
        <f t="shared" si="3"/>
        <v>4.0000000000000018</v>
      </c>
      <c r="Y13" s="232" t="str">
        <f t="shared" si="4"/>
        <v/>
      </c>
    </row>
    <row r="14" spans="2:25">
      <c r="B14" s="240"/>
      <c r="C14" s="237" t="s">
        <v>227</v>
      </c>
      <c r="D14" s="231" t="s">
        <v>177</v>
      </c>
      <c r="E14" s="233">
        <v>0.58333333333333337</v>
      </c>
      <c r="F14" s="231" t="s">
        <v>176</v>
      </c>
      <c r="G14" s="233">
        <v>0.83333333333333337</v>
      </c>
      <c r="H14" s="234" t="s">
        <v>175</v>
      </c>
      <c r="I14" s="233">
        <v>0</v>
      </c>
      <c r="J14" s="230" t="s">
        <v>174</v>
      </c>
      <c r="K14" s="232">
        <f t="shared" si="0"/>
        <v>6</v>
      </c>
      <c r="M14" s="236">
        <f>【記載例】「勤務実績及び利用者実績表」!$Q$11</f>
        <v>0.375</v>
      </c>
      <c r="N14" s="231" t="s">
        <v>176</v>
      </c>
      <c r="O14" s="236">
        <f>【記載例】「勤務実績及び利用者実績表」!$U$11</f>
        <v>0.70833333333333337</v>
      </c>
      <c r="Q14" s="235">
        <f t="shared" si="1"/>
        <v>0.58333333333333337</v>
      </c>
      <c r="R14" s="231" t="s">
        <v>176</v>
      </c>
      <c r="S14" s="235">
        <f t="shared" si="2"/>
        <v>0.70833333333333337</v>
      </c>
      <c r="T14" s="234" t="s">
        <v>175</v>
      </c>
      <c r="U14" s="233">
        <f>I14</f>
        <v>0</v>
      </c>
      <c r="V14" s="230" t="s">
        <v>370</v>
      </c>
      <c r="W14" s="232">
        <f t="shared" si="3"/>
        <v>3</v>
      </c>
      <c r="Y14" s="232">
        <f t="shared" si="4"/>
        <v>3</v>
      </c>
    </row>
    <row r="15" spans="2:25">
      <c r="B15" s="240"/>
      <c r="C15" s="237" t="s">
        <v>394</v>
      </c>
      <c r="D15" s="231" t="s">
        <v>177</v>
      </c>
      <c r="E15" s="233">
        <v>0.66666666666666663</v>
      </c>
      <c r="F15" s="231" t="s">
        <v>176</v>
      </c>
      <c r="G15" s="233">
        <v>0.375</v>
      </c>
      <c r="H15" s="234" t="s">
        <v>175</v>
      </c>
      <c r="I15" s="233">
        <v>8.3333333333333329E-2</v>
      </c>
      <c r="J15" s="230" t="s">
        <v>174</v>
      </c>
      <c r="K15" s="232">
        <f t="shared" si="0"/>
        <v>15</v>
      </c>
      <c r="M15" s="236">
        <f>【記載例】「勤務実績及び利用者実績表」!$Q$11</f>
        <v>0.375</v>
      </c>
      <c r="N15" s="231" t="s">
        <v>176</v>
      </c>
      <c r="O15" s="236">
        <f>【記載例】「勤務実績及び利用者実績表」!$U$11</f>
        <v>0.70833333333333337</v>
      </c>
      <c r="Q15" s="235">
        <f t="shared" si="1"/>
        <v>0.66666666666666663</v>
      </c>
      <c r="R15" s="231" t="s">
        <v>176</v>
      </c>
      <c r="S15" s="235">
        <f t="shared" si="2"/>
        <v>0.70833333333333337</v>
      </c>
      <c r="T15" s="234" t="s">
        <v>175</v>
      </c>
      <c r="U15" s="233">
        <f>I15</f>
        <v>8.3333333333333329E-2</v>
      </c>
      <c r="V15" s="230" t="s">
        <v>174</v>
      </c>
      <c r="W15" s="232">
        <f t="shared" si="3"/>
        <v>-0.99999999999999811</v>
      </c>
      <c r="Y15" s="232">
        <f t="shared" si="4"/>
        <v>15.999999999999998</v>
      </c>
    </row>
    <row r="16" spans="2:25">
      <c r="B16" s="240"/>
      <c r="C16" s="237" t="s">
        <v>225</v>
      </c>
      <c r="D16" s="231" t="s">
        <v>177</v>
      </c>
      <c r="E16" s="233">
        <v>0.25</v>
      </c>
      <c r="F16" s="231" t="s">
        <v>176</v>
      </c>
      <c r="G16" s="233">
        <v>0.5</v>
      </c>
      <c r="H16" s="234" t="s">
        <v>175</v>
      </c>
      <c r="I16" s="233">
        <v>0</v>
      </c>
      <c r="J16" s="230" t="s">
        <v>174</v>
      </c>
      <c r="K16" s="232">
        <f t="shared" si="0"/>
        <v>6</v>
      </c>
      <c r="M16" s="236">
        <f>【記載例】「勤務実績及び利用者実績表」!$Q$11</f>
        <v>0.375</v>
      </c>
      <c r="N16" s="231" t="s">
        <v>369</v>
      </c>
      <c r="O16" s="236">
        <f>【記載例】「勤務実績及び利用者実績表」!$U$11</f>
        <v>0.70833333333333337</v>
      </c>
      <c r="Q16" s="235">
        <f t="shared" si="1"/>
        <v>0.375</v>
      </c>
      <c r="R16" s="231" t="s">
        <v>176</v>
      </c>
      <c r="S16" s="235">
        <f t="shared" si="2"/>
        <v>0.5</v>
      </c>
      <c r="T16" s="234" t="s">
        <v>175</v>
      </c>
      <c r="U16" s="233">
        <v>0</v>
      </c>
      <c r="V16" s="230" t="s">
        <v>370</v>
      </c>
      <c r="W16" s="232">
        <f t="shared" si="3"/>
        <v>3</v>
      </c>
      <c r="Y16" s="232">
        <f t="shared" si="4"/>
        <v>3</v>
      </c>
    </row>
    <row r="17" spans="2:25">
      <c r="B17" s="240"/>
      <c r="C17" s="237" t="s">
        <v>224</v>
      </c>
      <c r="D17" s="231" t="s">
        <v>373</v>
      </c>
      <c r="E17" s="233"/>
      <c r="F17" s="231" t="s">
        <v>176</v>
      </c>
      <c r="G17" s="233"/>
      <c r="H17" s="234" t="s">
        <v>175</v>
      </c>
      <c r="I17" s="233">
        <v>0</v>
      </c>
      <c r="J17" s="230" t="s">
        <v>174</v>
      </c>
      <c r="K17" s="232" t="str">
        <f t="shared" si="0"/>
        <v/>
      </c>
      <c r="M17" s="236">
        <f>【記載例】「勤務実績及び利用者実績表」!$Q$11</f>
        <v>0.375</v>
      </c>
      <c r="N17" s="231" t="s">
        <v>369</v>
      </c>
      <c r="O17" s="236">
        <f>【記載例】「勤務実績及び利用者実績表」!$U$11</f>
        <v>0.70833333333333337</v>
      </c>
      <c r="Q17" s="235" t="str">
        <f t="shared" si="1"/>
        <v/>
      </c>
      <c r="R17" s="231" t="s">
        <v>176</v>
      </c>
      <c r="S17" s="235" t="str">
        <f t="shared" si="2"/>
        <v/>
      </c>
      <c r="T17" s="234" t="s">
        <v>175</v>
      </c>
      <c r="U17" s="233">
        <f>I17</f>
        <v>0</v>
      </c>
      <c r="V17" s="230" t="s">
        <v>174</v>
      </c>
      <c r="W17" s="232" t="str">
        <f t="shared" si="3"/>
        <v/>
      </c>
      <c r="Y17" s="232" t="str">
        <f t="shared" si="4"/>
        <v/>
      </c>
    </row>
    <row r="18" spans="2:25">
      <c r="B18" s="240"/>
      <c r="C18" s="237" t="s">
        <v>223</v>
      </c>
      <c r="D18" s="231" t="s">
        <v>177</v>
      </c>
      <c r="E18" s="233"/>
      <c r="F18" s="231" t="s">
        <v>176</v>
      </c>
      <c r="G18" s="233"/>
      <c r="H18" s="234" t="s">
        <v>371</v>
      </c>
      <c r="I18" s="233">
        <v>0</v>
      </c>
      <c r="J18" s="230" t="s">
        <v>370</v>
      </c>
      <c r="K18" s="232" t="str">
        <f t="shared" si="0"/>
        <v/>
      </c>
      <c r="M18" s="236">
        <f>【記載例】「勤務実績及び利用者実績表」!$Q$11</f>
        <v>0.375</v>
      </c>
      <c r="N18" s="231" t="s">
        <v>176</v>
      </c>
      <c r="O18" s="236">
        <f>【記載例】「勤務実績及び利用者実績表」!$U$11</f>
        <v>0.70833333333333337</v>
      </c>
      <c r="Q18" s="235" t="str">
        <f t="shared" si="1"/>
        <v/>
      </c>
      <c r="R18" s="231" t="s">
        <v>176</v>
      </c>
      <c r="S18" s="235" t="str">
        <f t="shared" si="2"/>
        <v/>
      </c>
      <c r="T18" s="234" t="s">
        <v>175</v>
      </c>
      <c r="U18" s="233">
        <f>I18</f>
        <v>0</v>
      </c>
      <c r="V18" s="230" t="s">
        <v>370</v>
      </c>
      <c r="W18" s="232" t="str">
        <f t="shared" si="3"/>
        <v/>
      </c>
      <c r="Y18" s="232" t="str">
        <f t="shared" si="4"/>
        <v/>
      </c>
    </row>
    <row r="19" spans="2:25">
      <c r="B19" s="240"/>
      <c r="C19" s="237" t="s">
        <v>393</v>
      </c>
      <c r="D19" s="231" t="s">
        <v>177</v>
      </c>
      <c r="E19" s="233"/>
      <c r="F19" s="231" t="s">
        <v>176</v>
      </c>
      <c r="G19" s="233"/>
      <c r="H19" s="234" t="s">
        <v>371</v>
      </c>
      <c r="I19" s="233">
        <v>0</v>
      </c>
      <c r="J19" s="230" t="s">
        <v>174</v>
      </c>
      <c r="K19" s="232" t="str">
        <f t="shared" si="0"/>
        <v/>
      </c>
      <c r="M19" s="236">
        <f>【記載例】「勤務実績及び利用者実績表」!$Q$11</f>
        <v>0.375</v>
      </c>
      <c r="N19" s="231" t="s">
        <v>176</v>
      </c>
      <c r="O19" s="236">
        <f>【記載例】「勤務実績及び利用者実績表」!$U$11</f>
        <v>0.70833333333333337</v>
      </c>
      <c r="Q19" s="235" t="str">
        <f t="shared" si="1"/>
        <v/>
      </c>
      <c r="R19" s="231" t="s">
        <v>369</v>
      </c>
      <c r="S19" s="235" t="str">
        <f t="shared" si="2"/>
        <v/>
      </c>
      <c r="T19" s="234" t="s">
        <v>175</v>
      </c>
      <c r="U19" s="233">
        <f>I19</f>
        <v>0</v>
      </c>
      <c r="V19" s="230" t="s">
        <v>174</v>
      </c>
      <c r="W19" s="232" t="str">
        <f t="shared" si="3"/>
        <v/>
      </c>
      <c r="Y19" s="232" t="str">
        <f t="shared" si="4"/>
        <v/>
      </c>
    </row>
    <row r="20" spans="2:25">
      <c r="B20" s="240"/>
      <c r="C20" s="237" t="s">
        <v>392</v>
      </c>
      <c r="D20" s="231" t="s">
        <v>177</v>
      </c>
      <c r="E20" s="233"/>
      <c r="F20" s="231" t="s">
        <v>176</v>
      </c>
      <c r="G20" s="233"/>
      <c r="H20" s="234" t="s">
        <v>175</v>
      </c>
      <c r="I20" s="233">
        <v>0</v>
      </c>
      <c r="J20" s="230" t="s">
        <v>174</v>
      </c>
      <c r="K20" s="232" t="str">
        <f t="shared" si="0"/>
        <v/>
      </c>
      <c r="M20" s="236">
        <f>【記載例】「勤務実績及び利用者実績表」!$Q$11</f>
        <v>0.375</v>
      </c>
      <c r="N20" s="231" t="s">
        <v>176</v>
      </c>
      <c r="O20" s="236">
        <f>【記載例】「勤務実績及び利用者実績表」!$U$11</f>
        <v>0.70833333333333337</v>
      </c>
      <c r="Q20" s="235" t="str">
        <f t="shared" si="1"/>
        <v/>
      </c>
      <c r="R20" s="231" t="s">
        <v>176</v>
      </c>
      <c r="S20" s="235" t="str">
        <f t="shared" si="2"/>
        <v/>
      </c>
      <c r="T20" s="234" t="s">
        <v>371</v>
      </c>
      <c r="U20" s="233">
        <f>I20</f>
        <v>0</v>
      </c>
      <c r="V20" s="230" t="s">
        <v>370</v>
      </c>
      <c r="W20" s="232" t="str">
        <f t="shared" si="3"/>
        <v/>
      </c>
      <c r="Y20" s="232" t="str">
        <f t="shared" si="4"/>
        <v/>
      </c>
    </row>
    <row r="21" spans="2:25">
      <c r="B21" s="240"/>
      <c r="C21" s="237" t="s">
        <v>391</v>
      </c>
      <c r="D21" s="231" t="s">
        <v>373</v>
      </c>
      <c r="E21" s="233"/>
      <c r="F21" s="231" t="s">
        <v>369</v>
      </c>
      <c r="G21" s="233"/>
      <c r="H21" s="234" t="s">
        <v>175</v>
      </c>
      <c r="I21" s="233">
        <v>0</v>
      </c>
      <c r="J21" s="230" t="s">
        <v>174</v>
      </c>
      <c r="K21" s="232" t="str">
        <f t="shared" si="0"/>
        <v/>
      </c>
      <c r="M21" s="236">
        <f>【記載例】「勤務実績及び利用者実績表」!$Q$11</f>
        <v>0.375</v>
      </c>
      <c r="N21" s="231" t="s">
        <v>176</v>
      </c>
      <c r="O21" s="236">
        <f>【記載例】「勤務実績及び利用者実績表」!$U$11</f>
        <v>0.70833333333333337</v>
      </c>
      <c r="Q21" s="235" t="str">
        <f t="shared" si="1"/>
        <v/>
      </c>
      <c r="R21" s="231" t="s">
        <v>369</v>
      </c>
      <c r="S21" s="235" t="str">
        <f t="shared" si="2"/>
        <v/>
      </c>
      <c r="T21" s="234" t="s">
        <v>175</v>
      </c>
      <c r="U21" s="233">
        <f>I21</f>
        <v>0</v>
      </c>
      <c r="V21" s="230" t="s">
        <v>174</v>
      </c>
      <c r="W21" s="232" t="str">
        <f t="shared" si="3"/>
        <v/>
      </c>
      <c r="Y21" s="232" t="str">
        <f t="shared" si="4"/>
        <v/>
      </c>
    </row>
    <row r="22" spans="2:25">
      <c r="B22" s="240"/>
      <c r="C22" s="237" t="s">
        <v>390</v>
      </c>
      <c r="D22" s="231" t="s">
        <v>373</v>
      </c>
      <c r="E22" s="246">
        <v>0.66666666666666663</v>
      </c>
      <c r="F22" s="231" t="s">
        <v>369</v>
      </c>
      <c r="G22" s="246">
        <v>0.41666666666666669</v>
      </c>
      <c r="H22" s="234" t="s">
        <v>175</v>
      </c>
      <c r="I22" s="246">
        <v>8.3333333333333329E-2</v>
      </c>
      <c r="J22" s="230" t="s">
        <v>174</v>
      </c>
      <c r="K22" s="237">
        <v>16</v>
      </c>
      <c r="M22" s="247"/>
      <c r="N22" s="231" t="s">
        <v>369</v>
      </c>
      <c r="O22" s="247"/>
      <c r="Q22" s="247"/>
      <c r="R22" s="231" t="s">
        <v>176</v>
      </c>
      <c r="S22" s="247"/>
      <c r="T22" s="234" t="s">
        <v>175</v>
      </c>
      <c r="U22" s="246">
        <v>8.3333333333333329E-2</v>
      </c>
      <c r="V22" s="230" t="s">
        <v>370</v>
      </c>
      <c r="W22" s="245">
        <v>2</v>
      </c>
      <c r="Y22" s="245">
        <v>14</v>
      </c>
    </row>
    <row r="23" spans="2:25">
      <c r="B23" s="240"/>
      <c r="C23" s="237" t="s">
        <v>389</v>
      </c>
      <c r="D23" s="231" t="s">
        <v>177</v>
      </c>
      <c r="E23" s="246"/>
      <c r="F23" s="231" t="s">
        <v>176</v>
      </c>
      <c r="G23" s="246"/>
      <c r="H23" s="234" t="s">
        <v>175</v>
      </c>
      <c r="I23" s="246"/>
      <c r="J23" s="230" t="s">
        <v>370</v>
      </c>
      <c r="K23" s="237">
        <v>2</v>
      </c>
      <c r="M23" s="247"/>
      <c r="N23" s="231" t="s">
        <v>176</v>
      </c>
      <c r="O23" s="247"/>
      <c r="Q23" s="247"/>
      <c r="R23" s="231" t="s">
        <v>176</v>
      </c>
      <c r="S23" s="247"/>
      <c r="T23" s="234" t="s">
        <v>175</v>
      </c>
      <c r="U23" s="246"/>
      <c r="V23" s="230" t="s">
        <v>174</v>
      </c>
      <c r="W23" s="245">
        <v>2</v>
      </c>
      <c r="Y23" s="245"/>
    </row>
    <row r="24" spans="2:25">
      <c r="B24" s="240"/>
      <c r="C24" s="237" t="s">
        <v>388</v>
      </c>
      <c r="D24" s="231" t="s">
        <v>177</v>
      </c>
      <c r="E24" s="246"/>
      <c r="F24" s="231" t="s">
        <v>176</v>
      </c>
      <c r="G24" s="246"/>
      <c r="H24" s="234" t="s">
        <v>175</v>
      </c>
      <c r="I24" s="246"/>
      <c r="J24" s="230" t="s">
        <v>370</v>
      </c>
      <c r="K24" s="237">
        <v>3</v>
      </c>
      <c r="M24" s="247"/>
      <c r="N24" s="231" t="s">
        <v>176</v>
      </c>
      <c r="O24" s="247"/>
      <c r="Q24" s="247"/>
      <c r="R24" s="231" t="s">
        <v>176</v>
      </c>
      <c r="S24" s="247"/>
      <c r="T24" s="234" t="s">
        <v>175</v>
      </c>
      <c r="U24" s="246"/>
      <c r="V24" s="230" t="s">
        <v>174</v>
      </c>
      <c r="W24" s="245">
        <v>3</v>
      </c>
      <c r="Y24" s="245"/>
    </row>
    <row r="25" spans="2:25">
      <c r="B25" s="240"/>
      <c r="C25" s="237" t="s">
        <v>387</v>
      </c>
      <c r="D25" s="231" t="s">
        <v>177</v>
      </c>
      <c r="E25" s="246"/>
      <c r="F25" s="231" t="s">
        <v>176</v>
      </c>
      <c r="G25" s="246"/>
      <c r="H25" s="234" t="s">
        <v>175</v>
      </c>
      <c r="I25" s="246"/>
      <c r="J25" s="230" t="s">
        <v>174</v>
      </c>
      <c r="K25" s="237">
        <v>4</v>
      </c>
      <c r="M25" s="247"/>
      <c r="N25" s="231" t="s">
        <v>176</v>
      </c>
      <c r="O25" s="247"/>
      <c r="Q25" s="247"/>
      <c r="R25" s="231" t="s">
        <v>176</v>
      </c>
      <c r="S25" s="247"/>
      <c r="T25" s="234" t="s">
        <v>175</v>
      </c>
      <c r="U25" s="246"/>
      <c r="V25" s="230" t="s">
        <v>174</v>
      </c>
      <c r="W25" s="245">
        <v>4</v>
      </c>
      <c r="Y25" s="245"/>
    </row>
    <row r="26" spans="2:25">
      <c r="B26" s="240"/>
      <c r="C26" s="237" t="s">
        <v>386</v>
      </c>
      <c r="D26" s="231" t="s">
        <v>177</v>
      </c>
      <c r="E26" s="246"/>
      <c r="F26" s="231" t="s">
        <v>176</v>
      </c>
      <c r="G26" s="246"/>
      <c r="H26" s="234" t="s">
        <v>175</v>
      </c>
      <c r="I26" s="246"/>
      <c r="J26" s="230" t="s">
        <v>370</v>
      </c>
      <c r="K26" s="237">
        <v>5</v>
      </c>
      <c r="M26" s="247"/>
      <c r="N26" s="231" t="s">
        <v>176</v>
      </c>
      <c r="O26" s="247"/>
      <c r="Q26" s="247"/>
      <c r="R26" s="231" t="s">
        <v>176</v>
      </c>
      <c r="S26" s="247"/>
      <c r="T26" s="234" t="s">
        <v>175</v>
      </c>
      <c r="U26" s="246"/>
      <c r="V26" s="230" t="s">
        <v>174</v>
      </c>
      <c r="W26" s="245">
        <v>5</v>
      </c>
      <c r="Y26" s="245"/>
    </row>
    <row r="27" spans="2:25">
      <c r="B27" s="240"/>
      <c r="C27" s="237" t="s">
        <v>385</v>
      </c>
      <c r="D27" s="231" t="s">
        <v>373</v>
      </c>
      <c r="E27" s="246"/>
      <c r="F27" s="231" t="s">
        <v>369</v>
      </c>
      <c r="G27" s="246"/>
      <c r="H27" s="234" t="s">
        <v>175</v>
      </c>
      <c r="I27" s="246"/>
      <c r="J27" s="230" t="s">
        <v>174</v>
      </c>
      <c r="K27" s="237">
        <v>6</v>
      </c>
      <c r="M27" s="247"/>
      <c r="N27" s="231" t="s">
        <v>176</v>
      </c>
      <c r="O27" s="247"/>
      <c r="Q27" s="247"/>
      <c r="R27" s="231" t="s">
        <v>369</v>
      </c>
      <c r="S27" s="247"/>
      <c r="T27" s="234" t="s">
        <v>175</v>
      </c>
      <c r="U27" s="246"/>
      <c r="V27" s="230" t="s">
        <v>174</v>
      </c>
      <c r="W27" s="245">
        <v>6</v>
      </c>
      <c r="Y27" s="245"/>
    </row>
    <row r="28" spans="2:25">
      <c r="B28" s="240"/>
      <c r="C28" s="237" t="s">
        <v>384</v>
      </c>
      <c r="D28" s="231" t="s">
        <v>177</v>
      </c>
      <c r="E28" s="246"/>
      <c r="F28" s="231" t="s">
        <v>176</v>
      </c>
      <c r="G28" s="246"/>
      <c r="H28" s="234" t="s">
        <v>175</v>
      </c>
      <c r="I28" s="246"/>
      <c r="J28" s="230" t="s">
        <v>174</v>
      </c>
      <c r="K28" s="237">
        <v>7</v>
      </c>
      <c r="M28" s="247"/>
      <c r="N28" s="231" t="s">
        <v>176</v>
      </c>
      <c r="O28" s="247"/>
      <c r="Q28" s="247"/>
      <c r="R28" s="231" t="s">
        <v>176</v>
      </c>
      <c r="S28" s="247"/>
      <c r="T28" s="234" t="s">
        <v>175</v>
      </c>
      <c r="U28" s="246"/>
      <c r="V28" s="230" t="s">
        <v>370</v>
      </c>
      <c r="W28" s="245">
        <v>7</v>
      </c>
      <c r="Y28" s="245"/>
    </row>
    <row r="29" spans="2:25">
      <c r="B29" s="240"/>
      <c r="C29" s="237" t="s">
        <v>383</v>
      </c>
      <c r="D29" s="231" t="s">
        <v>177</v>
      </c>
      <c r="E29" s="246"/>
      <c r="F29" s="231" t="s">
        <v>176</v>
      </c>
      <c r="G29" s="246"/>
      <c r="H29" s="234" t="s">
        <v>175</v>
      </c>
      <c r="I29" s="246"/>
      <c r="J29" s="230" t="s">
        <v>174</v>
      </c>
      <c r="K29" s="237">
        <v>8</v>
      </c>
      <c r="M29" s="247"/>
      <c r="N29" s="231" t="s">
        <v>369</v>
      </c>
      <c r="O29" s="247"/>
      <c r="Q29" s="247"/>
      <c r="R29" s="231" t="s">
        <v>369</v>
      </c>
      <c r="S29" s="247"/>
      <c r="T29" s="234" t="s">
        <v>175</v>
      </c>
      <c r="U29" s="246"/>
      <c r="V29" s="230" t="s">
        <v>174</v>
      </c>
      <c r="W29" s="245">
        <v>8</v>
      </c>
      <c r="Y29" s="245"/>
    </row>
    <row r="30" spans="2:25">
      <c r="B30" s="240"/>
      <c r="C30" s="237" t="s">
        <v>382</v>
      </c>
      <c r="D30" s="231" t="s">
        <v>177</v>
      </c>
      <c r="E30" s="246"/>
      <c r="F30" s="231" t="s">
        <v>176</v>
      </c>
      <c r="G30" s="246"/>
      <c r="H30" s="234" t="s">
        <v>175</v>
      </c>
      <c r="I30" s="246"/>
      <c r="J30" s="230" t="s">
        <v>174</v>
      </c>
      <c r="K30" s="237">
        <v>1</v>
      </c>
      <c r="M30" s="247"/>
      <c r="N30" s="231" t="s">
        <v>176</v>
      </c>
      <c r="O30" s="247"/>
      <c r="Q30" s="247"/>
      <c r="R30" s="231" t="s">
        <v>176</v>
      </c>
      <c r="S30" s="247"/>
      <c r="T30" s="234" t="s">
        <v>175</v>
      </c>
      <c r="U30" s="246"/>
      <c r="V30" s="230" t="s">
        <v>370</v>
      </c>
      <c r="W30" s="245"/>
      <c r="Y30" s="245">
        <v>1</v>
      </c>
    </row>
    <row r="31" spans="2:25">
      <c r="B31" s="240"/>
      <c r="C31" s="237" t="s">
        <v>381</v>
      </c>
      <c r="D31" s="231" t="s">
        <v>373</v>
      </c>
      <c r="E31" s="246"/>
      <c r="F31" s="231" t="s">
        <v>176</v>
      </c>
      <c r="G31" s="246"/>
      <c r="H31" s="234" t="s">
        <v>175</v>
      </c>
      <c r="I31" s="246"/>
      <c r="J31" s="230" t="s">
        <v>370</v>
      </c>
      <c r="K31" s="237">
        <v>2</v>
      </c>
      <c r="M31" s="247"/>
      <c r="N31" s="231" t="s">
        <v>176</v>
      </c>
      <c r="O31" s="247"/>
      <c r="Q31" s="247"/>
      <c r="R31" s="231" t="s">
        <v>176</v>
      </c>
      <c r="S31" s="247"/>
      <c r="T31" s="234" t="s">
        <v>175</v>
      </c>
      <c r="U31" s="246"/>
      <c r="V31" s="230" t="s">
        <v>174</v>
      </c>
      <c r="W31" s="245"/>
      <c r="Y31" s="245">
        <v>2</v>
      </c>
    </row>
    <row r="32" spans="2:25">
      <c r="B32" s="240"/>
      <c r="C32" s="237" t="s">
        <v>380</v>
      </c>
      <c r="D32" s="231" t="s">
        <v>177</v>
      </c>
      <c r="E32" s="246"/>
      <c r="F32" s="231" t="s">
        <v>369</v>
      </c>
      <c r="G32" s="246"/>
      <c r="H32" s="234" t="s">
        <v>175</v>
      </c>
      <c r="I32" s="246"/>
      <c r="J32" s="230" t="s">
        <v>174</v>
      </c>
      <c r="K32" s="237">
        <v>3</v>
      </c>
      <c r="M32" s="247"/>
      <c r="N32" s="231" t="s">
        <v>176</v>
      </c>
      <c r="O32" s="247"/>
      <c r="Q32" s="247"/>
      <c r="R32" s="231" t="s">
        <v>176</v>
      </c>
      <c r="S32" s="247"/>
      <c r="T32" s="234" t="s">
        <v>175</v>
      </c>
      <c r="U32" s="246"/>
      <c r="V32" s="230" t="s">
        <v>370</v>
      </c>
      <c r="W32" s="245"/>
      <c r="Y32" s="245">
        <v>3</v>
      </c>
    </row>
    <row r="33" spans="2:27">
      <c r="B33" s="240"/>
      <c r="C33" s="237" t="s">
        <v>379</v>
      </c>
      <c r="D33" s="231" t="s">
        <v>177</v>
      </c>
      <c r="E33" s="246"/>
      <c r="F33" s="231" t="s">
        <v>176</v>
      </c>
      <c r="G33" s="246"/>
      <c r="H33" s="234" t="s">
        <v>175</v>
      </c>
      <c r="I33" s="246"/>
      <c r="J33" s="230" t="s">
        <v>174</v>
      </c>
      <c r="K33" s="237">
        <v>4</v>
      </c>
      <c r="M33" s="247"/>
      <c r="N33" s="231" t="s">
        <v>176</v>
      </c>
      <c r="O33" s="247"/>
      <c r="Q33" s="247"/>
      <c r="R33" s="231" t="s">
        <v>369</v>
      </c>
      <c r="S33" s="247"/>
      <c r="T33" s="234" t="s">
        <v>371</v>
      </c>
      <c r="U33" s="246"/>
      <c r="V33" s="230" t="s">
        <v>174</v>
      </c>
      <c r="W33" s="245"/>
      <c r="Y33" s="245">
        <v>4</v>
      </c>
    </row>
    <row r="34" spans="2:27">
      <c r="B34" s="240"/>
      <c r="C34" s="237" t="s">
        <v>378</v>
      </c>
      <c r="D34" s="231" t="s">
        <v>177</v>
      </c>
      <c r="E34" s="246"/>
      <c r="F34" s="231" t="s">
        <v>369</v>
      </c>
      <c r="G34" s="246"/>
      <c r="H34" s="234" t="s">
        <v>175</v>
      </c>
      <c r="I34" s="246"/>
      <c r="J34" s="230" t="s">
        <v>174</v>
      </c>
      <c r="K34" s="237">
        <v>5</v>
      </c>
      <c r="M34" s="247"/>
      <c r="N34" s="231" t="s">
        <v>176</v>
      </c>
      <c r="O34" s="247"/>
      <c r="Q34" s="247"/>
      <c r="R34" s="231" t="s">
        <v>176</v>
      </c>
      <c r="S34" s="247"/>
      <c r="T34" s="234" t="s">
        <v>175</v>
      </c>
      <c r="U34" s="246"/>
      <c r="V34" s="230" t="s">
        <v>174</v>
      </c>
      <c r="W34" s="245"/>
      <c r="Y34" s="245">
        <v>5</v>
      </c>
    </row>
    <row r="35" spans="2:27">
      <c r="B35" s="240"/>
      <c r="C35" s="237" t="s">
        <v>377</v>
      </c>
      <c r="D35" s="231" t="s">
        <v>177</v>
      </c>
      <c r="E35" s="246"/>
      <c r="F35" s="231" t="s">
        <v>369</v>
      </c>
      <c r="G35" s="246"/>
      <c r="H35" s="234" t="s">
        <v>175</v>
      </c>
      <c r="I35" s="246"/>
      <c r="J35" s="230" t="s">
        <v>174</v>
      </c>
      <c r="K35" s="237">
        <v>6</v>
      </c>
      <c r="M35" s="247"/>
      <c r="N35" s="231" t="s">
        <v>369</v>
      </c>
      <c r="O35" s="247"/>
      <c r="Q35" s="247"/>
      <c r="R35" s="231" t="s">
        <v>176</v>
      </c>
      <c r="S35" s="247"/>
      <c r="T35" s="234" t="s">
        <v>175</v>
      </c>
      <c r="U35" s="246"/>
      <c r="V35" s="230" t="s">
        <v>174</v>
      </c>
      <c r="W35" s="245"/>
      <c r="Y35" s="245">
        <v>6</v>
      </c>
    </row>
    <row r="36" spans="2:27">
      <c r="B36" s="240"/>
      <c r="C36" s="237" t="s">
        <v>376</v>
      </c>
      <c r="D36" s="231" t="s">
        <v>177</v>
      </c>
      <c r="E36" s="246"/>
      <c r="F36" s="231" t="s">
        <v>176</v>
      </c>
      <c r="G36" s="246"/>
      <c r="H36" s="234" t="s">
        <v>175</v>
      </c>
      <c r="I36" s="246"/>
      <c r="J36" s="230" t="s">
        <v>370</v>
      </c>
      <c r="K36" s="237">
        <v>7</v>
      </c>
      <c r="M36" s="247"/>
      <c r="N36" s="231" t="s">
        <v>176</v>
      </c>
      <c r="O36" s="247"/>
      <c r="Q36" s="247"/>
      <c r="R36" s="231" t="s">
        <v>176</v>
      </c>
      <c r="S36" s="247"/>
      <c r="T36" s="234" t="s">
        <v>175</v>
      </c>
      <c r="U36" s="246"/>
      <c r="V36" s="230" t="s">
        <v>174</v>
      </c>
      <c r="W36" s="245"/>
      <c r="Y36" s="245">
        <v>7</v>
      </c>
    </row>
    <row r="37" spans="2:27">
      <c r="B37" s="240"/>
      <c r="C37" s="237" t="s">
        <v>375</v>
      </c>
      <c r="D37" s="231" t="s">
        <v>373</v>
      </c>
      <c r="E37" s="246"/>
      <c r="F37" s="231" t="s">
        <v>176</v>
      </c>
      <c r="G37" s="246"/>
      <c r="H37" s="234" t="s">
        <v>371</v>
      </c>
      <c r="I37" s="246"/>
      <c r="J37" s="230" t="s">
        <v>174</v>
      </c>
      <c r="K37" s="237">
        <v>8</v>
      </c>
      <c r="M37" s="247"/>
      <c r="N37" s="231" t="s">
        <v>176</v>
      </c>
      <c r="O37" s="247"/>
      <c r="Q37" s="247"/>
      <c r="R37" s="231" t="s">
        <v>176</v>
      </c>
      <c r="S37" s="247"/>
      <c r="T37" s="234" t="s">
        <v>371</v>
      </c>
      <c r="U37" s="246"/>
      <c r="V37" s="230" t="s">
        <v>174</v>
      </c>
      <c r="W37" s="245"/>
      <c r="Y37" s="245">
        <v>8</v>
      </c>
    </row>
    <row r="38" spans="2:27">
      <c r="B38" s="240"/>
      <c r="C38" s="237" t="s">
        <v>374</v>
      </c>
      <c r="D38" s="231" t="s">
        <v>373</v>
      </c>
      <c r="E38" s="233"/>
      <c r="F38" s="231" t="s">
        <v>176</v>
      </c>
      <c r="G38" s="233"/>
      <c r="H38" s="234" t="s">
        <v>175</v>
      </c>
      <c r="I38" s="233">
        <v>0</v>
      </c>
      <c r="J38" s="230" t="s">
        <v>174</v>
      </c>
      <c r="K38" s="232" t="str">
        <f t="shared" ref="K38:K45" si="5">IF(OR(E38="",G38=""),"",(G38+IF(E38&gt;G38,1,0)-E38-I38)*24)</f>
        <v/>
      </c>
      <c r="M38" s="236">
        <f>【記載例】「勤務実績及び利用者実績表」!$Q$11</f>
        <v>0.375</v>
      </c>
      <c r="N38" s="231" t="s">
        <v>176</v>
      </c>
      <c r="O38" s="236">
        <f>【記載例】「勤務実績及び利用者実績表」!$U$11</f>
        <v>0.70833333333333337</v>
      </c>
      <c r="Q38" s="235" t="str">
        <f t="shared" ref="Q38:Q47" si="6">IF(E38="","",IF(E38&lt;M38,M38,IF(E38&gt;=O38,"",E38)))</f>
        <v/>
      </c>
      <c r="R38" s="231" t="s">
        <v>176</v>
      </c>
      <c r="S38" s="235" t="str">
        <f t="shared" ref="S38:S47" si="7">IF(G38="","",IF(G38&gt;E38,IF(G38&lt;O38,G38,O38),O38))</f>
        <v/>
      </c>
      <c r="T38" s="234" t="s">
        <v>175</v>
      </c>
      <c r="U38" s="233">
        <f t="shared" ref="U38:U47" si="8">I38</f>
        <v>0</v>
      </c>
      <c r="V38" s="230" t="s">
        <v>174</v>
      </c>
      <c r="W38" s="232" t="str">
        <f t="shared" ref="W38:W45" si="9">IF(Q38="","",IF((S38+IF(Q38&gt;S38,1,0)-Q38-U38)*24=0,"",(S38+IF(Q38&gt;S38,1,0)-Q38-U38)*24))</f>
        <v/>
      </c>
      <c r="Y38" s="232" t="str">
        <f t="shared" ref="Y38:Y45" si="10">IF(W38="",K38,IF(OR(K38-W38=0,K38-W38&lt;0),"",K38-W38))</f>
        <v/>
      </c>
    </row>
    <row r="39" spans="2:27">
      <c r="B39" s="240"/>
      <c r="C39" s="237" t="s">
        <v>372</v>
      </c>
      <c r="D39" s="231" t="s">
        <v>177</v>
      </c>
      <c r="E39" s="233"/>
      <c r="F39" s="231" t="s">
        <v>176</v>
      </c>
      <c r="G39" s="233"/>
      <c r="H39" s="234" t="s">
        <v>371</v>
      </c>
      <c r="I39" s="233">
        <v>0</v>
      </c>
      <c r="J39" s="230" t="s">
        <v>174</v>
      </c>
      <c r="K39" s="232" t="str">
        <f t="shared" si="5"/>
        <v/>
      </c>
      <c r="M39" s="236">
        <f>【記載例】「勤務実績及び利用者実績表」!$Q$11</f>
        <v>0.375</v>
      </c>
      <c r="N39" s="231" t="s">
        <v>176</v>
      </c>
      <c r="O39" s="236">
        <f>【記載例】「勤務実績及び利用者実績表」!$U$11</f>
        <v>0.70833333333333337</v>
      </c>
      <c r="Q39" s="235" t="str">
        <f t="shared" si="6"/>
        <v/>
      </c>
      <c r="R39" s="231" t="s">
        <v>176</v>
      </c>
      <c r="S39" s="235" t="str">
        <f t="shared" si="7"/>
        <v/>
      </c>
      <c r="T39" s="234" t="s">
        <v>175</v>
      </c>
      <c r="U39" s="233">
        <f t="shared" si="8"/>
        <v>0</v>
      </c>
      <c r="V39" s="230" t="s">
        <v>174</v>
      </c>
      <c r="W39" s="232" t="str">
        <f t="shared" si="9"/>
        <v/>
      </c>
      <c r="Y39" s="232" t="str">
        <f t="shared" si="10"/>
        <v/>
      </c>
    </row>
    <row r="40" spans="2:27">
      <c r="B40" s="240"/>
      <c r="C40" s="237" t="s">
        <v>189</v>
      </c>
      <c r="D40" s="231" t="s">
        <v>177</v>
      </c>
      <c r="E40" s="233"/>
      <c r="F40" s="231" t="s">
        <v>176</v>
      </c>
      <c r="G40" s="233"/>
      <c r="H40" s="234" t="s">
        <v>175</v>
      </c>
      <c r="I40" s="233">
        <v>0</v>
      </c>
      <c r="J40" s="230" t="s">
        <v>174</v>
      </c>
      <c r="K40" s="232" t="str">
        <f t="shared" si="5"/>
        <v/>
      </c>
      <c r="M40" s="236">
        <f>【記載例】「勤務実績及び利用者実績表」!$Q$11</f>
        <v>0.375</v>
      </c>
      <c r="N40" s="231" t="s">
        <v>176</v>
      </c>
      <c r="O40" s="236">
        <f>【記載例】「勤務実績及び利用者実績表」!$U$11</f>
        <v>0.70833333333333337</v>
      </c>
      <c r="Q40" s="235" t="str">
        <f t="shared" si="6"/>
        <v/>
      </c>
      <c r="R40" s="231" t="s">
        <v>176</v>
      </c>
      <c r="S40" s="235" t="str">
        <f t="shared" si="7"/>
        <v/>
      </c>
      <c r="T40" s="234" t="s">
        <v>175</v>
      </c>
      <c r="U40" s="233">
        <f t="shared" si="8"/>
        <v>0</v>
      </c>
      <c r="V40" s="230" t="s">
        <v>174</v>
      </c>
      <c r="W40" s="232" t="str">
        <f t="shared" si="9"/>
        <v/>
      </c>
      <c r="Y40" s="232" t="str">
        <f t="shared" si="10"/>
        <v/>
      </c>
    </row>
    <row r="41" spans="2:27">
      <c r="B41" s="240"/>
      <c r="C41" s="244" t="s">
        <v>188</v>
      </c>
      <c r="D41" s="231" t="s">
        <v>177</v>
      </c>
      <c r="E41" s="233"/>
      <c r="F41" s="231" t="s">
        <v>176</v>
      </c>
      <c r="G41" s="233"/>
      <c r="H41" s="234" t="s">
        <v>175</v>
      </c>
      <c r="I41" s="233">
        <v>0</v>
      </c>
      <c r="J41" s="230" t="s">
        <v>370</v>
      </c>
      <c r="K41" s="232" t="str">
        <f t="shared" si="5"/>
        <v/>
      </c>
      <c r="M41" s="236">
        <f>【記載例】「勤務実績及び利用者実績表」!$Q$11</f>
        <v>0.375</v>
      </c>
      <c r="N41" s="231" t="s">
        <v>176</v>
      </c>
      <c r="O41" s="236">
        <f>【記載例】「勤務実績及び利用者実績表」!$U$11</f>
        <v>0.70833333333333337</v>
      </c>
      <c r="Q41" s="235" t="str">
        <f t="shared" si="6"/>
        <v/>
      </c>
      <c r="R41" s="231" t="s">
        <v>176</v>
      </c>
      <c r="S41" s="235" t="str">
        <f t="shared" si="7"/>
        <v/>
      </c>
      <c r="T41" s="234" t="s">
        <v>175</v>
      </c>
      <c r="U41" s="233">
        <f t="shared" si="8"/>
        <v>0</v>
      </c>
      <c r="V41" s="230" t="s">
        <v>174</v>
      </c>
      <c r="W41" s="232" t="str">
        <f t="shared" si="9"/>
        <v/>
      </c>
      <c r="Y41" s="232" t="str">
        <f t="shared" si="10"/>
        <v/>
      </c>
      <c r="AA41" s="243" t="s">
        <v>186</v>
      </c>
    </row>
    <row r="42" spans="2:27">
      <c r="B42" s="240"/>
      <c r="C42" s="244" t="s">
        <v>187</v>
      </c>
      <c r="D42" s="231" t="s">
        <v>177</v>
      </c>
      <c r="E42" s="233"/>
      <c r="F42" s="231" t="s">
        <v>176</v>
      </c>
      <c r="G42" s="233"/>
      <c r="H42" s="234" t="s">
        <v>175</v>
      </c>
      <c r="I42" s="233">
        <v>0</v>
      </c>
      <c r="J42" s="230" t="s">
        <v>174</v>
      </c>
      <c r="K42" s="232" t="str">
        <f t="shared" si="5"/>
        <v/>
      </c>
      <c r="M42" s="236">
        <f>【記載例】「勤務実績及び利用者実績表」!$Q$11</f>
        <v>0.375</v>
      </c>
      <c r="N42" s="231" t="s">
        <v>176</v>
      </c>
      <c r="O42" s="236">
        <f>【記載例】「勤務実績及び利用者実績表」!$U$11</f>
        <v>0.70833333333333337</v>
      </c>
      <c r="Q42" s="235" t="str">
        <f t="shared" si="6"/>
        <v/>
      </c>
      <c r="R42" s="231" t="s">
        <v>176</v>
      </c>
      <c r="S42" s="235" t="str">
        <f t="shared" si="7"/>
        <v/>
      </c>
      <c r="T42" s="234" t="s">
        <v>175</v>
      </c>
      <c r="U42" s="233">
        <f t="shared" si="8"/>
        <v>0</v>
      </c>
      <c r="V42" s="230" t="s">
        <v>174</v>
      </c>
      <c r="W42" s="232" t="str">
        <f t="shared" si="9"/>
        <v/>
      </c>
      <c r="Y42" s="232" t="str">
        <f t="shared" si="10"/>
        <v/>
      </c>
      <c r="AA42" s="243" t="s">
        <v>186</v>
      </c>
    </row>
    <row r="43" spans="2:27">
      <c r="B43" s="240"/>
      <c r="C43" s="237" t="s">
        <v>185</v>
      </c>
      <c r="D43" s="231" t="s">
        <v>177</v>
      </c>
      <c r="E43" s="233"/>
      <c r="F43" s="231" t="s">
        <v>176</v>
      </c>
      <c r="G43" s="233"/>
      <c r="H43" s="234" t="s">
        <v>175</v>
      </c>
      <c r="I43" s="233">
        <v>0</v>
      </c>
      <c r="J43" s="230" t="s">
        <v>174</v>
      </c>
      <c r="K43" s="232" t="str">
        <f t="shared" si="5"/>
        <v/>
      </c>
      <c r="M43" s="236">
        <f>【記載例】「勤務実績及び利用者実績表」!$Q$11</f>
        <v>0.375</v>
      </c>
      <c r="N43" s="231" t="s">
        <v>176</v>
      </c>
      <c r="O43" s="236">
        <f>【記載例】「勤務実績及び利用者実績表」!$U$11</f>
        <v>0.70833333333333337</v>
      </c>
      <c r="Q43" s="235" t="str">
        <f t="shared" si="6"/>
        <v/>
      </c>
      <c r="R43" s="231" t="s">
        <v>176</v>
      </c>
      <c r="S43" s="235" t="str">
        <f t="shared" si="7"/>
        <v/>
      </c>
      <c r="T43" s="234" t="s">
        <v>175</v>
      </c>
      <c r="U43" s="233">
        <f t="shared" si="8"/>
        <v>0</v>
      </c>
      <c r="V43" s="230" t="s">
        <v>174</v>
      </c>
      <c r="W43" s="232" t="str">
        <f t="shared" si="9"/>
        <v/>
      </c>
      <c r="Y43" s="232" t="str">
        <f t="shared" si="10"/>
        <v/>
      </c>
    </row>
    <row r="44" spans="2:27">
      <c r="B44" s="240" t="s">
        <v>184</v>
      </c>
      <c r="C44" s="242"/>
      <c r="D44" s="231" t="s">
        <v>177</v>
      </c>
      <c r="E44" s="233">
        <v>0.29166666666666669</v>
      </c>
      <c r="F44" s="231" t="s">
        <v>176</v>
      </c>
      <c r="G44" s="233">
        <v>0.39583333333333331</v>
      </c>
      <c r="H44" s="234" t="s">
        <v>175</v>
      </c>
      <c r="I44" s="233">
        <v>0</v>
      </c>
      <c r="J44" s="230" t="s">
        <v>174</v>
      </c>
      <c r="K44" s="232">
        <f t="shared" si="5"/>
        <v>2.4999999999999991</v>
      </c>
      <c r="M44" s="236">
        <f>【記載例】「勤務実績及び利用者実績表」!$Q$11</f>
        <v>0.375</v>
      </c>
      <c r="N44" s="231" t="s">
        <v>176</v>
      </c>
      <c r="O44" s="236">
        <f>【記載例】「勤務実績及び利用者実績表」!$U$11</f>
        <v>0.70833333333333337</v>
      </c>
      <c r="Q44" s="235">
        <f t="shared" si="6"/>
        <v>0.375</v>
      </c>
      <c r="R44" s="231" t="s">
        <v>176</v>
      </c>
      <c r="S44" s="235">
        <f t="shared" si="7"/>
        <v>0.39583333333333331</v>
      </c>
      <c r="T44" s="234" t="s">
        <v>175</v>
      </c>
      <c r="U44" s="233">
        <f t="shared" si="8"/>
        <v>0</v>
      </c>
      <c r="V44" s="230" t="s">
        <v>174</v>
      </c>
      <c r="W44" s="232">
        <f t="shared" si="9"/>
        <v>0.49999999999999956</v>
      </c>
      <c r="Y44" s="232">
        <f t="shared" si="10"/>
        <v>1.9999999999999996</v>
      </c>
    </row>
    <row r="45" spans="2:27">
      <c r="B45" s="240" t="s">
        <v>183</v>
      </c>
      <c r="C45" s="241"/>
      <c r="D45" s="231" t="s">
        <v>177</v>
      </c>
      <c r="E45" s="233">
        <v>0.6875</v>
      </c>
      <c r="F45" s="231" t="s">
        <v>369</v>
      </c>
      <c r="G45" s="233">
        <v>0.83333333333333337</v>
      </c>
      <c r="H45" s="234" t="s">
        <v>175</v>
      </c>
      <c r="I45" s="233">
        <v>0</v>
      </c>
      <c r="J45" s="230" t="s">
        <v>174</v>
      </c>
      <c r="K45" s="232">
        <f t="shared" si="5"/>
        <v>3.5000000000000009</v>
      </c>
      <c r="M45" s="236">
        <f>【記載例】「勤務実績及び利用者実績表」!$Q$11</f>
        <v>0.375</v>
      </c>
      <c r="N45" s="231" t="s">
        <v>176</v>
      </c>
      <c r="O45" s="236">
        <f>【記載例】「勤務実績及び利用者実績表」!$U$11</f>
        <v>0.70833333333333337</v>
      </c>
      <c r="Q45" s="235">
        <f t="shared" si="6"/>
        <v>0.6875</v>
      </c>
      <c r="R45" s="231" t="s">
        <v>176</v>
      </c>
      <c r="S45" s="235">
        <f t="shared" si="7"/>
        <v>0.70833333333333337</v>
      </c>
      <c r="T45" s="234" t="s">
        <v>175</v>
      </c>
      <c r="U45" s="233">
        <f t="shared" si="8"/>
        <v>0</v>
      </c>
      <c r="V45" s="230" t="s">
        <v>174</v>
      </c>
      <c r="W45" s="232">
        <f t="shared" si="9"/>
        <v>0.50000000000000089</v>
      </c>
      <c r="Y45" s="232">
        <f t="shared" si="10"/>
        <v>3</v>
      </c>
    </row>
    <row r="46" spans="2:27">
      <c r="B46" s="240" t="s">
        <v>182</v>
      </c>
      <c r="C46" s="239" t="s">
        <v>181</v>
      </c>
      <c r="D46" s="231" t="s">
        <v>177</v>
      </c>
      <c r="E46" s="233" t="s">
        <v>180</v>
      </c>
      <c r="F46" s="231" t="s">
        <v>176</v>
      </c>
      <c r="G46" s="233" t="s">
        <v>180</v>
      </c>
      <c r="H46" s="234" t="s">
        <v>175</v>
      </c>
      <c r="I46" s="233" t="s">
        <v>180</v>
      </c>
      <c r="J46" s="230" t="s">
        <v>174</v>
      </c>
      <c r="K46" s="232">
        <f>K44+K45</f>
        <v>6</v>
      </c>
      <c r="M46" s="236">
        <f>【記載例】「勤務実績及び利用者実績表」!$Q$11</f>
        <v>0.375</v>
      </c>
      <c r="N46" s="231" t="s">
        <v>176</v>
      </c>
      <c r="O46" s="236">
        <f>【記載例】「勤務実績及び利用者実績表」!$U$11</f>
        <v>0.70833333333333337</v>
      </c>
      <c r="Q46" s="235" t="str">
        <f t="shared" si="6"/>
        <v/>
      </c>
      <c r="R46" s="231" t="s">
        <v>176</v>
      </c>
      <c r="S46" s="235">
        <f t="shared" si="7"/>
        <v>0.70833333333333337</v>
      </c>
      <c r="T46" s="234" t="s">
        <v>175</v>
      </c>
      <c r="U46" s="233" t="str">
        <f t="shared" si="8"/>
        <v>-</v>
      </c>
      <c r="V46" s="230" t="s">
        <v>174</v>
      </c>
      <c r="W46" s="232">
        <f>W44+W45</f>
        <v>1.0000000000000004</v>
      </c>
      <c r="Y46" s="232">
        <f>IF(W46="",K46,IF(K46-W46=0,"",K46-W46))</f>
        <v>5</v>
      </c>
    </row>
    <row r="47" spans="2:27">
      <c r="B47" s="238" t="s">
        <v>179</v>
      </c>
      <c r="C47" s="237" t="s">
        <v>178</v>
      </c>
      <c r="D47" s="231" t="s">
        <v>177</v>
      </c>
      <c r="E47" s="233">
        <v>0.83333333333333337</v>
      </c>
      <c r="F47" s="231" t="s">
        <v>176</v>
      </c>
      <c r="G47" s="233">
        <v>0.29166666666666669</v>
      </c>
      <c r="H47" s="234" t="s">
        <v>175</v>
      </c>
      <c r="I47" s="233"/>
      <c r="J47" s="230" t="s">
        <v>174</v>
      </c>
      <c r="K47" s="232">
        <f>IF(OR(E47="",G47=""),"",(G47+IF(E47&gt;G47,1,0)-E47-I47)*24)</f>
        <v>11</v>
      </c>
      <c r="M47" s="236">
        <f>【記載例】「勤務実績及び利用者実績表」!$Q$11</f>
        <v>0.375</v>
      </c>
      <c r="N47" s="231" t="s">
        <v>176</v>
      </c>
      <c r="O47" s="236">
        <f>【記載例】「勤務実績及び利用者実績表」!$U$11</f>
        <v>0.70833333333333337</v>
      </c>
      <c r="Q47" s="235" t="str">
        <f t="shared" si="6"/>
        <v/>
      </c>
      <c r="R47" s="231" t="s">
        <v>176</v>
      </c>
      <c r="S47" s="235">
        <f t="shared" si="7"/>
        <v>0.70833333333333337</v>
      </c>
      <c r="T47" s="234" t="s">
        <v>175</v>
      </c>
      <c r="U47" s="233">
        <f t="shared" si="8"/>
        <v>0</v>
      </c>
      <c r="V47" s="230" t="s">
        <v>174</v>
      </c>
      <c r="W47" s="232" t="str">
        <f>IF(Q47="","",IF((S47+IF(Q47&gt;S47,1,0)-Q47-U47)*24=0,"",(S47+IF(Q47&gt;S47,1,0)-Q47-U47)*24))</f>
        <v/>
      </c>
      <c r="Y47" s="232">
        <f>IF(W47="",K47,IF(OR(K47-W47=0,K47-W47&lt;0),"",K47-W47))</f>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0"/>
  <sheetViews>
    <sheetView workbookViewId="0">
      <selection activeCell="D9" sqref="D9"/>
    </sheetView>
  </sheetViews>
  <sheetFormatPr defaultRowHeight="13.5"/>
  <cols>
    <col min="1" max="1" width="1.875" style="243" customWidth="1"/>
    <col min="2" max="2" width="11.5" style="243" customWidth="1"/>
    <col min="3" max="12" width="40.625" style="243" customWidth="1"/>
    <col min="13" max="16384" width="9" style="243"/>
  </cols>
  <sheetData>
    <row r="1" spans="2:3" ht="14.25">
      <c r="B1" s="258" t="s">
        <v>434</v>
      </c>
      <c r="C1" s="258"/>
    </row>
    <row r="2" spans="2:3" ht="14.25">
      <c r="B2" s="258"/>
      <c r="C2" s="258"/>
    </row>
    <row r="3" spans="2:3" ht="14.25">
      <c r="B3" s="266" t="s">
        <v>433</v>
      </c>
      <c r="C3" s="266" t="s">
        <v>432</v>
      </c>
    </row>
    <row r="4" spans="2:3" ht="14.25">
      <c r="B4" s="300">
        <v>1</v>
      </c>
      <c r="C4" s="299" t="s">
        <v>171</v>
      </c>
    </row>
    <row r="5" spans="2:3" ht="14.25">
      <c r="B5" s="300">
        <v>2</v>
      </c>
      <c r="C5" s="299" t="s">
        <v>431</v>
      </c>
    </row>
    <row r="6" spans="2:3" ht="14.25">
      <c r="B6" s="300">
        <v>3</v>
      </c>
      <c r="C6" s="299" t="s">
        <v>430</v>
      </c>
    </row>
    <row r="7" spans="2:3" ht="14.25">
      <c r="B7" s="300">
        <v>4</v>
      </c>
      <c r="C7" s="299" t="s">
        <v>429</v>
      </c>
    </row>
    <row r="8" spans="2:3" ht="14.25">
      <c r="B8" s="300">
        <v>5</v>
      </c>
      <c r="C8" s="299" t="s">
        <v>428</v>
      </c>
    </row>
    <row r="9" spans="2:3" ht="14.25">
      <c r="B9" s="300">
        <v>6</v>
      </c>
      <c r="C9" s="299" t="s">
        <v>427</v>
      </c>
    </row>
    <row r="10" spans="2:3" ht="14.25">
      <c r="B10" s="300">
        <v>7</v>
      </c>
      <c r="C10" s="299" t="s">
        <v>426</v>
      </c>
    </row>
    <row r="11" spans="2:3" ht="14.25">
      <c r="B11" s="300">
        <v>8</v>
      </c>
      <c r="C11" s="299" t="s">
        <v>425</v>
      </c>
    </row>
    <row r="12" spans="2:3" ht="14.25">
      <c r="B12" s="300">
        <v>9</v>
      </c>
      <c r="C12" s="299"/>
    </row>
    <row r="13" spans="2:3" ht="14.25">
      <c r="B13" s="300">
        <v>10</v>
      </c>
      <c r="C13" s="299"/>
    </row>
    <row r="15" spans="2:3" ht="14.25">
      <c r="B15" s="258" t="s">
        <v>424</v>
      </c>
    </row>
    <row r="16" spans="2:3" ht="14.25" thickBot="1"/>
    <row r="17" spans="2:12" ht="15" thickBot="1">
      <c r="B17" s="298" t="s">
        <v>282</v>
      </c>
      <c r="C17" s="297" t="s">
        <v>281</v>
      </c>
      <c r="D17" s="296" t="s">
        <v>280</v>
      </c>
      <c r="E17" s="296" t="s">
        <v>110</v>
      </c>
      <c r="F17" s="296" t="s">
        <v>109</v>
      </c>
      <c r="G17" s="295" t="s">
        <v>279</v>
      </c>
      <c r="H17" s="295" t="s">
        <v>278</v>
      </c>
      <c r="I17" s="295"/>
      <c r="J17" s="295"/>
      <c r="K17" s="295"/>
      <c r="L17" s="294"/>
    </row>
    <row r="18" spans="2:12" ht="14.25">
      <c r="B18" s="1290" t="s">
        <v>423</v>
      </c>
      <c r="C18" s="293" t="s">
        <v>420</v>
      </c>
      <c r="D18" s="292" t="s">
        <v>356</v>
      </c>
      <c r="E18" s="292" t="s">
        <v>341</v>
      </c>
      <c r="F18" s="292" t="s">
        <v>318</v>
      </c>
      <c r="G18" s="291" t="s">
        <v>422</v>
      </c>
      <c r="H18" s="291" t="s">
        <v>353</v>
      </c>
      <c r="I18" s="291"/>
      <c r="J18" s="291"/>
      <c r="K18" s="291"/>
      <c r="L18" s="290"/>
    </row>
    <row r="19" spans="2:12" ht="14.25">
      <c r="B19" s="1291"/>
      <c r="C19" s="289"/>
      <c r="D19" s="288" t="s">
        <v>421</v>
      </c>
      <c r="E19" s="288" t="s">
        <v>417</v>
      </c>
      <c r="F19" s="288" t="s">
        <v>420</v>
      </c>
      <c r="G19" s="285" t="s">
        <v>419</v>
      </c>
      <c r="H19" s="285"/>
      <c r="I19" s="285"/>
      <c r="J19" s="285"/>
      <c r="K19" s="285"/>
      <c r="L19" s="284"/>
    </row>
    <row r="20" spans="2:12" ht="14.25">
      <c r="B20" s="1291"/>
      <c r="C20" s="289"/>
      <c r="D20" s="288"/>
      <c r="E20" s="288"/>
      <c r="F20" s="288"/>
      <c r="G20" s="285" t="s">
        <v>418</v>
      </c>
      <c r="H20" s="285"/>
      <c r="I20" s="285"/>
      <c r="J20" s="285"/>
      <c r="K20" s="285"/>
      <c r="L20" s="284"/>
    </row>
    <row r="21" spans="2:12" ht="14.25">
      <c r="B21" s="1291"/>
      <c r="C21" s="289"/>
      <c r="D21" s="288"/>
      <c r="E21" s="288"/>
      <c r="F21" s="288"/>
      <c r="G21" s="285" t="s">
        <v>350</v>
      </c>
      <c r="H21" s="285"/>
      <c r="I21" s="285"/>
      <c r="J21" s="285"/>
      <c r="K21" s="285"/>
      <c r="L21" s="284"/>
    </row>
    <row r="22" spans="2:12" ht="14.25">
      <c r="B22" s="1291"/>
      <c r="C22" s="287"/>
      <c r="D22" s="286"/>
      <c r="E22" s="286"/>
      <c r="F22" s="286"/>
      <c r="G22" s="285" t="s">
        <v>417</v>
      </c>
      <c r="H22" s="285"/>
      <c r="I22" s="285"/>
      <c r="J22" s="285"/>
      <c r="K22" s="285"/>
      <c r="L22" s="284"/>
    </row>
    <row r="23" spans="2:12" ht="14.25">
      <c r="B23" s="1291"/>
      <c r="C23" s="287"/>
      <c r="D23" s="286"/>
      <c r="E23" s="286"/>
      <c r="F23" s="286"/>
      <c r="G23" s="285" t="s">
        <v>416</v>
      </c>
      <c r="H23" s="285"/>
      <c r="I23" s="285"/>
      <c r="J23" s="285"/>
      <c r="K23" s="285"/>
      <c r="L23" s="284"/>
    </row>
    <row r="24" spans="2:12" ht="14.25">
      <c r="B24" s="1291"/>
      <c r="C24" s="287"/>
      <c r="D24" s="286"/>
      <c r="E24" s="286"/>
      <c r="F24" s="286"/>
      <c r="G24" s="285" t="s">
        <v>415</v>
      </c>
      <c r="H24" s="285"/>
      <c r="I24" s="285"/>
      <c r="J24" s="285"/>
      <c r="K24" s="285"/>
      <c r="L24" s="284"/>
    </row>
    <row r="25" spans="2:12" ht="14.25">
      <c r="B25" s="1291"/>
      <c r="C25" s="287"/>
      <c r="D25" s="286"/>
      <c r="E25" s="286"/>
      <c r="F25" s="286"/>
      <c r="G25" s="285" t="s">
        <v>414</v>
      </c>
      <c r="H25" s="285"/>
      <c r="I25" s="285"/>
      <c r="J25" s="285"/>
      <c r="K25" s="285"/>
      <c r="L25" s="284"/>
    </row>
    <row r="26" spans="2:12" ht="14.25">
      <c r="B26" s="1291"/>
      <c r="C26" s="287"/>
      <c r="D26" s="286"/>
      <c r="E26" s="286"/>
      <c r="F26" s="286"/>
      <c r="G26" s="285" t="s">
        <v>413</v>
      </c>
      <c r="H26" s="285"/>
      <c r="I26" s="285"/>
      <c r="J26" s="285"/>
      <c r="K26" s="285"/>
      <c r="L26" s="284"/>
    </row>
    <row r="27" spans="2:12" ht="15" thickBot="1">
      <c r="B27" s="1292"/>
      <c r="C27" s="283"/>
      <c r="D27" s="282"/>
      <c r="E27" s="282"/>
      <c r="F27" s="282"/>
      <c r="G27" s="281"/>
      <c r="H27" s="281"/>
      <c r="I27" s="281"/>
      <c r="J27" s="281"/>
      <c r="K27" s="281"/>
      <c r="L27" s="280"/>
    </row>
    <row r="32" spans="2:12">
      <c r="C32" s="243" t="s">
        <v>412</v>
      </c>
    </row>
    <row r="33" spans="3:3">
      <c r="C33" s="243" t="s">
        <v>411</v>
      </c>
    </row>
    <row r="34" spans="3:3">
      <c r="C34" s="243" t="s">
        <v>410</v>
      </c>
    </row>
    <row r="35" spans="3:3">
      <c r="C35" s="243" t="s">
        <v>409</v>
      </c>
    </row>
    <row r="36" spans="3:3">
      <c r="C36" s="243" t="s">
        <v>408</v>
      </c>
    </row>
    <row r="37" spans="3:3">
      <c r="C37" s="243" t="s">
        <v>407</v>
      </c>
    </row>
    <row r="38" spans="3:3">
      <c r="C38" s="243" t="s">
        <v>406</v>
      </c>
    </row>
    <row r="39" spans="3:3">
      <c r="C39" s="243" t="s">
        <v>405</v>
      </c>
    </row>
    <row r="40" spans="3:3">
      <c r="C40" s="243" t="s">
        <v>404</v>
      </c>
    </row>
    <row r="42" spans="3:3">
      <c r="C42" s="243" t="s">
        <v>403</v>
      </c>
    </row>
    <row r="43" spans="3:3">
      <c r="C43" s="243" t="s">
        <v>402</v>
      </c>
    </row>
    <row r="45" spans="3:3">
      <c r="C45" s="243" t="s">
        <v>401</v>
      </c>
    </row>
    <row r="46" spans="3:3">
      <c r="C46" s="243" t="s">
        <v>400</v>
      </c>
    </row>
    <row r="47" spans="3:3">
      <c r="C47" s="243" t="s">
        <v>399</v>
      </c>
    </row>
    <row r="48" spans="3:3">
      <c r="C48" s="243" t="s">
        <v>398</v>
      </c>
    </row>
    <row r="49" spans="3:3">
      <c r="C49" s="243" t="s">
        <v>397</v>
      </c>
    </row>
    <row r="50" spans="3:3">
      <c r="C50" s="243" t="s">
        <v>396</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87EA97-B41A-4EA1-A1C0-54F54892FC03}">
  <ds:schemaRefs>
    <ds:schemaRef ds:uri="http://schemas.microsoft.com/sharepoint/v3/contenttype/forms"/>
  </ds:schemaRefs>
</ds:datastoreItem>
</file>

<file path=customXml/itemProps2.xml><?xml version="1.0" encoding="utf-8"?>
<ds:datastoreItem xmlns:ds="http://schemas.openxmlformats.org/officeDocument/2006/customXml" ds:itemID="{B516306D-0751-49A5-9C18-1E3F99D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1550A25-9C81-4262-8F4D-6EA4C343CAAE}">
  <ds:schemaRefs>
    <ds:schemaRef ds:uri="http://purl.org/dc/elements/1.1/"/>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5b563654-e1c2-4d72-bd1f-2ce341ee7fd3"/>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表紙</vt:lpstr>
      <vt:lpstr>自己点検シート</vt:lpstr>
      <vt:lpstr>加算自己点検シート</vt:lpstr>
      <vt:lpstr>状況調査ｐ１</vt:lpstr>
      <vt:lpstr>状況調査ｐ２</vt:lpstr>
      <vt:lpstr>状況調査ｐ３</vt:lpstr>
      <vt:lpstr>状況調査ｐ４</vt:lpstr>
      <vt:lpstr>状況調査ｐ５</vt:lpstr>
      <vt:lpstr>状況調査ｐ６</vt:lpstr>
      <vt:lpstr>状況調査ｐ７</vt:lpstr>
      <vt:lpstr>「勤務実績及び利用者実績表」</vt:lpstr>
      <vt:lpstr>シフト記号表</vt:lpstr>
      <vt:lpstr>記入方法</vt:lpstr>
      <vt:lpstr>【記載例】「勤務実績及び利用者実績表」</vt:lpstr>
      <vt:lpstr>【記載例】シフト記号表</vt:lpstr>
      <vt:lpstr>プルダウン・リスト</vt:lpstr>
      <vt:lpstr>「勤務実績及び利用者実績表」!Print_Area</vt:lpstr>
      <vt:lpstr>【記載例】「勤務実績及び利用者実績表」!Print_Area</vt:lpstr>
      <vt:lpstr>【記載例】シフト記号表!Print_Area</vt:lpstr>
      <vt:lpstr>シフト記号表!Print_Area</vt:lpstr>
      <vt:lpstr>記入方法!Print_Area</vt:lpstr>
      <vt:lpstr>自己点検シート!Print_Area</vt:lpstr>
      <vt:lpstr>状況調査ｐ２!Print_Area</vt:lpstr>
      <vt:lpstr>状況調査ｐ３!Print_Area</vt:lpstr>
      <vt:lpstr>状況調査ｐ４!Print_Area</vt:lpstr>
      <vt:lpstr>状況調査ｐ５!Print_Area</vt:lpstr>
      <vt:lpstr>状況調査ｐ６!Print_Area</vt:lpstr>
      <vt:lpstr>表紙!Print_Area</vt:lpstr>
      <vt:lpstr>加算自己点検シート!Print_Titles</vt:lpstr>
      <vt:lpstr>自己点検シート!Print_Titles</vt:lpstr>
      <vt:lpstr>介護職員</vt:lpstr>
      <vt:lpstr>看護職員</vt:lpstr>
      <vt:lpstr>管理者</vt:lpstr>
      <vt:lpstr>機能訓練指導員</vt:lpstr>
      <vt:lpstr>計画作成担当者</vt:lpstr>
      <vt:lpstr>職種</vt:lpstr>
      <vt:lpstr>生活相談員</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地域密着型特定施設入居者生活介護</dc:title>
  <dc:creator>厚生労働省ネットワークシステム</dc:creator>
  <cp:lastModifiedBy>a</cp:lastModifiedBy>
  <cp:lastPrinted>2020-10-07T09:17:36Z</cp:lastPrinted>
  <dcterms:created xsi:type="dcterms:W3CDTF">2006-11-13T02:22:16Z</dcterms:created>
  <dcterms:modified xsi:type="dcterms:W3CDTF">2022-06-07T01:01:53Z</dcterms:modified>
</cp:coreProperties>
</file>