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料金（10%)" sheetId="1" r:id="rId1"/>
  </sheets>
  <definedNames>
    <definedName name="_xlnm.Print_Area" localSheetId="0">'料金（10%)'!$A$1:$R$28</definedName>
  </definedNames>
  <calcPr calcId="125725"/>
</workbook>
</file>

<file path=xl/calcChain.xml><?xml version="1.0" encoding="utf-8"?>
<calcChain xmlns="http://schemas.openxmlformats.org/spreadsheetml/2006/main">
  <c r="J18" i="1"/>
  <c r="J16"/>
  <c r="H16"/>
  <c r="J15"/>
  <c r="H15"/>
  <c r="J14"/>
  <c r="H14"/>
  <c r="J13"/>
  <c r="H13"/>
  <c r="J12"/>
  <c r="H12"/>
  <c r="J11"/>
  <c r="H11"/>
  <c r="J10"/>
  <c r="H10"/>
  <c r="J9"/>
  <c r="J17" s="1"/>
  <c r="J19" s="1"/>
  <c r="J20" l="1"/>
  <c r="J21" s="1"/>
</calcChain>
</file>

<file path=xl/sharedStrings.xml><?xml version="1.0" encoding="utf-8"?>
<sst xmlns="http://schemas.openxmlformats.org/spreadsheetml/2006/main" count="101" uniqueCount="60">
  <si>
    <r>
      <t>水道料金計算表　</t>
    </r>
    <r>
      <rPr>
        <b/>
        <sz val="16"/>
        <color indexed="8"/>
        <rFont val="ＭＳ Ｐ明朝"/>
        <family val="1"/>
        <charset val="128"/>
      </rPr>
      <t>１か月分（消費税率10％）</t>
    </r>
    <rPh sb="0" eb="2">
      <t>スイドウ</t>
    </rPh>
    <rPh sb="2" eb="4">
      <t>リョウキン</t>
    </rPh>
    <rPh sb="4" eb="6">
      <t>ケイサン</t>
    </rPh>
    <rPh sb="6" eb="7">
      <t>ヒョウ</t>
    </rPh>
    <rPh sb="10" eb="11">
      <t>ゲツ</t>
    </rPh>
    <rPh sb="11" eb="12">
      <t>ブン</t>
    </rPh>
    <rPh sb="13" eb="16">
      <t>ショウヒゼイ</t>
    </rPh>
    <rPh sb="16" eb="17">
      <t>リツ</t>
    </rPh>
    <phoneticPr fontId="5"/>
  </si>
  <si>
    <r>
      <t xml:space="preserve">メーター使用料
</t>
    </r>
    <r>
      <rPr>
        <sz val="11"/>
        <color indexed="8"/>
        <rFont val="ＭＳ Ｐ明朝"/>
        <family val="1"/>
        <charset val="128"/>
      </rPr>
      <t>（消費税抜）</t>
    </r>
    <rPh sb="4" eb="6">
      <t>シヨウ</t>
    </rPh>
    <rPh sb="6" eb="7">
      <t>リョウ</t>
    </rPh>
    <rPh sb="9" eb="12">
      <t>ショウヒゼイ</t>
    </rPh>
    <rPh sb="12" eb="13">
      <t>ヌ</t>
    </rPh>
    <phoneticPr fontId="5"/>
  </si>
  <si>
    <t>　　①　使用した水量を入力してください。</t>
    <rPh sb="4" eb="6">
      <t>シヨウ</t>
    </rPh>
    <rPh sb="8" eb="9">
      <t>スイ</t>
    </rPh>
    <rPh sb="9" eb="10">
      <t>リョウ</t>
    </rPh>
    <rPh sb="11" eb="13">
      <t>ニュウリョク</t>
    </rPh>
    <phoneticPr fontId="5"/>
  </si>
  <si>
    <t>口　径</t>
    <rPh sb="0" eb="1">
      <t>クチ</t>
    </rPh>
    <rPh sb="2" eb="3">
      <t>ケイ</t>
    </rPh>
    <phoneticPr fontId="5"/>
  </si>
  <si>
    <t>料　金</t>
    <rPh sb="0" eb="1">
      <t>リョウ</t>
    </rPh>
    <rPh sb="2" eb="3">
      <t>キン</t>
    </rPh>
    <phoneticPr fontId="5"/>
  </si>
  <si>
    <t>使用水量</t>
    <rPh sb="0" eb="2">
      <t>シヨウ</t>
    </rPh>
    <rPh sb="2" eb="4">
      <t>スイリョウ</t>
    </rPh>
    <phoneticPr fontId="5"/>
  </si>
  <si>
    <t>㎥</t>
    <phoneticPr fontId="5"/>
  </si>
  <si>
    <t>ｍｍ</t>
    <phoneticPr fontId="5"/>
  </si>
  <si>
    <t>円</t>
    <rPh sb="0" eb="1">
      <t>エン</t>
    </rPh>
    <phoneticPr fontId="5"/>
  </si>
  <si>
    <t>　　②　水道メーターの口径を入力してください。</t>
    <rPh sb="4" eb="6">
      <t>スイドウ</t>
    </rPh>
    <rPh sb="11" eb="13">
      <t>コウケイ</t>
    </rPh>
    <rPh sb="14" eb="16">
      <t>ニュウリョク</t>
    </rPh>
    <phoneticPr fontId="5"/>
  </si>
  <si>
    <t>ｍｍ</t>
  </si>
  <si>
    <t>ﾒｰﾀｰ口径</t>
    <rPh sb="4" eb="6">
      <t>コウケイ</t>
    </rPh>
    <phoneticPr fontId="5"/>
  </si>
  <si>
    <t>基　本　料　金　8㎥まで</t>
    <rPh sb="0" eb="1">
      <t>モト</t>
    </rPh>
    <rPh sb="2" eb="3">
      <t>ホン</t>
    </rPh>
    <rPh sb="4" eb="5">
      <t>リョウ</t>
    </rPh>
    <rPh sb="6" eb="7">
      <t>キン</t>
    </rPh>
    <phoneticPr fontId="5"/>
  </si>
  <si>
    <t>超過水量
(1㎥につき)</t>
    <rPh sb="0" eb="2">
      <t>チョウカ</t>
    </rPh>
    <rPh sb="2" eb="4">
      <t>スイリョウ</t>
    </rPh>
    <phoneticPr fontId="5"/>
  </si>
  <si>
    <t xml:space="preserve"> 9～ 20㎥</t>
    <phoneticPr fontId="5"/>
  </si>
  <si>
    <t>220円</t>
    <rPh sb="3" eb="4">
      <t>エン</t>
    </rPh>
    <phoneticPr fontId="5"/>
  </si>
  <si>
    <t>21～30㎥</t>
    <phoneticPr fontId="5"/>
  </si>
  <si>
    <t>230円</t>
    <rPh sb="3" eb="4">
      <t>エン</t>
    </rPh>
    <phoneticPr fontId="5"/>
  </si>
  <si>
    <t>31～50㎥</t>
    <phoneticPr fontId="5"/>
  </si>
  <si>
    <t>250円</t>
    <rPh sb="3" eb="4">
      <t>エン</t>
    </rPh>
    <phoneticPr fontId="5"/>
  </si>
  <si>
    <t>51～100㎥</t>
    <phoneticPr fontId="5"/>
  </si>
  <si>
    <t>260円</t>
    <rPh sb="3" eb="4">
      <t>エン</t>
    </rPh>
    <phoneticPr fontId="5"/>
  </si>
  <si>
    <t>101～200㎥</t>
    <phoneticPr fontId="5"/>
  </si>
  <si>
    <t>270円</t>
    <rPh sb="3" eb="4">
      <t>エン</t>
    </rPh>
    <phoneticPr fontId="5"/>
  </si>
  <si>
    <t>201～500㎥</t>
    <phoneticPr fontId="5"/>
  </si>
  <si>
    <t>280円</t>
    <rPh sb="3" eb="4">
      <t>エン</t>
    </rPh>
    <phoneticPr fontId="5"/>
  </si>
  <si>
    <t>50１㎥以上</t>
    <rPh sb="4" eb="6">
      <t>イジョウ</t>
    </rPh>
    <phoneticPr fontId="5"/>
  </si>
  <si>
    <t>300円</t>
    <rPh sb="3" eb="4">
      <t>エン</t>
    </rPh>
    <phoneticPr fontId="5"/>
  </si>
  <si>
    <t>基本料金　8㎥まで</t>
    <rPh sb="0" eb="2">
      <t>キホン</t>
    </rPh>
    <rPh sb="2" eb="4">
      <t>リョウキン</t>
    </rPh>
    <phoneticPr fontId="5"/>
  </si>
  <si>
    <t>水道料金</t>
    <rPh sb="0" eb="1">
      <t>ミズ</t>
    </rPh>
    <rPh sb="1" eb="2">
      <t>ミチ</t>
    </rPh>
    <rPh sb="2" eb="3">
      <t>リョウ</t>
    </rPh>
    <rPh sb="3" eb="4">
      <t>カネ</t>
    </rPh>
    <phoneticPr fontId="5"/>
  </si>
  <si>
    <t>超過水量（㎥）</t>
    <rPh sb="0" eb="2">
      <t>チョウカ</t>
    </rPh>
    <rPh sb="2" eb="4">
      <t>スイリョウ</t>
    </rPh>
    <phoneticPr fontId="5"/>
  </si>
  <si>
    <t>１㎥当り単価</t>
    <rPh sb="2" eb="3">
      <t>アタ</t>
    </rPh>
    <rPh sb="4" eb="6">
      <t>タンカ</t>
    </rPh>
    <phoneticPr fontId="5"/>
  </si>
  <si>
    <t>メーター使用料</t>
    <rPh sb="4" eb="6">
      <t>シヨウ</t>
    </rPh>
    <rPh sb="6" eb="7">
      <t>リョウ</t>
    </rPh>
    <phoneticPr fontId="5"/>
  </si>
  <si>
    <t xml:space="preserve"> 9～ 20</t>
    <phoneticPr fontId="5"/>
  </si>
  <si>
    <t>小　　　 計</t>
    <rPh sb="0" eb="1">
      <t>ショウ</t>
    </rPh>
    <rPh sb="5" eb="6">
      <t>ケイ</t>
    </rPh>
    <phoneticPr fontId="5"/>
  </si>
  <si>
    <t>21～30</t>
    <phoneticPr fontId="5"/>
  </si>
  <si>
    <t>消　費　税</t>
    <rPh sb="0" eb="1">
      <t>ケ</t>
    </rPh>
    <rPh sb="2" eb="3">
      <t>ヒ</t>
    </rPh>
    <rPh sb="4" eb="5">
      <t>ゼイ</t>
    </rPh>
    <phoneticPr fontId="5"/>
  </si>
  <si>
    <t>31～50</t>
    <phoneticPr fontId="5"/>
  </si>
  <si>
    <t>合計水道料金</t>
    <rPh sb="0" eb="1">
      <t>ゴウ</t>
    </rPh>
    <rPh sb="1" eb="2">
      <t>ケイ</t>
    </rPh>
    <rPh sb="2" eb="4">
      <t>スイドウ</t>
    </rPh>
    <rPh sb="4" eb="6">
      <t>リョウキン</t>
    </rPh>
    <phoneticPr fontId="5"/>
  </si>
  <si>
    <t>51～100</t>
    <phoneticPr fontId="5"/>
  </si>
  <si>
    <t>101～200</t>
    <phoneticPr fontId="5"/>
  </si>
  <si>
    <r>
      <t xml:space="preserve"> [ 水道料金の計算例 ]　  </t>
    </r>
    <r>
      <rPr>
        <b/>
        <sz val="14"/>
        <color indexed="8"/>
        <rFont val="ＭＳ Ｐ明朝"/>
        <family val="1"/>
        <charset val="128"/>
      </rPr>
      <t>１か月分</t>
    </r>
    <rPh sb="3" eb="5">
      <t>スイドウ</t>
    </rPh>
    <rPh sb="5" eb="7">
      <t>リョウキン</t>
    </rPh>
    <rPh sb="8" eb="10">
      <t>ケイサン</t>
    </rPh>
    <rPh sb="10" eb="11">
      <t>レイ</t>
    </rPh>
    <rPh sb="18" eb="19">
      <t>ツキ</t>
    </rPh>
    <rPh sb="19" eb="20">
      <t>ブン</t>
    </rPh>
    <phoneticPr fontId="5"/>
  </si>
  <si>
    <t>201～500</t>
    <phoneticPr fontId="5"/>
  </si>
  <si>
    <t>501以上</t>
    <rPh sb="3" eb="5">
      <t>イジョウ</t>
    </rPh>
    <phoneticPr fontId="5"/>
  </si>
  <si>
    <t>口径13㎜の水道メーターで25㎥　水道を使用した場合（消費税込みの料金）</t>
    <rPh sb="0" eb="2">
      <t>コウケイ</t>
    </rPh>
    <rPh sb="6" eb="8">
      <t>スイドウ</t>
    </rPh>
    <rPh sb="17" eb="19">
      <t>スイドウ</t>
    </rPh>
    <rPh sb="20" eb="22">
      <t>シヨウ</t>
    </rPh>
    <rPh sb="24" eb="26">
      <t>バアイ</t>
    </rPh>
    <rPh sb="27" eb="30">
      <t>ショウヒゼイ</t>
    </rPh>
    <rPh sb="30" eb="31">
      <t>コ</t>
    </rPh>
    <rPh sb="33" eb="35">
      <t>リョウキン</t>
    </rPh>
    <phoneticPr fontId="5"/>
  </si>
  <si>
    <t>基本料金</t>
    <rPh sb="0" eb="2">
      <t>キホン</t>
    </rPh>
    <rPh sb="2" eb="4">
      <t>リョウキン</t>
    </rPh>
    <phoneticPr fontId="5"/>
  </si>
  <si>
    <t>超　過　料　金</t>
    <rPh sb="0" eb="1">
      <t>チョウ</t>
    </rPh>
    <rPh sb="2" eb="3">
      <t>カ</t>
    </rPh>
    <rPh sb="4" eb="5">
      <t>リョウ</t>
    </rPh>
    <rPh sb="6" eb="7">
      <t>キン</t>
    </rPh>
    <phoneticPr fontId="5"/>
  </si>
  <si>
    <t>メーター使用料</t>
    <rPh sb="4" eb="7">
      <t>シヨウリョウ</t>
    </rPh>
    <phoneticPr fontId="5"/>
  </si>
  <si>
    <t>消費税</t>
  </si>
  <si>
    <t xml:space="preserve"> 水道料金</t>
    <rPh sb="1" eb="3">
      <t>スイドウ</t>
    </rPh>
    <rPh sb="3" eb="5">
      <t>リョウキン</t>
    </rPh>
    <phoneticPr fontId="5"/>
  </si>
  <si>
    <t>8㎥まで</t>
    <phoneticPr fontId="5"/>
  </si>
  <si>
    <t>＋</t>
    <phoneticPr fontId="5"/>
  </si>
  <si>
    <t>　　　　9～20㎥まで12㎥×220円＝2,640円</t>
    <rPh sb="18" eb="19">
      <t>エン</t>
    </rPh>
    <rPh sb="21" eb="26">
      <t>６４０エン</t>
    </rPh>
    <phoneticPr fontId="5"/>
  </si>
  <si>
    <t>70円</t>
    <rPh sb="2" eb="3">
      <t>エン</t>
    </rPh>
    <phoneticPr fontId="5"/>
  </si>
  <si>
    <t xml:space="preserve"> 514円</t>
    <rPh sb="4" eb="5">
      <t>エン</t>
    </rPh>
    <phoneticPr fontId="5"/>
  </si>
  <si>
    <t>＝</t>
    <phoneticPr fontId="5"/>
  </si>
  <si>
    <t>　5,654円</t>
    <rPh sb="6" eb="7">
      <t>エン</t>
    </rPh>
    <phoneticPr fontId="5"/>
  </si>
  <si>
    <t>1,280円</t>
    <rPh sb="1" eb="6">
      <t>２８０エン</t>
    </rPh>
    <phoneticPr fontId="5"/>
  </si>
  <si>
    <t>　　　21～30㎥まで　5㎥×230円＝1,150円</t>
    <rPh sb="18" eb="19">
      <t>エン</t>
    </rPh>
    <rPh sb="21" eb="26">
      <t>１５０エン</t>
    </rPh>
    <phoneticPr fontId="5"/>
  </si>
  <si>
    <t>＊R1.10月使用水量（11月請求）分から適用します。</t>
    <rPh sb="6" eb="7">
      <t>ツキ</t>
    </rPh>
    <rPh sb="7" eb="9">
      <t>シヨウ</t>
    </rPh>
    <rPh sb="9" eb="11">
      <t>スイリョウ</t>
    </rPh>
    <rPh sb="14" eb="15">
      <t>ツキ</t>
    </rPh>
    <rPh sb="15" eb="17">
      <t>セイキュウ</t>
    </rPh>
    <rPh sb="18" eb="19">
      <t>ブン</t>
    </rPh>
    <rPh sb="21" eb="23">
      <t>テキヨウ</t>
    </rPh>
    <phoneticPr fontId="5"/>
  </si>
</sst>
</file>

<file path=xl/styles.xml><?xml version="1.0" encoding="utf-8"?>
<styleSheet xmlns="http://schemas.openxmlformats.org/spreadsheetml/2006/main">
  <numFmts count="3">
    <numFmt numFmtId="176" formatCode="&quot;①　　&quot;#,##0"/>
    <numFmt numFmtId="177" formatCode="&quot;②　　&quot;#,##0"/>
    <numFmt numFmtId="178" formatCode="##0&quot; ㎥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u/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38" fontId="7" fillId="2" borderId="2" xfId="1" applyFont="1" applyFill="1" applyBorder="1" applyProtection="1">
      <alignment vertical="center"/>
    </xf>
    <xf numFmtId="0" fontId="0" fillId="0" borderId="0" xfId="0" applyAlignment="1">
      <alignment vertical="center"/>
    </xf>
    <xf numFmtId="38" fontId="7" fillId="2" borderId="0" xfId="1" applyFont="1" applyFill="1">
      <alignment vertical="center"/>
    </xf>
    <xf numFmtId="38" fontId="7" fillId="2" borderId="0" xfId="1" applyFont="1" applyFill="1" applyBorder="1" applyProtection="1">
      <alignment vertical="center"/>
    </xf>
    <xf numFmtId="38" fontId="10" fillId="2" borderId="0" xfId="1" applyFont="1" applyFill="1" applyProtection="1">
      <alignment vertical="center"/>
    </xf>
    <xf numFmtId="38" fontId="9" fillId="2" borderId="0" xfId="1" applyFont="1" applyFill="1" applyProtection="1">
      <alignment vertical="center"/>
    </xf>
    <xf numFmtId="38" fontId="10" fillId="2" borderId="0" xfId="1" applyFont="1" applyFill="1" applyAlignment="1" applyProtection="1">
      <alignment horizontal="center" vertical="center"/>
    </xf>
    <xf numFmtId="38" fontId="10" fillId="2" borderId="1" xfId="1" applyFont="1" applyFill="1" applyBorder="1" applyProtection="1">
      <alignment vertical="center"/>
    </xf>
    <xf numFmtId="38" fontId="11" fillId="2" borderId="0" xfId="1" applyFont="1" applyFill="1" applyProtection="1">
      <alignment vertical="center"/>
    </xf>
    <xf numFmtId="38" fontId="12" fillId="2" borderId="5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right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6" xfId="1" applyFont="1" applyFill="1" applyBorder="1" applyProtection="1">
      <alignment vertical="center"/>
    </xf>
    <xf numFmtId="38" fontId="14" fillId="2" borderId="0" xfId="1" applyFont="1" applyFill="1" applyProtection="1">
      <alignment vertical="center"/>
    </xf>
    <xf numFmtId="38" fontId="10" fillId="2" borderId="4" xfId="1" applyFont="1" applyFill="1" applyBorder="1" applyAlignment="1" applyProtection="1">
      <alignment horizontal="right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4" xfId="1" applyFont="1" applyFill="1" applyBorder="1" applyProtection="1">
      <alignment vertical="center"/>
    </xf>
    <xf numFmtId="38" fontId="10" fillId="2" borderId="8" xfId="1" applyFont="1" applyFill="1" applyBorder="1" applyAlignment="1" applyProtection="1">
      <alignment horizontal="right" vertical="center"/>
    </xf>
    <xf numFmtId="38" fontId="14" fillId="2" borderId="8" xfId="1" applyFont="1" applyFill="1" applyBorder="1" applyAlignment="1" applyProtection="1">
      <alignment vertical="center"/>
    </xf>
    <xf numFmtId="38" fontId="14" fillId="2" borderId="0" xfId="1" applyFont="1" applyFill="1" applyBorder="1" applyAlignment="1" applyProtection="1">
      <alignment vertical="center"/>
    </xf>
    <xf numFmtId="38" fontId="15" fillId="2" borderId="0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6" fillId="2" borderId="0" xfId="1" applyFont="1" applyFill="1" applyBorder="1" applyProtection="1">
      <alignment vertical="center"/>
    </xf>
    <xf numFmtId="38" fontId="17" fillId="2" borderId="0" xfId="1" applyFont="1" applyFill="1" applyBorder="1" applyProtection="1">
      <alignment vertical="center"/>
    </xf>
    <xf numFmtId="38" fontId="17" fillId="2" borderId="0" xfId="1" applyFont="1" applyFill="1" applyBorder="1" applyAlignment="1" applyProtection="1">
      <alignment horizontal="center" vertical="center"/>
    </xf>
    <xf numFmtId="38" fontId="10" fillId="2" borderId="0" xfId="1" applyFont="1" applyFill="1" applyBorder="1" applyProtection="1">
      <alignment vertical="center"/>
    </xf>
    <xf numFmtId="38" fontId="10" fillId="2" borderId="7" xfId="1" applyFont="1" applyFill="1" applyBorder="1" applyProtection="1">
      <alignment vertical="center"/>
    </xf>
    <xf numFmtId="38" fontId="17" fillId="2" borderId="0" xfId="1" applyFont="1" applyFill="1" applyBorder="1" applyAlignment="1" applyProtection="1">
      <alignment horizontal="right" vertical="center"/>
    </xf>
    <xf numFmtId="38" fontId="18" fillId="2" borderId="10" xfId="1" applyFont="1" applyFill="1" applyBorder="1" applyAlignment="1" applyProtection="1">
      <alignment horizontal="center" vertical="center"/>
    </xf>
    <xf numFmtId="38" fontId="7" fillId="2" borderId="11" xfId="1" applyFont="1" applyFill="1" applyBorder="1">
      <alignment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12" xfId="1" applyFont="1" applyFill="1" applyBorder="1" applyProtection="1">
      <alignment vertical="center"/>
    </xf>
    <xf numFmtId="38" fontId="16" fillId="2" borderId="11" xfId="1" applyFont="1" applyFill="1" applyBorder="1" applyProtection="1">
      <alignment vertical="center"/>
    </xf>
    <xf numFmtId="38" fontId="17" fillId="2" borderId="11" xfId="1" applyFont="1" applyFill="1" applyBorder="1" applyAlignment="1" applyProtection="1">
      <alignment horizontal="right" vertical="center"/>
    </xf>
    <xf numFmtId="38" fontId="17" fillId="2" borderId="11" xfId="1" applyFont="1" applyFill="1" applyBorder="1" applyAlignment="1" applyProtection="1">
      <alignment horizontal="center" vertical="center"/>
    </xf>
    <xf numFmtId="38" fontId="7" fillId="2" borderId="0" xfId="1" applyFont="1" applyFill="1" applyAlignment="1" applyProtection="1">
      <alignment horizontal="center" vertical="center"/>
    </xf>
    <xf numFmtId="38" fontId="7" fillId="2" borderId="0" xfId="1" applyFont="1" applyFill="1" applyProtection="1">
      <alignment vertical="center"/>
    </xf>
    <xf numFmtId="38" fontId="19" fillId="2" borderId="0" xfId="1" applyFont="1" applyFill="1">
      <alignment vertical="center"/>
    </xf>
    <xf numFmtId="38" fontId="19" fillId="2" borderId="0" xfId="1" applyFont="1" applyFill="1" applyAlignment="1">
      <alignment horizontal="left" vertical="center" indent="1"/>
    </xf>
    <xf numFmtId="38" fontId="19" fillId="2" borderId="0" xfId="1" applyFont="1" applyFill="1" applyAlignment="1">
      <alignment horizontal="center" vertical="center"/>
    </xf>
    <xf numFmtId="38" fontId="20" fillId="2" borderId="0" xfId="1" applyFont="1" applyFill="1">
      <alignment vertical="center"/>
    </xf>
    <xf numFmtId="38" fontId="20" fillId="2" borderId="14" xfId="1" applyFont="1" applyFill="1" applyBorder="1" applyAlignment="1">
      <alignment horizontal="center" vertical="center"/>
    </xf>
    <xf numFmtId="38" fontId="20" fillId="2" borderId="14" xfId="1" applyFont="1" applyFill="1" applyBorder="1">
      <alignment vertical="center"/>
    </xf>
    <xf numFmtId="38" fontId="20" fillId="2" borderId="8" xfId="1" applyFont="1" applyFill="1" applyBorder="1" applyAlignment="1">
      <alignment horizontal="center" vertical="center" shrinkToFit="1"/>
    </xf>
    <xf numFmtId="38" fontId="20" fillId="2" borderId="16" xfId="1" applyFont="1" applyFill="1" applyBorder="1" applyAlignment="1">
      <alignment horizontal="center" vertical="center"/>
    </xf>
    <xf numFmtId="38" fontId="20" fillId="2" borderId="19" xfId="1" applyFont="1" applyFill="1" applyBorder="1" applyAlignment="1">
      <alignment horizontal="center" vertical="center"/>
    </xf>
    <xf numFmtId="38" fontId="20" fillId="2" borderId="19" xfId="1" applyFont="1" applyFill="1" applyBorder="1">
      <alignment vertical="center"/>
    </xf>
    <xf numFmtId="38" fontId="21" fillId="2" borderId="0" xfId="1" applyFont="1" applyFill="1">
      <alignment vertical="center"/>
    </xf>
    <xf numFmtId="38" fontId="21" fillId="2" borderId="0" xfId="1" applyFont="1" applyFill="1" applyAlignment="1">
      <alignment horizontal="center" vertical="center"/>
    </xf>
    <xf numFmtId="38" fontId="7" fillId="2" borderId="0" xfId="1" applyFont="1" applyFill="1" applyAlignment="1">
      <alignment horizontal="center" vertical="center"/>
    </xf>
    <xf numFmtId="38" fontId="20" fillId="2" borderId="3" xfId="1" applyFont="1" applyFill="1" applyBorder="1" applyAlignment="1">
      <alignment vertical="center"/>
    </xf>
    <xf numFmtId="38" fontId="20" fillId="2" borderId="6" xfId="1" applyFont="1" applyFill="1" applyBorder="1" applyAlignment="1">
      <alignment horizontal="center" vertical="center"/>
    </xf>
    <xf numFmtId="38" fontId="20" fillId="2" borderId="8" xfId="1" applyFont="1" applyFill="1" applyBorder="1" applyAlignment="1">
      <alignment horizontal="center" vertical="center"/>
    </xf>
    <xf numFmtId="38" fontId="20" fillId="2" borderId="8" xfId="1" applyFont="1" applyFill="1" applyBorder="1" applyAlignment="1">
      <alignment horizontal="center" vertical="center" shrinkToFit="1"/>
    </xf>
    <xf numFmtId="38" fontId="20" fillId="2" borderId="7" xfId="1" applyFont="1" applyFill="1" applyBorder="1" applyAlignment="1">
      <alignment horizontal="center" vertical="center"/>
    </xf>
    <xf numFmtId="38" fontId="20" fillId="2" borderId="15" xfId="1" applyFont="1" applyFill="1" applyBorder="1" applyAlignment="1">
      <alignment horizontal="center" vertical="center"/>
    </xf>
    <xf numFmtId="38" fontId="20" fillId="2" borderId="0" xfId="1" applyFont="1" applyFill="1" applyBorder="1" applyAlignment="1">
      <alignment horizontal="center" vertical="center"/>
    </xf>
    <xf numFmtId="38" fontId="20" fillId="2" borderId="0" xfId="1" applyFont="1" applyFill="1" applyBorder="1" applyAlignment="1">
      <alignment vertical="center"/>
    </xf>
    <xf numFmtId="38" fontId="20" fillId="2" borderId="17" xfId="1" applyFont="1" applyFill="1" applyBorder="1" applyAlignment="1">
      <alignment horizontal="center" vertical="center"/>
    </xf>
    <xf numFmtId="38" fontId="20" fillId="2" borderId="18" xfId="1" applyFont="1" applyFill="1" applyBorder="1" applyAlignment="1">
      <alignment horizontal="center" vertical="center"/>
    </xf>
    <xf numFmtId="38" fontId="20" fillId="2" borderId="20" xfId="1" applyFont="1" applyFill="1" applyBorder="1" applyAlignment="1">
      <alignment horizontal="center" vertical="center"/>
    </xf>
    <xf numFmtId="38" fontId="20" fillId="2" borderId="16" xfId="1" applyFont="1" applyFill="1" applyBorder="1" applyAlignment="1">
      <alignment horizontal="center" vertical="center"/>
    </xf>
    <xf numFmtId="38" fontId="20" fillId="2" borderId="19" xfId="1" applyFont="1" applyFill="1" applyBorder="1" applyAlignment="1">
      <alignment horizontal="center" vertical="center"/>
    </xf>
    <xf numFmtId="38" fontId="20" fillId="2" borderId="3" xfId="1" applyFont="1" applyFill="1" applyBorder="1" applyAlignment="1">
      <alignment horizontal="center" vertical="center"/>
    </xf>
    <xf numFmtId="38" fontId="11" fillId="2" borderId="10" xfId="1" applyFont="1" applyFill="1" applyBorder="1" applyAlignment="1" applyProtection="1">
      <alignment horizontal="center" vertical="center"/>
    </xf>
    <xf numFmtId="38" fontId="13" fillId="2" borderId="10" xfId="1" applyFont="1" applyFill="1" applyBorder="1" applyAlignment="1" applyProtection="1">
      <alignment vertical="center"/>
    </xf>
    <xf numFmtId="38" fontId="17" fillId="2" borderId="0" xfId="1" applyFont="1" applyFill="1" applyBorder="1" applyAlignment="1" applyProtection="1">
      <alignment horizontal="center" vertical="center"/>
    </xf>
    <xf numFmtId="38" fontId="17" fillId="2" borderId="11" xfId="1" applyFont="1" applyFill="1" applyBorder="1" applyAlignment="1" applyProtection="1">
      <alignment horizontal="center" vertical="center"/>
    </xf>
    <xf numFmtId="38" fontId="3" fillId="2" borderId="13" xfId="1" applyFont="1" applyFill="1" applyBorder="1" applyAlignment="1" applyProtection="1"/>
    <xf numFmtId="38" fontId="3" fillId="2" borderId="0" xfId="1" applyFont="1" applyFill="1" applyBorder="1" applyAlignment="1" applyProtection="1"/>
    <xf numFmtId="38" fontId="10" fillId="2" borderId="10" xfId="1" applyFont="1" applyFill="1" applyBorder="1" applyAlignment="1" applyProtection="1">
      <alignment horizontal="center" vertical="center"/>
    </xf>
    <xf numFmtId="38" fontId="14" fillId="2" borderId="10" xfId="1" applyFont="1" applyFill="1" applyBorder="1" applyAlignment="1" applyProtection="1">
      <alignment vertical="center"/>
    </xf>
    <xf numFmtId="178" fontId="10" fillId="2" borderId="10" xfId="1" applyNumberFormat="1" applyFont="1" applyFill="1" applyBorder="1" applyAlignment="1" applyProtection="1">
      <alignment horizontal="right" vertical="center"/>
    </xf>
    <xf numFmtId="38" fontId="12" fillId="2" borderId="4" xfId="1" applyFont="1" applyFill="1" applyBorder="1" applyAlignment="1" applyProtection="1">
      <alignment horizontal="center" vertical="center" shrinkToFit="1"/>
    </xf>
    <xf numFmtId="38" fontId="12" fillId="2" borderId="5" xfId="1" applyFont="1" applyFill="1" applyBorder="1" applyAlignment="1" applyProtection="1">
      <alignment horizontal="center" vertical="center" shrinkToFit="1"/>
    </xf>
    <xf numFmtId="177" fontId="13" fillId="2" borderId="4" xfId="1" applyNumberFormat="1" applyFont="1" applyFill="1" applyBorder="1" applyAlignment="1" applyProtection="1">
      <alignment horizontal="left" vertical="center"/>
      <protection locked="0"/>
    </xf>
    <xf numFmtId="177" fontId="13" fillId="2" borderId="5" xfId="1" applyNumberFormat="1" applyFont="1" applyFill="1" applyBorder="1" applyAlignment="1" applyProtection="1">
      <alignment horizontal="left" vertical="center"/>
      <protection locked="0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 wrapText="1"/>
    </xf>
    <xf numFmtId="38" fontId="2" fillId="2" borderId="0" xfId="1" applyFont="1" applyFill="1" applyBorder="1" applyAlignment="1" applyProtection="1">
      <alignment horizontal="left" vertical="top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2" borderId="0" xfId="1" applyNumberFormat="1" applyFont="1" applyFill="1" applyBorder="1" applyAlignment="1" applyProtection="1">
      <alignment horizontal="center" vertical="center" wrapText="1"/>
    </xf>
    <xf numFmtId="0" fontId="8" fillId="2" borderId="3" xfId="1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38" fontId="12" fillId="2" borderId="4" xfId="1" applyFont="1" applyFill="1" applyBorder="1" applyAlignment="1" applyProtection="1">
      <alignment horizontal="center" vertical="center"/>
    </xf>
    <xf numFmtId="38" fontId="12" fillId="2" borderId="5" xfId="1" applyFont="1" applyFill="1" applyBorder="1" applyAlignment="1" applyProtection="1">
      <alignment horizontal="center" vertical="center"/>
    </xf>
    <xf numFmtId="176" fontId="13" fillId="2" borderId="4" xfId="1" applyNumberFormat="1" applyFont="1" applyFill="1" applyBorder="1" applyAlignment="1" applyProtection="1">
      <alignment horizontal="left" vertical="center"/>
      <protection locked="0"/>
    </xf>
    <xf numFmtId="176" fontId="13" fillId="2" borderId="5" xfId="1" applyNumberFormat="1" applyFont="1" applyFill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S31"/>
  <sheetViews>
    <sheetView tabSelected="1" view="pageBreakPreview" zoomScale="90" zoomScaleNormal="100" zoomScaleSheetLayoutView="90" workbookViewId="0">
      <selection activeCell="J5" sqref="J5:K5"/>
    </sheetView>
  </sheetViews>
  <sheetFormatPr defaultRowHeight="14.25"/>
  <cols>
    <col min="1" max="1" width="2.5" style="3" customWidth="1"/>
    <col min="2" max="11" width="6.25" style="3" customWidth="1"/>
    <col min="12" max="12" width="6.25" style="50" customWidth="1"/>
    <col min="13" max="14" width="6.25" style="3" customWidth="1"/>
    <col min="15" max="15" width="7.5" style="3" customWidth="1"/>
    <col min="16" max="16" width="6.25" style="3" customWidth="1"/>
    <col min="17" max="17" width="7.5" style="3" customWidth="1"/>
    <col min="18" max="26" width="6.25" style="3" customWidth="1"/>
    <col min="27" max="16384" width="9" style="3"/>
  </cols>
  <sheetData>
    <row r="1" spans="1:19" ht="18" customHeight="1">
      <c r="A1" s="82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N1" s="1"/>
      <c r="O1" s="85" t="s">
        <v>1</v>
      </c>
      <c r="P1" s="85"/>
      <c r="Q1" s="85"/>
      <c r="R1" s="85"/>
      <c r="S1" s="2"/>
    </row>
    <row r="2" spans="1:19" ht="9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N2" s="4"/>
      <c r="O2" s="85"/>
      <c r="P2" s="85"/>
      <c r="Q2" s="85"/>
      <c r="R2" s="85"/>
      <c r="S2" s="2"/>
    </row>
    <row r="3" spans="1:19" ht="18" customHeight="1">
      <c r="A3" s="5"/>
      <c r="B3" s="5" t="s">
        <v>59</v>
      </c>
      <c r="C3" s="5"/>
      <c r="D3" s="6"/>
      <c r="E3" s="6"/>
      <c r="F3" s="6"/>
      <c r="G3" s="6"/>
      <c r="H3" s="6"/>
      <c r="I3" s="6"/>
      <c r="J3" s="5"/>
      <c r="K3" s="5"/>
      <c r="L3" s="7"/>
      <c r="M3" s="8"/>
      <c r="N3" s="4"/>
      <c r="O3" s="86"/>
      <c r="P3" s="86"/>
      <c r="Q3" s="86"/>
      <c r="R3" s="86"/>
      <c r="S3" s="2"/>
    </row>
    <row r="4" spans="1:19" ht="16.5" customHeight="1">
      <c r="A4" s="5"/>
      <c r="B4" s="5"/>
      <c r="C4" s="5"/>
      <c r="D4" s="9" t="s">
        <v>2</v>
      </c>
      <c r="E4" s="9"/>
      <c r="F4" s="9"/>
      <c r="G4" s="9"/>
      <c r="H4" s="5"/>
      <c r="I4" s="5"/>
      <c r="J4" s="5"/>
      <c r="K4" s="5"/>
      <c r="L4" s="7"/>
      <c r="M4" s="8"/>
      <c r="N4" s="4"/>
      <c r="O4" s="78" t="s">
        <v>3</v>
      </c>
      <c r="P4" s="87"/>
      <c r="Q4" s="78" t="s">
        <v>4</v>
      </c>
      <c r="R4" s="87"/>
      <c r="S4" s="4"/>
    </row>
    <row r="5" spans="1:19" ht="16.5" customHeight="1">
      <c r="A5" s="5"/>
      <c r="B5" s="5"/>
      <c r="C5" s="5"/>
      <c r="D5" s="5"/>
      <c r="E5" s="5"/>
      <c r="F5" s="5"/>
      <c r="G5" s="5"/>
      <c r="H5" s="88" t="s">
        <v>5</v>
      </c>
      <c r="I5" s="89"/>
      <c r="J5" s="90">
        <v>25</v>
      </c>
      <c r="K5" s="91"/>
      <c r="L5" s="10" t="s">
        <v>6</v>
      </c>
      <c r="M5" s="8"/>
      <c r="N5" s="4"/>
      <c r="O5" s="11">
        <v>13</v>
      </c>
      <c r="P5" s="12" t="s">
        <v>7</v>
      </c>
      <c r="Q5" s="13">
        <v>70</v>
      </c>
      <c r="R5" s="12" t="s">
        <v>8</v>
      </c>
      <c r="S5" s="4"/>
    </row>
    <row r="6" spans="1:19" ht="16.5" customHeight="1">
      <c r="A6" s="5"/>
      <c r="B6" s="5"/>
      <c r="C6" s="5"/>
      <c r="D6" s="9" t="s">
        <v>9</v>
      </c>
      <c r="E6" s="9"/>
      <c r="F6" s="9"/>
      <c r="G6" s="9"/>
      <c r="H6" s="5"/>
      <c r="I6" s="5"/>
      <c r="J6" s="14"/>
      <c r="K6" s="14"/>
      <c r="L6" s="7"/>
      <c r="M6" s="8"/>
      <c r="N6" s="4"/>
      <c r="O6" s="15">
        <v>20</v>
      </c>
      <c r="P6" s="16" t="s">
        <v>10</v>
      </c>
      <c r="Q6" s="17">
        <v>140</v>
      </c>
      <c r="R6" s="16" t="s">
        <v>8</v>
      </c>
      <c r="S6" s="4"/>
    </row>
    <row r="7" spans="1:19" ht="16.5" customHeight="1">
      <c r="A7" s="5"/>
      <c r="B7" s="5"/>
      <c r="C7" s="5"/>
      <c r="D7" s="5"/>
      <c r="E7" s="5"/>
      <c r="F7" s="5"/>
      <c r="G7" s="5"/>
      <c r="H7" s="74" t="s">
        <v>11</v>
      </c>
      <c r="I7" s="75"/>
      <c r="J7" s="76">
        <v>13</v>
      </c>
      <c r="K7" s="77"/>
      <c r="L7" s="10" t="s">
        <v>7</v>
      </c>
      <c r="M7" s="8"/>
      <c r="N7" s="4"/>
      <c r="O7" s="15">
        <v>25</v>
      </c>
      <c r="P7" s="16" t="s">
        <v>10</v>
      </c>
      <c r="Q7" s="17">
        <v>210</v>
      </c>
      <c r="R7" s="16" t="s">
        <v>8</v>
      </c>
      <c r="S7" s="4"/>
    </row>
    <row r="8" spans="1:19" ht="16.5" customHeight="1">
      <c r="A8" s="5"/>
      <c r="B8" s="5"/>
      <c r="C8" s="5"/>
      <c r="D8" s="5"/>
      <c r="E8" s="5"/>
      <c r="F8" s="5"/>
      <c r="G8" s="5"/>
      <c r="H8" s="18"/>
      <c r="I8" s="18"/>
      <c r="J8" s="19"/>
      <c r="K8" s="20"/>
      <c r="L8" s="21"/>
      <c r="M8" s="8"/>
      <c r="N8" s="4"/>
      <c r="O8" s="15">
        <v>30</v>
      </c>
      <c r="P8" s="16" t="s">
        <v>10</v>
      </c>
      <c r="Q8" s="17">
        <v>280</v>
      </c>
      <c r="R8" s="16" t="s">
        <v>8</v>
      </c>
      <c r="S8" s="4"/>
    </row>
    <row r="9" spans="1:19" ht="16.5" customHeight="1">
      <c r="A9" s="5"/>
      <c r="B9" s="78" t="s">
        <v>12</v>
      </c>
      <c r="C9" s="79"/>
      <c r="D9" s="79"/>
      <c r="E9" s="79"/>
      <c r="F9" s="79"/>
      <c r="G9" s="79"/>
      <c r="H9" s="79"/>
      <c r="I9" s="80"/>
      <c r="J9" s="72">
        <f>Q16</f>
        <v>1280</v>
      </c>
      <c r="K9" s="72"/>
      <c r="L9" s="22" t="s">
        <v>8</v>
      </c>
      <c r="M9" s="8"/>
      <c r="N9" s="4"/>
      <c r="O9" s="15">
        <v>40</v>
      </c>
      <c r="P9" s="16" t="s">
        <v>7</v>
      </c>
      <c r="Q9" s="17">
        <v>350</v>
      </c>
      <c r="R9" s="16" t="s">
        <v>8</v>
      </c>
      <c r="S9" s="4"/>
    </row>
    <row r="10" spans="1:19" ht="16.5" customHeight="1">
      <c r="A10" s="5"/>
      <c r="B10" s="81" t="s">
        <v>13</v>
      </c>
      <c r="C10" s="81"/>
      <c r="D10" s="71" t="s">
        <v>14</v>
      </c>
      <c r="E10" s="71"/>
      <c r="F10" s="71" t="s">
        <v>15</v>
      </c>
      <c r="G10" s="71"/>
      <c r="H10" s="73">
        <f>IF($J$5&lt;=8,0,IF($J$5&gt;=20,12,J5-8))</f>
        <v>12</v>
      </c>
      <c r="I10" s="73"/>
      <c r="J10" s="72">
        <f t="shared" ref="J10:J16" si="0">Q18*H10</f>
        <v>2640</v>
      </c>
      <c r="K10" s="72"/>
      <c r="L10" s="22" t="s">
        <v>8</v>
      </c>
      <c r="M10" s="8"/>
      <c r="N10" s="4"/>
      <c r="O10" s="15">
        <v>50</v>
      </c>
      <c r="P10" s="16" t="s">
        <v>10</v>
      </c>
      <c r="Q10" s="17">
        <v>700</v>
      </c>
      <c r="R10" s="16" t="s">
        <v>8</v>
      </c>
      <c r="S10" s="4"/>
    </row>
    <row r="11" spans="1:19" ht="16.5" customHeight="1">
      <c r="A11" s="5"/>
      <c r="B11" s="81"/>
      <c r="C11" s="81"/>
      <c r="D11" s="71" t="s">
        <v>16</v>
      </c>
      <c r="E11" s="71"/>
      <c r="F11" s="71" t="s">
        <v>17</v>
      </c>
      <c r="G11" s="71"/>
      <c r="H11" s="73">
        <f>IF($J$5&lt;=20,0,IF($J$5&gt;=30,10,$J$5-20))</f>
        <v>5</v>
      </c>
      <c r="I11" s="73"/>
      <c r="J11" s="72">
        <f t="shared" si="0"/>
        <v>1150</v>
      </c>
      <c r="K11" s="72"/>
      <c r="L11" s="22" t="s">
        <v>8</v>
      </c>
      <c r="M11" s="8"/>
      <c r="N11" s="4"/>
      <c r="O11" s="15">
        <v>75</v>
      </c>
      <c r="P11" s="16" t="s">
        <v>10</v>
      </c>
      <c r="Q11" s="17">
        <v>2000</v>
      </c>
      <c r="R11" s="16" t="s">
        <v>8</v>
      </c>
      <c r="S11" s="4"/>
    </row>
    <row r="12" spans="1:19" ht="16.5" customHeight="1">
      <c r="A12" s="5"/>
      <c r="B12" s="81"/>
      <c r="C12" s="81"/>
      <c r="D12" s="71" t="s">
        <v>18</v>
      </c>
      <c r="E12" s="71"/>
      <c r="F12" s="71" t="s">
        <v>19</v>
      </c>
      <c r="G12" s="71"/>
      <c r="H12" s="73">
        <f>IF($J$5&lt;=30,0,IF($J$5&gt;=50,20,$J$5-30))</f>
        <v>0</v>
      </c>
      <c r="I12" s="73"/>
      <c r="J12" s="72">
        <f t="shared" si="0"/>
        <v>0</v>
      </c>
      <c r="K12" s="72"/>
      <c r="L12" s="22" t="s">
        <v>8</v>
      </c>
      <c r="M12" s="8"/>
      <c r="N12" s="4"/>
      <c r="O12" s="15">
        <v>100</v>
      </c>
      <c r="P12" s="16" t="s">
        <v>10</v>
      </c>
      <c r="Q12" s="17">
        <v>3000</v>
      </c>
      <c r="R12" s="16" t="s">
        <v>8</v>
      </c>
      <c r="S12" s="4"/>
    </row>
    <row r="13" spans="1:19" ht="16.5" customHeight="1">
      <c r="A13" s="5"/>
      <c r="B13" s="81"/>
      <c r="C13" s="81"/>
      <c r="D13" s="71" t="s">
        <v>20</v>
      </c>
      <c r="E13" s="71"/>
      <c r="F13" s="71" t="s">
        <v>21</v>
      </c>
      <c r="G13" s="71"/>
      <c r="H13" s="73">
        <f>IF($J$5&lt;=50,0,IF($J$5&gt;=100,50,$J$5-50))</f>
        <v>0</v>
      </c>
      <c r="I13" s="73"/>
      <c r="J13" s="72">
        <f t="shared" si="0"/>
        <v>0</v>
      </c>
      <c r="K13" s="72"/>
      <c r="L13" s="22" t="s">
        <v>8</v>
      </c>
      <c r="M13" s="8"/>
      <c r="N13" s="4"/>
      <c r="O13" s="15">
        <v>150</v>
      </c>
      <c r="P13" s="16" t="s">
        <v>10</v>
      </c>
      <c r="Q13" s="17">
        <v>5000</v>
      </c>
      <c r="R13" s="16" t="s">
        <v>8</v>
      </c>
      <c r="S13" s="4"/>
    </row>
    <row r="14" spans="1:19" ht="16.5" customHeight="1">
      <c r="A14" s="5"/>
      <c r="B14" s="81"/>
      <c r="C14" s="81"/>
      <c r="D14" s="71" t="s">
        <v>22</v>
      </c>
      <c r="E14" s="71"/>
      <c r="F14" s="71" t="s">
        <v>23</v>
      </c>
      <c r="G14" s="71"/>
      <c r="H14" s="73">
        <f>IF($J$5&lt;=100,0,IF($J$5&gt;=200,100,$J$5-100))</f>
        <v>0</v>
      </c>
      <c r="I14" s="73"/>
      <c r="J14" s="72">
        <f t="shared" si="0"/>
        <v>0</v>
      </c>
      <c r="K14" s="72"/>
      <c r="L14" s="22" t="s">
        <v>8</v>
      </c>
      <c r="M14" s="8"/>
      <c r="N14" s="4"/>
      <c r="O14" s="15">
        <v>200</v>
      </c>
      <c r="P14" s="16" t="s">
        <v>10</v>
      </c>
      <c r="Q14" s="17">
        <v>10000</v>
      </c>
      <c r="R14" s="16" t="s">
        <v>8</v>
      </c>
      <c r="S14" s="4"/>
    </row>
    <row r="15" spans="1:19" ht="16.5" customHeight="1">
      <c r="A15" s="5"/>
      <c r="B15" s="81"/>
      <c r="C15" s="81"/>
      <c r="D15" s="71" t="s">
        <v>24</v>
      </c>
      <c r="E15" s="71"/>
      <c r="F15" s="71" t="s">
        <v>25</v>
      </c>
      <c r="G15" s="71"/>
      <c r="H15" s="73">
        <f>IF($J$5&lt;=200,0,IF($J$5&gt;=500,300,$J$5-200))</f>
        <v>0</v>
      </c>
      <c r="I15" s="73"/>
      <c r="J15" s="72">
        <f t="shared" si="0"/>
        <v>0</v>
      </c>
      <c r="K15" s="72"/>
      <c r="L15" s="22" t="s">
        <v>8</v>
      </c>
      <c r="M15" s="8"/>
      <c r="N15" s="23"/>
      <c r="O15" s="23"/>
      <c r="P15" s="23"/>
      <c r="Q15" s="23"/>
      <c r="R15" s="23"/>
      <c r="S15" s="4"/>
    </row>
    <row r="16" spans="1:19" ht="16.5" customHeight="1">
      <c r="A16" s="5"/>
      <c r="B16" s="81"/>
      <c r="C16" s="81"/>
      <c r="D16" s="71" t="s">
        <v>26</v>
      </c>
      <c r="E16" s="71"/>
      <c r="F16" s="71" t="s">
        <v>27</v>
      </c>
      <c r="G16" s="71"/>
      <c r="H16" s="73">
        <f>IF($J$5&lt;=500,0,$J$5-500)</f>
        <v>0</v>
      </c>
      <c r="I16" s="73"/>
      <c r="J16" s="72">
        <f t="shared" si="0"/>
        <v>0</v>
      </c>
      <c r="K16" s="72"/>
      <c r="L16" s="22" t="s">
        <v>8</v>
      </c>
      <c r="M16" s="8"/>
      <c r="N16" s="23"/>
      <c r="O16" s="67" t="s">
        <v>28</v>
      </c>
      <c r="P16" s="67"/>
      <c r="Q16" s="24">
        <v>1280</v>
      </c>
      <c r="R16" s="25" t="s">
        <v>8</v>
      </c>
      <c r="S16" s="4"/>
    </row>
    <row r="17" spans="1:19" ht="16.5" customHeight="1">
      <c r="A17" s="5"/>
      <c r="B17" s="26"/>
      <c r="C17" s="27"/>
      <c r="D17" s="71" t="s">
        <v>29</v>
      </c>
      <c r="E17" s="71"/>
      <c r="F17" s="71"/>
      <c r="G17" s="71"/>
      <c r="H17" s="71"/>
      <c r="I17" s="71"/>
      <c r="J17" s="72">
        <f>SUM(J9:J16)</f>
        <v>5070</v>
      </c>
      <c r="K17" s="72"/>
      <c r="L17" s="22" t="s">
        <v>8</v>
      </c>
      <c r="M17" s="8"/>
      <c r="N17" s="23"/>
      <c r="O17" s="67" t="s">
        <v>30</v>
      </c>
      <c r="P17" s="67"/>
      <c r="Q17" s="67" t="s">
        <v>31</v>
      </c>
      <c r="R17" s="67"/>
      <c r="S17" s="4"/>
    </row>
    <row r="18" spans="1:19" ht="16.5" customHeight="1">
      <c r="A18" s="5"/>
      <c r="B18" s="5"/>
      <c r="C18" s="5"/>
      <c r="D18" s="71" t="s">
        <v>32</v>
      </c>
      <c r="E18" s="71"/>
      <c r="F18" s="71"/>
      <c r="G18" s="71"/>
      <c r="H18" s="71"/>
      <c r="I18" s="71"/>
      <c r="J18" s="72">
        <f>LOOKUP(J7,O5:O14,Q5:Q14)</f>
        <v>70</v>
      </c>
      <c r="K18" s="72"/>
      <c r="L18" s="22" t="s">
        <v>8</v>
      </c>
      <c r="M18" s="8"/>
      <c r="N18" s="23"/>
      <c r="O18" s="67" t="s">
        <v>33</v>
      </c>
      <c r="P18" s="67"/>
      <c r="Q18" s="28">
        <v>220</v>
      </c>
      <c r="R18" s="25" t="s">
        <v>8</v>
      </c>
      <c r="S18" s="4"/>
    </row>
    <row r="19" spans="1:19" ht="16.5" customHeight="1">
      <c r="A19" s="5"/>
      <c r="B19" s="5"/>
      <c r="C19" s="5"/>
      <c r="D19" s="71" t="s">
        <v>34</v>
      </c>
      <c r="E19" s="71"/>
      <c r="F19" s="71"/>
      <c r="G19" s="71"/>
      <c r="H19" s="71"/>
      <c r="I19" s="71"/>
      <c r="J19" s="72">
        <f>SUM(J17:J18)</f>
        <v>5140</v>
      </c>
      <c r="K19" s="72"/>
      <c r="L19" s="22" t="s">
        <v>8</v>
      </c>
      <c r="M19" s="8"/>
      <c r="N19" s="23"/>
      <c r="O19" s="67" t="s">
        <v>35</v>
      </c>
      <c r="P19" s="67"/>
      <c r="Q19" s="28">
        <v>230</v>
      </c>
      <c r="R19" s="25" t="s">
        <v>8</v>
      </c>
      <c r="S19" s="4"/>
    </row>
    <row r="20" spans="1:19" ht="16.5" customHeight="1">
      <c r="A20" s="5"/>
      <c r="B20" s="5"/>
      <c r="C20" s="5"/>
      <c r="D20" s="71" t="s">
        <v>36</v>
      </c>
      <c r="E20" s="71"/>
      <c r="F20" s="71"/>
      <c r="G20" s="71"/>
      <c r="H20" s="71"/>
      <c r="I20" s="71"/>
      <c r="J20" s="72">
        <f>TRUNC(J19*0.1)</f>
        <v>514</v>
      </c>
      <c r="K20" s="72"/>
      <c r="L20" s="22" t="s">
        <v>8</v>
      </c>
      <c r="M20" s="8"/>
      <c r="N20" s="23"/>
      <c r="O20" s="67" t="s">
        <v>37</v>
      </c>
      <c r="P20" s="67"/>
      <c r="Q20" s="28">
        <v>250</v>
      </c>
      <c r="R20" s="25" t="s">
        <v>8</v>
      </c>
      <c r="S20" s="4"/>
    </row>
    <row r="21" spans="1:19" ht="16.5" customHeight="1">
      <c r="A21" s="5"/>
      <c r="B21" s="5"/>
      <c r="C21" s="5"/>
      <c r="D21" s="65" t="s">
        <v>38</v>
      </c>
      <c r="E21" s="65"/>
      <c r="F21" s="65"/>
      <c r="G21" s="65"/>
      <c r="H21" s="65"/>
      <c r="I21" s="65"/>
      <c r="J21" s="66">
        <f>SUM(J19:J20)</f>
        <v>5654</v>
      </c>
      <c r="K21" s="66"/>
      <c r="L21" s="29" t="s">
        <v>8</v>
      </c>
      <c r="M21" s="8"/>
      <c r="N21" s="23"/>
      <c r="O21" s="67" t="s">
        <v>39</v>
      </c>
      <c r="P21" s="67"/>
      <c r="Q21" s="28">
        <v>260</v>
      </c>
      <c r="R21" s="25" t="s">
        <v>8</v>
      </c>
      <c r="S21" s="4"/>
    </row>
    <row r="22" spans="1:19" ht="16.5" customHeight="1" thickBot="1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2"/>
      <c r="N22" s="33"/>
      <c r="O22" s="68" t="s">
        <v>40</v>
      </c>
      <c r="P22" s="68"/>
      <c r="Q22" s="34">
        <v>270</v>
      </c>
      <c r="R22" s="35" t="s">
        <v>8</v>
      </c>
      <c r="S22" s="4"/>
    </row>
    <row r="23" spans="1:19" ht="16.5" customHeight="1">
      <c r="A23" s="69" t="s">
        <v>41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36"/>
      <c r="M23" s="37"/>
      <c r="N23" s="23"/>
      <c r="O23" s="67" t="s">
        <v>42</v>
      </c>
      <c r="P23" s="67"/>
      <c r="Q23" s="28">
        <v>280</v>
      </c>
      <c r="R23" s="25" t="s">
        <v>8</v>
      </c>
      <c r="S23" s="4"/>
    </row>
    <row r="24" spans="1:19" ht="16.5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36"/>
      <c r="M24" s="37"/>
      <c r="N24" s="23"/>
      <c r="O24" s="67" t="s">
        <v>43</v>
      </c>
      <c r="P24" s="67"/>
      <c r="Q24" s="28">
        <v>300</v>
      </c>
      <c r="R24" s="25" t="s">
        <v>8</v>
      </c>
      <c r="S24" s="4"/>
    </row>
    <row r="25" spans="1:19" s="38" customFormat="1" ht="16.5" customHeight="1">
      <c r="B25" s="39" t="s">
        <v>44</v>
      </c>
      <c r="C25" s="39"/>
      <c r="L25" s="40"/>
    </row>
    <row r="26" spans="1:19" s="41" customFormat="1" ht="16.5" customHeight="1">
      <c r="B26" s="52" t="s">
        <v>45</v>
      </c>
      <c r="C26" s="53"/>
      <c r="D26" s="42"/>
      <c r="E26" s="53" t="s">
        <v>46</v>
      </c>
      <c r="F26" s="53"/>
      <c r="G26" s="53"/>
      <c r="H26" s="53"/>
      <c r="I26" s="53"/>
      <c r="J26" s="53"/>
      <c r="K26" s="42"/>
      <c r="L26" s="54" t="s">
        <v>47</v>
      </c>
      <c r="M26" s="54"/>
      <c r="N26" s="43"/>
      <c r="O26" s="44" t="s">
        <v>48</v>
      </c>
      <c r="P26" s="43"/>
      <c r="Q26" s="53" t="s">
        <v>49</v>
      </c>
      <c r="R26" s="55"/>
    </row>
    <row r="27" spans="1:19" s="41" customFormat="1" ht="16.5" customHeight="1">
      <c r="B27" s="56" t="s">
        <v>50</v>
      </c>
      <c r="C27" s="57"/>
      <c r="D27" s="45" t="s">
        <v>51</v>
      </c>
      <c r="E27" s="58" t="s">
        <v>52</v>
      </c>
      <c r="F27" s="58"/>
      <c r="G27" s="58"/>
      <c r="H27" s="58"/>
      <c r="I27" s="58"/>
      <c r="J27" s="58"/>
      <c r="K27" s="45" t="s">
        <v>51</v>
      </c>
      <c r="L27" s="56" t="s">
        <v>53</v>
      </c>
      <c r="M27" s="59"/>
      <c r="N27" s="45" t="s">
        <v>51</v>
      </c>
      <c r="O27" s="62" t="s">
        <v>54</v>
      </c>
      <c r="P27" s="45" t="s">
        <v>55</v>
      </c>
      <c r="Q27" s="56" t="s">
        <v>56</v>
      </c>
      <c r="R27" s="59"/>
    </row>
    <row r="28" spans="1:19" s="41" customFormat="1" ht="16.5" customHeight="1">
      <c r="B28" s="60" t="s">
        <v>57</v>
      </c>
      <c r="C28" s="64"/>
      <c r="D28" s="46"/>
      <c r="E28" s="51" t="s">
        <v>58</v>
      </c>
      <c r="F28" s="51"/>
      <c r="G28" s="51"/>
      <c r="H28" s="51"/>
      <c r="I28" s="51"/>
      <c r="J28" s="51"/>
      <c r="K28" s="46"/>
      <c r="L28" s="60"/>
      <c r="M28" s="61"/>
      <c r="N28" s="47"/>
      <c r="O28" s="63"/>
      <c r="P28" s="47"/>
      <c r="Q28" s="60"/>
      <c r="R28" s="61"/>
    </row>
    <row r="29" spans="1:19" s="48" customFormat="1">
      <c r="L29" s="49"/>
    </row>
    <row r="30" spans="1:19" s="48" customFormat="1">
      <c r="L30" s="49"/>
    </row>
    <row r="31" spans="1:19" s="48" customFormat="1">
      <c r="L31" s="49"/>
    </row>
  </sheetData>
  <sheetProtection sheet="1" objects="1" scenarios="1" selectLockedCells="1"/>
  <mergeCells count="71">
    <mergeCell ref="A1:M2"/>
    <mergeCell ref="O1:R3"/>
    <mergeCell ref="O4:P4"/>
    <mergeCell ref="Q4:R4"/>
    <mergeCell ref="H5:I5"/>
    <mergeCell ref="J5:K5"/>
    <mergeCell ref="H7:I7"/>
    <mergeCell ref="J7:K7"/>
    <mergeCell ref="B9:I9"/>
    <mergeCell ref="J9:K9"/>
    <mergeCell ref="B10:C16"/>
    <mergeCell ref="D10:E10"/>
    <mergeCell ref="F10:G10"/>
    <mergeCell ref="H10:I10"/>
    <mergeCell ref="J10:K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8:I18"/>
    <mergeCell ref="J18:K18"/>
    <mergeCell ref="O18:P18"/>
    <mergeCell ref="D15:E15"/>
    <mergeCell ref="F15:G15"/>
    <mergeCell ref="H15:I15"/>
    <mergeCell ref="J15:K15"/>
    <mergeCell ref="D16:E16"/>
    <mergeCell ref="F16:G16"/>
    <mergeCell ref="H16:I16"/>
    <mergeCell ref="J16:K16"/>
    <mergeCell ref="O16:P16"/>
    <mergeCell ref="D17:I17"/>
    <mergeCell ref="J17:K17"/>
    <mergeCell ref="O17:P17"/>
    <mergeCell ref="Q17:R17"/>
    <mergeCell ref="D19:I19"/>
    <mergeCell ref="J19:K19"/>
    <mergeCell ref="O19:P19"/>
    <mergeCell ref="D20:I20"/>
    <mergeCell ref="J20:K20"/>
    <mergeCell ref="O20:P20"/>
    <mergeCell ref="D21:I21"/>
    <mergeCell ref="J21:K21"/>
    <mergeCell ref="O21:P21"/>
    <mergeCell ref="O22:P22"/>
    <mergeCell ref="A23:K24"/>
    <mergeCell ref="O23:P23"/>
    <mergeCell ref="O24:P24"/>
    <mergeCell ref="E28:J28"/>
    <mergeCell ref="B26:C26"/>
    <mergeCell ref="E26:J26"/>
    <mergeCell ref="L26:M26"/>
    <mergeCell ref="Q26:R26"/>
    <mergeCell ref="B27:C27"/>
    <mergeCell ref="E27:J27"/>
    <mergeCell ref="L27:M28"/>
    <mergeCell ref="O27:O28"/>
    <mergeCell ref="Q27:R28"/>
    <mergeCell ref="B28:C28"/>
  </mergeCells>
  <phoneticPr fontId="4"/>
  <pageMargins left="0.82677165354330717" right="0.39370078740157483" top="0.55000000000000004" bottom="0.37" header="0.41" footer="0.27"/>
  <pageSetup paperSize="9" scale="1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料金（10%)</vt:lpstr>
      <vt:lpstr>'料金（10%)'!Print_Area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nakamura-shunichi</dc:creator>
  <cp:lastModifiedBy>nakamura-shunichi</cp:lastModifiedBy>
  <dcterms:created xsi:type="dcterms:W3CDTF">2021-01-06T07:43:13Z</dcterms:created>
  <dcterms:modified xsi:type="dcterms:W3CDTF">2021-01-19T02:47:22Z</dcterms:modified>
</cp:coreProperties>
</file>